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jzele\Desktop\K327 Exam 1\Exam 1 files\Excel Files\"/>
    </mc:Choice>
  </mc:AlternateContent>
  <bookViews>
    <workbookView xWindow="0" yWindow="0" windowWidth="23040" windowHeight="8232" activeTab="1" xr2:uid="{00000000-000D-0000-FFFF-FFFF00000000}"/>
  </bookViews>
  <sheets>
    <sheet name="Honor Code" sheetId="8" r:id="rId1"/>
    <sheet name="Confirmation Model" sheetId="3" r:id="rId2"/>
    <sheet name="Tables" sheetId="4" r:id="rId3"/>
    <sheet name="Dealers" sheetId="5" r:id="rId4"/>
    <sheet name="Price Rules" sheetId="7" r:id="rId5"/>
    <sheet name="Range Names in Tractor Status" sheetId="6" r:id="rId6"/>
  </sheets>
  <externalReferences>
    <externalReference r:id="rId7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4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2" hidden="1">Tables!$I$1:$I$436</definedName>
    <definedName name="Address">Dealers!$C$3:$C$92</definedName>
    <definedName name="Base_Price">Tables!$V$30:$V$36</definedName>
    <definedName name="build_month">Tables!$G$2:$G$701</definedName>
    <definedName name="Canada">Tables!$AC$9:$AD$11</definedName>
    <definedName name="Commited?">Tables!$M$2:$M$701</definedName>
    <definedName name="Controls">'Price Rules'!$G$6:$G$64</definedName>
    <definedName name="Customer_PO">Tables!$N$2:$N$701</definedName>
    <definedName name="Data">Tables!$F$1:$M$701</definedName>
    <definedName name="Dealer">Dealers!$B$3:$B$92</definedName>
    <definedName name="Dealer_lookup">Dealers!$A$3:$A$92</definedName>
    <definedName name="Dealer_Request_Date">Tables!$H$2:$H$701</definedName>
    <definedName name="Discount_type">IF(INDEX(INTL,MATCH(INDEX(Sold_to,MATCH(Serial_Con,Serial,0)),Dealer_lookup,0))="",Tables!$S$3:$S$5,Tables!$AB$9:$AB$11)</definedName>
    <definedName name="INTL">Dealers!$E$3:$E$92</definedName>
    <definedName name="Model">'Confirmation Model'!$D$26</definedName>
    <definedName name="Options_in_Confirmation_Model">'Price Rules'!$E$6:$E$64</definedName>
    <definedName name="PO_Date">Tables!$K$2:$K$701</definedName>
    <definedName name="Price">'Price Rules'!$F$6:$F$64</definedName>
    <definedName name="_xlnm.Print_Area" localSheetId="4">'Price Rules'!$A$1:$F$67</definedName>
    <definedName name="Rep">Tables!$L$2:$L$701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7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rial">Tables!$F$2:$F$701</definedName>
    <definedName name="Serial_Con">'Confirmation Model'!$I$29</definedName>
    <definedName name="SerialNum">Tables!$P$2</definedName>
    <definedName name="Series">Tables!$J$2:$J$701</definedName>
    <definedName name="Sold_to">Tables!$I$2:$I$701</definedName>
    <definedName name="Specs">Tables!$V$22:$V$28</definedName>
    <definedName name="Specs_Ref">Tables!$U$22:$U$28</definedName>
    <definedName name="State">Dealers!$D$3:$D$92</definedName>
    <definedName name="US">Tables!$W$3:$Y$9</definedName>
  </definedNames>
  <calcPr calcId="171027"/>
  <fileRecoveryPr repairLoad="1"/>
</workbook>
</file>

<file path=xl/calcChain.xml><?xml version="1.0" encoding="utf-8"?>
<calcChain xmlns="http://schemas.openxmlformats.org/spreadsheetml/2006/main">
  <c r="E54" i="3" l="1"/>
  <c r="G62" i="7"/>
  <c r="U3" i="4" l="1"/>
  <c r="U4" i="4"/>
  <c r="U5" i="4"/>
  <c r="U6" i="4"/>
  <c r="U7" i="4"/>
  <c r="U8" i="4"/>
  <c r="U9" i="4"/>
  <c r="P2" i="4" l="1"/>
  <c r="G46" i="7"/>
  <c r="G47" i="7"/>
  <c r="G60" i="7"/>
  <c r="G61" i="7"/>
  <c r="E2" i="4" l="1"/>
  <c r="N379" i="4"/>
  <c r="N292" i="4"/>
  <c r="N485" i="4"/>
  <c r="N509" i="4"/>
  <c r="N422" i="4"/>
  <c r="N39" i="4"/>
  <c r="N551" i="4"/>
  <c r="N168" i="4"/>
  <c r="N680" i="4"/>
  <c r="N321" i="4"/>
  <c r="N458" i="4"/>
  <c r="N67" i="4"/>
  <c r="N595" i="4"/>
  <c r="N492" i="4"/>
  <c r="N85" i="4"/>
  <c r="N110" i="4"/>
  <c r="N622" i="4"/>
  <c r="N239" i="4"/>
  <c r="N186" i="4"/>
  <c r="N368" i="4"/>
  <c r="N9" i="4"/>
  <c r="N521" i="4"/>
  <c r="N147" i="4"/>
  <c r="N60" i="4"/>
  <c r="N572" i="4"/>
  <c r="N165" i="4"/>
  <c r="N190" i="4"/>
  <c r="N34" i="4"/>
  <c r="N319" i="4"/>
  <c r="N538" i="4"/>
  <c r="N448" i="4"/>
  <c r="N89" i="4"/>
  <c r="N601" i="4"/>
  <c r="N283" i="4"/>
  <c r="N196" i="4"/>
  <c r="N253" i="4"/>
  <c r="N325" i="4"/>
  <c r="N326" i="4"/>
  <c r="N562" i="4"/>
  <c r="N455" i="4"/>
  <c r="N72" i="4"/>
  <c r="N584" i="4"/>
  <c r="N225" i="4"/>
  <c r="N122" i="4"/>
  <c r="N99" i="4"/>
  <c r="N12" i="4"/>
  <c r="N524" i="4"/>
  <c r="N117" i="4"/>
  <c r="N142" i="4"/>
  <c r="N654" i="4"/>
  <c r="N271" i="4"/>
  <c r="N338" i="4"/>
  <c r="N400" i="4"/>
  <c r="N41" i="4"/>
  <c r="N553" i="4"/>
  <c r="N427" i="4"/>
  <c r="N340" i="4"/>
  <c r="N581" i="4"/>
  <c r="N613" i="4"/>
  <c r="N470" i="4"/>
  <c r="N87" i="4"/>
  <c r="N599" i="4"/>
  <c r="N216" i="4"/>
  <c r="N170" i="4"/>
  <c r="N369" i="4"/>
  <c r="N650" i="4"/>
  <c r="N243" i="4"/>
  <c r="N156" i="4"/>
  <c r="N668" i="4"/>
  <c r="N269" i="4"/>
  <c r="N286" i="4"/>
  <c r="N394" i="4"/>
  <c r="N415" i="4"/>
  <c r="N32" i="4"/>
  <c r="N544" i="4"/>
  <c r="N185" i="4"/>
  <c r="N697" i="4"/>
  <c r="N11" i="4"/>
  <c r="N312" i="4"/>
  <c r="L68" i="4"/>
  <c r="L101" i="4"/>
  <c r="L613" i="4"/>
  <c r="L222" i="4"/>
  <c r="N619" i="4"/>
  <c r="N17" i="4"/>
  <c r="L140" i="4"/>
  <c r="L173" i="4"/>
  <c r="L685" i="4"/>
  <c r="L294" i="4"/>
  <c r="N564" i="4"/>
  <c r="N593" i="4"/>
  <c r="N443" i="4"/>
  <c r="N356" i="4"/>
  <c r="N605" i="4"/>
  <c r="N653" i="4"/>
  <c r="N486" i="4"/>
  <c r="N103" i="4"/>
  <c r="N615" i="4"/>
  <c r="N232" i="4"/>
  <c r="N226" i="4"/>
  <c r="N385" i="4"/>
  <c r="N579" i="4"/>
  <c r="N131" i="4"/>
  <c r="N44" i="4"/>
  <c r="N556" i="4"/>
  <c r="N149" i="4"/>
  <c r="N174" i="4"/>
  <c r="N686" i="4"/>
  <c r="N303" i="4"/>
  <c r="N474" i="4"/>
  <c r="N432" i="4"/>
  <c r="N73" i="4"/>
  <c r="N585" i="4"/>
  <c r="N211" i="4"/>
  <c r="N124" i="4"/>
  <c r="N636" i="4"/>
  <c r="N229" i="4"/>
  <c r="N254" i="4"/>
  <c r="N282" i="4"/>
  <c r="N383" i="4"/>
  <c r="N683" i="4"/>
  <c r="N512" i="4"/>
  <c r="N153" i="4"/>
  <c r="N665" i="4"/>
  <c r="N347" i="4"/>
  <c r="N260" i="4"/>
  <c r="N421" i="4"/>
  <c r="N445" i="4"/>
  <c r="N390" i="4"/>
  <c r="N7" i="4"/>
  <c r="N519" i="4"/>
  <c r="N136" i="4"/>
  <c r="N648" i="4"/>
  <c r="N289" i="4"/>
  <c r="N354" i="4"/>
  <c r="N163" i="4"/>
  <c r="N76" i="4"/>
  <c r="N588" i="4"/>
  <c r="N181" i="4"/>
  <c r="N206" i="4"/>
  <c r="N114" i="4"/>
  <c r="N335" i="4"/>
  <c r="N602" i="4"/>
  <c r="N464" i="4"/>
  <c r="N105" i="4"/>
  <c r="N617" i="4"/>
  <c r="N491" i="4"/>
  <c r="N404" i="4"/>
  <c r="N693" i="4"/>
  <c r="N22" i="4"/>
  <c r="N534" i="4"/>
  <c r="N151" i="4"/>
  <c r="N663" i="4"/>
  <c r="N280" i="4"/>
  <c r="N450" i="4"/>
  <c r="N433" i="4"/>
  <c r="M11" i="4"/>
  <c r="N307" i="4"/>
  <c r="N220" i="4"/>
  <c r="N333" i="4"/>
  <c r="N365" i="4"/>
  <c r="N350" i="4"/>
  <c r="N666" i="4"/>
  <c r="N479" i="4"/>
  <c r="N96" i="4"/>
  <c r="N608" i="4"/>
  <c r="N249" i="4"/>
  <c r="N194" i="4"/>
  <c r="N523" i="4"/>
  <c r="N578" i="4"/>
  <c r="L132" i="4"/>
  <c r="L165" i="4"/>
  <c r="L677" i="4"/>
  <c r="L286" i="4"/>
  <c r="N500" i="4"/>
  <c r="N529" i="4"/>
  <c r="L51" i="4"/>
  <c r="L204" i="4"/>
  <c r="L237" i="4"/>
  <c r="L193" i="4"/>
  <c r="L358" i="4"/>
  <c r="N157" i="4"/>
  <c r="M28" i="4"/>
  <c r="N507" i="4"/>
  <c r="N420" i="4"/>
  <c r="N13" i="4"/>
  <c r="N38" i="4"/>
  <c r="N550" i="4"/>
  <c r="N167" i="4"/>
  <c r="N679" i="4"/>
  <c r="N296" i="4"/>
  <c r="N514" i="4"/>
  <c r="N449" i="4"/>
  <c r="N195" i="4"/>
  <c r="N108" i="4"/>
  <c r="N620" i="4"/>
  <c r="N213" i="4"/>
  <c r="N238" i="4"/>
  <c r="N242" i="4"/>
  <c r="N367" i="4"/>
  <c r="N587" i="4"/>
  <c r="N496" i="4"/>
  <c r="N137" i="4"/>
  <c r="N649" i="4"/>
  <c r="N275" i="4"/>
  <c r="N188" i="4"/>
  <c r="N700" i="4"/>
  <c r="N309" i="4"/>
  <c r="N318" i="4"/>
  <c r="N530" i="4"/>
  <c r="N447" i="4"/>
  <c r="N64" i="4"/>
  <c r="N576" i="4"/>
  <c r="N217" i="4"/>
  <c r="N98" i="4"/>
  <c r="N411" i="4"/>
  <c r="N324" i="4"/>
  <c r="N549" i="4"/>
  <c r="N573" i="4"/>
  <c r="N454" i="4"/>
  <c r="N71" i="4"/>
  <c r="N583" i="4"/>
  <c r="N200" i="4"/>
  <c r="N90" i="4"/>
  <c r="N353" i="4"/>
  <c r="N586" i="4"/>
  <c r="N227" i="4"/>
  <c r="N140" i="4"/>
  <c r="N652" i="4"/>
  <c r="N245" i="4"/>
  <c r="N270" i="4"/>
  <c r="N330" i="4"/>
  <c r="N399" i="4"/>
  <c r="N16" i="4"/>
  <c r="N528" i="4"/>
  <c r="N169" i="4"/>
  <c r="N681" i="4"/>
  <c r="N43" i="4"/>
  <c r="N555" i="4"/>
  <c r="N468" i="4"/>
  <c r="N61" i="4"/>
  <c r="N86" i="4"/>
  <c r="N598" i="4"/>
  <c r="N215" i="4"/>
  <c r="N74" i="4"/>
  <c r="N344" i="4"/>
  <c r="N603" i="4"/>
  <c r="N497" i="4"/>
  <c r="N371" i="4"/>
  <c r="N284" i="4"/>
  <c r="N469" i="4"/>
  <c r="N493" i="4"/>
  <c r="N414" i="4"/>
  <c r="N31" i="4"/>
  <c r="N543" i="4"/>
  <c r="N160" i="4"/>
  <c r="N672" i="4"/>
  <c r="N313" i="4"/>
  <c r="N426" i="4"/>
  <c r="N436" i="4"/>
  <c r="N465" i="4"/>
  <c r="L43" i="4"/>
  <c r="L196" i="4"/>
  <c r="L229" i="4"/>
  <c r="L153" i="4"/>
  <c r="L350" i="4"/>
  <c r="N93" i="4"/>
  <c r="N699" i="4"/>
  <c r="L123" i="4"/>
  <c r="L268" i="4"/>
  <c r="L301" i="4"/>
  <c r="L473" i="4"/>
  <c r="L422" i="4"/>
  <c r="N182" i="4"/>
  <c r="N59" i="4"/>
  <c r="N571" i="4"/>
  <c r="N484" i="4"/>
  <c r="N77" i="4"/>
  <c r="N102" i="4"/>
  <c r="N614" i="4"/>
  <c r="N231" i="4"/>
  <c r="N154" i="4"/>
  <c r="N360" i="4"/>
  <c r="N675" i="4"/>
  <c r="N513" i="4"/>
  <c r="N259" i="4"/>
  <c r="N172" i="4"/>
  <c r="N684" i="4"/>
  <c r="N285" i="4"/>
  <c r="N302" i="4"/>
  <c r="N466" i="4"/>
  <c r="N431" i="4"/>
  <c r="N48" i="4"/>
  <c r="N560" i="4"/>
  <c r="N201" i="4"/>
  <c r="N42" i="4"/>
  <c r="N339" i="4"/>
  <c r="N252" i="4"/>
  <c r="N405" i="4"/>
  <c r="N429" i="4"/>
  <c r="N382" i="4"/>
  <c r="N691" i="4"/>
  <c r="N511" i="4"/>
  <c r="N128" i="4"/>
  <c r="N640" i="4"/>
  <c r="N281" i="4"/>
  <c r="N322" i="4"/>
  <c r="N475" i="4"/>
  <c r="N388" i="4"/>
  <c r="N661" i="4"/>
  <c r="N6" i="4"/>
  <c r="N518" i="4"/>
  <c r="N135" i="4"/>
  <c r="N647" i="4"/>
  <c r="N264" i="4"/>
  <c r="N386" i="4"/>
  <c r="N417" i="4"/>
  <c r="N2" i="4"/>
  <c r="N291" i="4"/>
  <c r="N204" i="4"/>
  <c r="N301" i="4"/>
  <c r="N341" i="4"/>
  <c r="N334" i="4"/>
  <c r="N594" i="4"/>
  <c r="N463" i="4"/>
  <c r="N80" i="4"/>
  <c r="N592" i="4"/>
  <c r="N233" i="4"/>
  <c r="N138" i="4"/>
  <c r="N107" i="4"/>
  <c r="N20" i="4"/>
  <c r="N532" i="4"/>
  <c r="N125" i="4"/>
  <c r="N150" i="4"/>
  <c r="N662" i="4"/>
  <c r="N279" i="4"/>
  <c r="N370" i="4"/>
  <c r="N408" i="4"/>
  <c r="N49" i="4"/>
  <c r="N561" i="4"/>
  <c r="N435" i="4"/>
  <c r="N348" i="4"/>
  <c r="N589" i="4"/>
  <c r="N637" i="4"/>
  <c r="N478" i="4"/>
  <c r="N95" i="4"/>
  <c r="N607" i="4"/>
  <c r="N224" i="4"/>
  <c r="N202" i="4"/>
  <c r="N377" i="4"/>
  <c r="N674" i="4"/>
  <c r="N29" i="4"/>
  <c r="N667" i="4"/>
  <c r="L115" i="4"/>
  <c r="L260" i="4"/>
  <c r="L293" i="4"/>
  <c r="L441" i="4"/>
  <c r="L414" i="4"/>
  <c r="N118" i="4"/>
  <c r="L251" i="4"/>
  <c r="L332" i="4"/>
  <c r="L365" i="4"/>
  <c r="L651" i="4"/>
  <c r="L486" i="4"/>
  <c r="N694" i="4"/>
  <c r="N123" i="4"/>
  <c r="N36" i="4"/>
  <c r="N548" i="4"/>
  <c r="N141" i="4"/>
  <c r="N166" i="4"/>
  <c r="N678" i="4"/>
  <c r="N295" i="4"/>
  <c r="N442" i="4"/>
  <c r="N424" i="4"/>
  <c r="N65" i="4"/>
  <c r="N577" i="4"/>
  <c r="N323" i="4"/>
  <c r="N236" i="4"/>
  <c r="N373" i="4"/>
  <c r="N397" i="4"/>
  <c r="N366" i="4"/>
  <c r="N611" i="4"/>
  <c r="N495" i="4"/>
  <c r="N112" i="4"/>
  <c r="N624" i="4"/>
  <c r="N265" i="4"/>
  <c r="N274" i="4"/>
  <c r="N403" i="4"/>
  <c r="N316" i="4"/>
  <c r="N533" i="4"/>
  <c r="N557" i="4"/>
  <c r="N446" i="4"/>
  <c r="N63" i="4"/>
  <c r="N575" i="4"/>
  <c r="N192" i="4"/>
  <c r="N58" i="4"/>
  <c r="N345" i="4"/>
  <c r="N27" i="4"/>
  <c r="N539" i="4"/>
  <c r="N452" i="4"/>
  <c r="N45" i="4"/>
  <c r="N70" i="4"/>
  <c r="N582" i="4"/>
  <c r="N199" i="4"/>
  <c r="N26" i="4"/>
  <c r="N328" i="4"/>
  <c r="N634" i="4"/>
  <c r="N481" i="4"/>
  <c r="N355" i="4"/>
  <c r="N268" i="4"/>
  <c r="N437" i="4"/>
  <c r="N461" i="4"/>
  <c r="N398" i="4"/>
  <c r="N15" i="4"/>
  <c r="N527" i="4"/>
  <c r="N144" i="4"/>
  <c r="N656" i="4"/>
  <c r="N297" i="4"/>
  <c r="N378" i="4"/>
  <c r="N171" i="4"/>
  <c r="N84" i="4"/>
  <c r="N596" i="4"/>
  <c r="N189" i="4"/>
  <c r="N214" i="4"/>
  <c r="N146" i="4"/>
  <c r="N343" i="4"/>
  <c r="N642" i="4"/>
  <c r="N472" i="4"/>
  <c r="N113" i="4"/>
  <c r="N625" i="4"/>
  <c r="N499" i="4"/>
  <c r="N412" i="4"/>
  <c r="N5" i="4"/>
  <c r="N30" i="4"/>
  <c r="N542" i="4"/>
  <c r="N159" i="4"/>
  <c r="N671" i="4"/>
  <c r="N288" i="4"/>
  <c r="N482" i="4"/>
  <c r="N441" i="4"/>
  <c r="N54" i="4"/>
  <c r="L235" i="4"/>
  <c r="L324" i="4"/>
  <c r="L357" i="4"/>
  <c r="L579" i="4"/>
  <c r="L478" i="4"/>
  <c r="N630" i="4"/>
  <c r="L403" i="4"/>
  <c r="L396" i="4"/>
  <c r="L429" i="4"/>
  <c r="L38" i="4"/>
  <c r="L550" i="4"/>
  <c r="N311" i="4"/>
  <c r="N187" i="4"/>
  <c r="N100" i="4"/>
  <c r="N612" i="4"/>
  <c r="N205" i="4"/>
  <c r="N230" i="4"/>
  <c r="N210" i="4"/>
  <c r="N359" i="4"/>
  <c r="N690" i="4"/>
  <c r="N488" i="4"/>
  <c r="N129" i="4"/>
  <c r="N641" i="4"/>
  <c r="N387" i="4"/>
  <c r="N300" i="4"/>
  <c r="N501" i="4"/>
  <c r="N525" i="4"/>
  <c r="N430" i="4"/>
  <c r="N47" i="4"/>
  <c r="N559" i="4"/>
  <c r="N176" i="4"/>
  <c r="N688" i="4"/>
  <c r="N329" i="4"/>
  <c r="N490" i="4"/>
  <c r="N467" i="4"/>
  <c r="N380" i="4"/>
  <c r="N645" i="4"/>
  <c r="N701" i="4"/>
  <c r="N510" i="4"/>
  <c r="N127" i="4"/>
  <c r="N639" i="4"/>
  <c r="N256" i="4"/>
  <c r="N346" i="4"/>
  <c r="N409" i="4"/>
  <c r="N91" i="4"/>
  <c r="N4" i="4"/>
  <c r="N516" i="4"/>
  <c r="N109" i="4"/>
  <c r="N134" i="4"/>
  <c r="N646" i="4"/>
  <c r="N263" i="4"/>
  <c r="N298" i="4"/>
  <c r="N392" i="4"/>
  <c r="N33" i="4"/>
  <c r="N545" i="4"/>
  <c r="N419" i="4"/>
  <c r="N332" i="4"/>
  <c r="N565" i="4"/>
  <c r="N597" i="4"/>
  <c r="N462" i="4"/>
  <c r="N79" i="4"/>
  <c r="N591" i="4"/>
  <c r="N208" i="4"/>
  <c r="N130" i="4"/>
  <c r="N361" i="4"/>
  <c r="N618" i="4"/>
  <c r="N235" i="4"/>
  <c r="N148" i="4"/>
  <c r="N660" i="4"/>
  <c r="N261" i="4"/>
  <c r="N278" i="4"/>
  <c r="N362" i="4"/>
  <c r="N407" i="4"/>
  <c r="N24" i="4"/>
  <c r="N536" i="4"/>
  <c r="N177" i="4"/>
  <c r="N689" i="4"/>
  <c r="N51" i="4"/>
  <c r="N563" i="4"/>
  <c r="N476" i="4"/>
  <c r="N69" i="4"/>
  <c r="N94" i="4"/>
  <c r="N606" i="4"/>
  <c r="N223" i="4"/>
  <c r="N106" i="4"/>
  <c r="N352" i="4"/>
  <c r="N635" i="4"/>
  <c r="N505" i="4"/>
  <c r="N566" i="4"/>
  <c r="L379" i="4"/>
  <c r="L388" i="4"/>
  <c r="L421" i="4"/>
  <c r="L30" i="4"/>
  <c r="L542" i="4"/>
  <c r="N247" i="4"/>
  <c r="N251" i="4"/>
  <c r="N164" i="4"/>
  <c r="N676" i="4"/>
  <c r="N277" i="4"/>
  <c r="N294" i="4"/>
  <c r="N434" i="4"/>
  <c r="N423" i="4"/>
  <c r="N40" i="4"/>
  <c r="N552" i="4"/>
  <c r="N193" i="4"/>
  <c r="N10" i="4"/>
  <c r="N451" i="4"/>
  <c r="N364" i="4"/>
  <c r="N621" i="4"/>
  <c r="N669" i="4"/>
  <c r="N494" i="4"/>
  <c r="N111" i="4"/>
  <c r="N623" i="4"/>
  <c r="N240" i="4"/>
  <c r="N266" i="4"/>
  <c r="N393" i="4"/>
  <c r="N627" i="4"/>
  <c r="N19" i="4"/>
  <c r="N531" i="4"/>
  <c r="N444" i="4"/>
  <c r="N37" i="4"/>
  <c r="N62" i="4"/>
  <c r="N574" i="4"/>
  <c r="N191" i="4"/>
  <c r="N696" i="4"/>
  <c r="N320" i="4"/>
  <c r="N610" i="4"/>
  <c r="N473" i="4"/>
  <c r="N155" i="4"/>
  <c r="N68" i="4"/>
  <c r="N580" i="4"/>
  <c r="N173" i="4"/>
  <c r="N198" i="4"/>
  <c r="N82" i="4"/>
  <c r="N327" i="4"/>
  <c r="N570" i="4"/>
  <c r="N456" i="4"/>
  <c r="N97" i="4"/>
  <c r="N609" i="4"/>
  <c r="N483" i="4"/>
  <c r="N396" i="4"/>
  <c r="N677" i="4"/>
  <c r="N14" i="4"/>
  <c r="N526" i="4"/>
  <c r="N143" i="4"/>
  <c r="N655" i="4"/>
  <c r="N272" i="4"/>
  <c r="N418" i="4"/>
  <c r="N425" i="4"/>
  <c r="N299" i="4"/>
  <c r="N212" i="4"/>
  <c r="N317" i="4"/>
  <c r="N349" i="4"/>
  <c r="N342" i="4"/>
  <c r="N626" i="4"/>
  <c r="N471" i="4"/>
  <c r="N88" i="4"/>
  <c r="N600" i="4"/>
  <c r="N241" i="4"/>
  <c r="N162" i="4"/>
  <c r="N115" i="4"/>
  <c r="N28" i="4"/>
  <c r="N540" i="4"/>
  <c r="N133" i="4"/>
  <c r="N158" i="4"/>
  <c r="N670" i="4"/>
  <c r="N287" i="4"/>
  <c r="N410" i="4"/>
  <c r="N416" i="4"/>
  <c r="N57" i="4"/>
  <c r="N569" i="4"/>
  <c r="N183" i="4"/>
  <c r="L547" i="4"/>
  <c r="L500" i="4"/>
  <c r="L485" i="4"/>
  <c r="L94" i="4"/>
  <c r="L606" i="4"/>
  <c r="N218" i="4"/>
  <c r="L12" i="4"/>
  <c r="L45" i="4"/>
  <c r="L557" i="4"/>
  <c r="L166" i="4"/>
  <c r="N139" i="4"/>
  <c r="N440" i="4"/>
  <c r="G26" i="7"/>
  <c r="N104" i="4"/>
  <c r="N428" i="4"/>
  <c r="N457" i="4"/>
  <c r="N508" i="4"/>
  <c r="N537" i="4"/>
  <c r="N8" i="4"/>
  <c r="N78" i="4"/>
  <c r="N363" i="4"/>
  <c r="N664" i="4"/>
  <c r="N178" i="4"/>
  <c r="L102" i="4"/>
  <c r="L419" i="4"/>
  <c r="L404" i="4"/>
  <c r="L437" i="4"/>
  <c r="L46" i="4"/>
  <c r="L558" i="4"/>
  <c r="N375" i="4"/>
  <c r="L635" i="4"/>
  <c r="L604" i="4"/>
  <c r="L509" i="4"/>
  <c r="L118" i="4"/>
  <c r="L630" i="4"/>
  <c r="N56" i="4"/>
  <c r="L36" i="4"/>
  <c r="L69" i="4"/>
  <c r="L581" i="4"/>
  <c r="L190" i="4"/>
  <c r="N331" i="4"/>
  <c r="N632" i="4"/>
  <c r="L108" i="4"/>
  <c r="L141" i="4"/>
  <c r="L653" i="4"/>
  <c r="L262" i="4"/>
  <c r="N308" i="4"/>
  <c r="N337" i="4"/>
  <c r="L27" i="4"/>
  <c r="L180" i="4"/>
  <c r="L213" i="4"/>
  <c r="L81" i="4"/>
  <c r="L334" i="4"/>
  <c r="L625" i="4"/>
  <c r="L455" i="4"/>
  <c r="L40" i="4"/>
  <c r="L552" i="4"/>
  <c r="L130" i="4"/>
  <c r="L642" i="4"/>
  <c r="K12" i="4"/>
  <c r="K76" i="4"/>
  <c r="K140" i="4"/>
  <c r="K204" i="4"/>
  <c r="K268" i="4"/>
  <c r="K332" i="4"/>
  <c r="K396" i="4"/>
  <c r="K460" i="4"/>
  <c r="L657" i="4"/>
  <c r="L463" i="4"/>
  <c r="L48" i="4"/>
  <c r="L560" i="4"/>
  <c r="L138" i="4"/>
  <c r="L650" i="4"/>
  <c r="K13" i="4"/>
  <c r="K77" i="4"/>
  <c r="K141" i="4"/>
  <c r="K205" i="4"/>
  <c r="K269" i="4"/>
  <c r="K333" i="4"/>
  <c r="K397" i="4"/>
  <c r="K461" i="4"/>
  <c r="L35" i="4"/>
  <c r="L689" i="4"/>
  <c r="L471" i="4"/>
  <c r="N315" i="4"/>
  <c r="N616" i="4"/>
  <c r="N21" i="4"/>
  <c r="N101" i="4"/>
  <c r="N219" i="4"/>
  <c r="N520" i="4"/>
  <c r="N590" i="4"/>
  <c r="N276" i="4"/>
  <c r="N305" i="4"/>
  <c r="N351" i="4"/>
  <c r="L230" i="4"/>
  <c r="L611" i="4"/>
  <c r="L540" i="4"/>
  <c r="L501" i="4"/>
  <c r="L110" i="4"/>
  <c r="L622" i="4"/>
  <c r="N651" i="4"/>
  <c r="L28" i="4"/>
  <c r="L61" i="4"/>
  <c r="L573" i="4"/>
  <c r="L182" i="4"/>
  <c r="N267" i="4"/>
  <c r="N568" i="4"/>
  <c r="L100" i="4"/>
  <c r="L133" i="4"/>
  <c r="L645" i="4"/>
  <c r="L254" i="4"/>
  <c r="N244" i="4"/>
  <c r="N273" i="4"/>
  <c r="L19" i="4"/>
  <c r="L172" i="4"/>
  <c r="L205" i="4"/>
  <c r="L49" i="4"/>
  <c r="L326" i="4"/>
  <c r="N517" i="4"/>
  <c r="N522" i="4"/>
  <c r="L99" i="4"/>
  <c r="L244" i="4"/>
  <c r="L277" i="4"/>
  <c r="L369" i="4"/>
  <c r="L398" i="4"/>
  <c r="L60" i="4"/>
  <c r="L7" i="4"/>
  <c r="L519" i="4"/>
  <c r="L104" i="4"/>
  <c r="L616" i="4"/>
  <c r="L194" i="4"/>
  <c r="L75" i="4"/>
  <c r="K20" i="4"/>
  <c r="K84" i="4"/>
  <c r="K148" i="4"/>
  <c r="K212" i="4"/>
  <c r="K276" i="4"/>
  <c r="K340" i="4"/>
  <c r="K404" i="4"/>
  <c r="K468" i="4"/>
  <c r="L124" i="4"/>
  <c r="L15" i="4"/>
  <c r="L527" i="4"/>
  <c r="L112" i="4"/>
  <c r="L624" i="4"/>
  <c r="L202" i="4"/>
  <c r="L147" i="4"/>
  <c r="K21" i="4"/>
  <c r="K85" i="4"/>
  <c r="K149" i="4"/>
  <c r="K213" i="4"/>
  <c r="K277" i="4"/>
  <c r="K341" i="4"/>
  <c r="K405" i="4"/>
  <c r="K469" i="4"/>
  <c r="L188" i="4"/>
  <c r="L23" i="4"/>
  <c r="L535" i="4"/>
  <c r="N228" i="4"/>
  <c r="N257" i="4"/>
  <c r="N46" i="4"/>
  <c r="N126" i="4"/>
  <c r="N132" i="4"/>
  <c r="N161" i="4"/>
  <c r="N207" i="4"/>
  <c r="N453" i="4"/>
  <c r="N402" i="4"/>
  <c r="N658" i="4"/>
  <c r="L4" i="4"/>
  <c r="L571" i="4"/>
  <c r="L614" i="4"/>
  <c r="L20" i="4"/>
  <c r="L53" i="4"/>
  <c r="L565" i="4"/>
  <c r="L174" i="4"/>
  <c r="N203" i="4"/>
  <c r="N504" i="4"/>
  <c r="L92" i="4"/>
  <c r="L125" i="4"/>
  <c r="L637" i="4"/>
  <c r="L246" i="4"/>
  <c r="N180" i="4"/>
  <c r="N209" i="4"/>
  <c r="L11" i="4"/>
  <c r="L164" i="4"/>
  <c r="L197" i="4"/>
  <c r="L33" i="4"/>
  <c r="L318" i="4"/>
  <c r="N389" i="4"/>
  <c r="N290" i="4"/>
  <c r="L91" i="4"/>
  <c r="L236" i="4"/>
  <c r="L269" i="4"/>
  <c r="L337" i="4"/>
  <c r="L390" i="4"/>
  <c r="N541" i="4"/>
  <c r="L195" i="4"/>
  <c r="L308" i="4"/>
  <c r="L341" i="4"/>
  <c r="L649" i="4"/>
  <c r="L462" i="4"/>
  <c r="L93" i="4"/>
  <c r="L71" i="4"/>
  <c r="L583" i="4"/>
  <c r="L168" i="4"/>
  <c r="L680" i="4"/>
  <c r="L258" i="4"/>
  <c r="L243" i="4"/>
  <c r="K28" i="4"/>
  <c r="K92" i="4"/>
  <c r="K156" i="4"/>
  <c r="K220" i="4"/>
  <c r="K284" i="4"/>
  <c r="K348" i="4"/>
  <c r="K412" i="4"/>
  <c r="K476" i="4"/>
  <c r="L157" i="4"/>
  <c r="L79" i="4"/>
  <c r="L591" i="4"/>
  <c r="L176" i="4"/>
  <c r="L688" i="4"/>
  <c r="L266" i="4"/>
  <c r="L259" i="4"/>
  <c r="K29" i="4"/>
  <c r="K93" i="4"/>
  <c r="K157" i="4"/>
  <c r="K221" i="4"/>
  <c r="K285" i="4"/>
  <c r="K349" i="4"/>
  <c r="K413" i="4"/>
  <c r="K477" i="4"/>
  <c r="L221" i="4"/>
  <c r="L87" i="4"/>
  <c r="L599" i="4"/>
  <c r="L184" i="4"/>
  <c r="N357" i="4"/>
  <c r="N234" i="4"/>
  <c r="N558" i="4"/>
  <c r="N638" i="4"/>
  <c r="N644" i="4"/>
  <c r="N673" i="4"/>
  <c r="N50" i="4"/>
  <c r="N477" i="4"/>
  <c r="N179" i="4"/>
  <c r="N480" i="4"/>
  <c r="L37" i="4"/>
  <c r="L76" i="4"/>
  <c r="N52" i="4"/>
  <c r="L84" i="4"/>
  <c r="L117" i="4"/>
  <c r="L629" i="4"/>
  <c r="L238" i="4"/>
  <c r="N116" i="4"/>
  <c r="N145" i="4"/>
  <c r="L3" i="4"/>
  <c r="L156" i="4"/>
  <c r="L189" i="4"/>
  <c r="L701" i="4"/>
  <c r="L310" i="4"/>
  <c r="N692" i="4"/>
  <c r="N66" i="4"/>
  <c r="L83" i="4"/>
  <c r="L228" i="4"/>
  <c r="L261" i="4"/>
  <c r="L297" i="4"/>
  <c r="L382" i="4"/>
  <c r="N413" i="4"/>
  <c r="L171" i="4"/>
  <c r="L300" i="4"/>
  <c r="L333" i="4"/>
  <c r="L609" i="4"/>
  <c r="L454" i="4"/>
  <c r="N438" i="4"/>
  <c r="L347" i="4"/>
  <c r="L372" i="4"/>
  <c r="L405" i="4"/>
  <c r="L14" i="4"/>
  <c r="L526" i="4"/>
  <c r="L605" i="4"/>
  <c r="L135" i="4"/>
  <c r="L647" i="4"/>
  <c r="L232" i="4"/>
  <c r="L185" i="4"/>
  <c r="L322" i="4"/>
  <c r="L355" i="4"/>
  <c r="K36" i="4"/>
  <c r="K100" i="4"/>
  <c r="K164" i="4"/>
  <c r="K228" i="4"/>
  <c r="K292" i="4"/>
  <c r="K356" i="4"/>
  <c r="K420" i="4"/>
  <c r="K484" i="4"/>
  <c r="L669" i="4"/>
  <c r="L143" i="4"/>
  <c r="L655" i="4"/>
  <c r="L240" i="4"/>
  <c r="L217" i="4"/>
  <c r="L330" i="4"/>
  <c r="L371" i="4"/>
  <c r="K37" i="4"/>
  <c r="K101" i="4"/>
  <c r="K165" i="4"/>
  <c r="K229" i="4"/>
  <c r="K293" i="4"/>
  <c r="K357" i="4"/>
  <c r="K421" i="4"/>
  <c r="K485" i="4"/>
  <c r="L121" i="4"/>
  <c r="L151" i="4"/>
  <c r="L663" i="4"/>
  <c r="L248" i="4"/>
  <c r="N381" i="4"/>
  <c r="N175" i="4"/>
  <c r="N255" i="4"/>
  <c r="N237" i="4"/>
  <c r="N35" i="4"/>
  <c r="N336" i="4"/>
  <c r="N406" i="4"/>
  <c r="N92" i="4"/>
  <c r="N121" i="4"/>
  <c r="L549" i="4"/>
  <c r="L516" i="4"/>
  <c r="N506" i="4"/>
  <c r="L148" i="4"/>
  <c r="L181" i="4"/>
  <c r="L693" i="4"/>
  <c r="L302" i="4"/>
  <c r="N628" i="4"/>
  <c r="N657" i="4"/>
  <c r="L67" i="4"/>
  <c r="L220" i="4"/>
  <c r="L253" i="4"/>
  <c r="L265" i="4"/>
  <c r="L374" i="4"/>
  <c r="N293" i="4"/>
  <c r="L155" i="4"/>
  <c r="L292" i="4"/>
  <c r="L325" i="4"/>
  <c r="L577" i="4"/>
  <c r="L446" i="4"/>
  <c r="N374" i="4"/>
  <c r="M17" i="4"/>
  <c r="L323" i="4"/>
  <c r="L364" i="4"/>
  <c r="L397" i="4"/>
  <c r="L6" i="4"/>
  <c r="L518" i="4"/>
  <c r="N55" i="4"/>
  <c r="L515" i="4"/>
  <c r="L444" i="4"/>
  <c r="L469" i="4"/>
  <c r="L78" i="4"/>
  <c r="L590" i="4"/>
  <c r="L214" i="4"/>
  <c r="L199" i="4"/>
  <c r="L41" i="4"/>
  <c r="L296" i="4"/>
  <c r="L433" i="4"/>
  <c r="L386" i="4"/>
  <c r="L459" i="4"/>
  <c r="K44" i="4"/>
  <c r="K108" i="4"/>
  <c r="K172" i="4"/>
  <c r="K236" i="4"/>
  <c r="K300" i="4"/>
  <c r="K364" i="4"/>
  <c r="K428" i="4"/>
  <c r="K492" i="4"/>
  <c r="L278" i="4"/>
  <c r="L207" i="4"/>
  <c r="L73" i="4"/>
  <c r="L304" i="4"/>
  <c r="L465" i="4"/>
  <c r="L394" i="4"/>
  <c r="L475" i="4"/>
  <c r="K45" i="4"/>
  <c r="K109" i="4"/>
  <c r="K173" i="4"/>
  <c r="K237" i="4"/>
  <c r="K301" i="4"/>
  <c r="K365" i="4"/>
  <c r="K429" i="4"/>
  <c r="K493" i="4"/>
  <c r="L342" i="4"/>
  <c r="L215" i="4"/>
  <c r="L105" i="4"/>
  <c r="L312" i="4"/>
  <c r="N358" i="4"/>
  <c r="N687" i="4"/>
  <c r="N258" i="4"/>
  <c r="N262" i="4"/>
  <c r="N547" i="4"/>
  <c r="N682" i="4"/>
  <c r="N23" i="4"/>
  <c r="N604" i="4"/>
  <c r="N633" i="4"/>
  <c r="L158" i="4"/>
  <c r="L109" i="4"/>
  <c r="N81" i="4"/>
  <c r="L59" i="4"/>
  <c r="L212" i="4"/>
  <c r="L245" i="4"/>
  <c r="L225" i="4"/>
  <c r="L366" i="4"/>
  <c r="N221" i="4"/>
  <c r="L139" i="4"/>
  <c r="L284" i="4"/>
  <c r="L317" i="4"/>
  <c r="L537" i="4"/>
  <c r="L438" i="4"/>
  <c r="N310" i="4"/>
  <c r="L307" i="4"/>
  <c r="L356" i="4"/>
  <c r="L389" i="4"/>
  <c r="L644" i="4"/>
  <c r="L510" i="4"/>
  <c r="N643" i="4"/>
  <c r="L483" i="4"/>
  <c r="L428" i="4"/>
  <c r="L461" i="4"/>
  <c r="L70" i="4"/>
  <c r="L582" i="4"/>
  <c r="N567" i="4"/>
  <c r="L580" i="4"/>
  <c r="L21" i="4"/>
  <c r="L533" i="4"/>
  <c r="L142" i="4"/>
  <c r="L654" i="4"/>
  <c r="L670" i="4"/>
  <c r="L263" i="4"/>
  <c r="L313" i="4"/>
  <c r="L360" i="4"/>
  <c r="L673" i="4"/>
  <c r="L450" i="4"/>
  <c r="L587" i="4"/>
  <c r="K52" i="4"/>
  <c r="K116" i="4"/>
  <c r="K180" i="4"/>
  <c r="K244" i="4"/>
  <c r="K308" i="4"/>
  <c r="K372" i="4"/>
  <c r="K436" i="4"/>
  <c r="N459" i="4"/>
  <c r="L678" i="4"/>
  <c r="L271" i="4"/>
  <c r="L329" i="4"/>
  <c r="L368" i="4"/>
  <c r="L697" i="4"/>
  <c r="L458" i="4"/>
  <c r="L627" i="4"/>
  <c r="K53" i="4"/>
  <c r="K117" i="4"/>
  <c r="K181" i="4"/>
  <c r="K245" i="4"/>
  <c r="K309" i="4"/>
  <c r="K373" i="4"/>
  <c r="K437" i="4"/>
  <c r="N372" i="4"/>
  <c r="L686" i="4"/>
  <c r="L279" i="4"/>
  <c r="L361" i="4"/>
  <c r="L376" i="4"/>
  <c r="N698" i="4"/>
  <c r="N3" i="4"/>
  <c r="N304" i="4"/>
  <c r="N83" i="4"/>
  <c r="N384" i="4"/>
  <c r="N314" i="4"/>
  <c r="N460" i="4"/>
  <c r="N489" i="4"/>
  <c r="N535" i="4"/>
  <c r="N197" i="4"/>
  <c r="N75" i="4"/>
  <c r="L493" i="4"/>
  <c r="L131" i="4"/>
  <c r="L276" i="4"/>
  <c r="L309" i="4"/>
  <c r="L505" i="4"/>
  <c r="L430" i="4"/>
  <c r="N246" i="4"/>
  <c r="L291" i="4"/>
  <c r="L348" i="4"/>
  <c r="L381" i="4"/>
  <c r="L572" i="4"/>
  <c r="L502" i="4"/>
  <c r="N498" i="4"/>
  <c r="L467" i="4"/>
  <c r="L420" i="4"/>
  <c r="L453" i="4"/>
  <c r="L62" i="4"/>
  <c r="L574" i="4"/>
  <c r="N503" i="4"/>
  <c r="L492" i="4"/>
  <c r="L13" i="4"/>
  <c r="L525" i="4"/>
  <c r="L134" i="4"/>
  <c r="L646" i="4"/>
  <c r="N184" i="4"/>
  <c r="L52" i="4"/>
  <c r="L85" i="4"/>
  <c r="L597" i="4"/>
  <c r="L206" i="4"/>
  <c r="N248" i="4"/>
  <c r="L145" i="4"/>
  <c r="L327" i="4"/>
  <c r="L545" i="4"/>
  <c r="L424" i="4"/>
  <c r="L676" i="4"/>
  <c r="L514" i="4"/>
  <c r="L652" i="4"/>
  <c r="K60" i="4"/>
  <c r="K124" i="4"/>
  <c r="K188" i="4"/>
  <c r="K252" i="4"/>
  <c r="K316" i="4"/>
  <c r="K380" i="4"/>
  <c r="K444" i="4"/>
  <c r="N306" i="4"/>
  <c r="L177" i="4"/>
  <c r="L335" i="4"/>
  <c r="L585" i="4"/>
  <c r="L432" i="4"/>
  <c r="L10" i="4"/>
  <c r="L522" i="4"/>
  <c r="L660" i="4"/>
  <c r="K61" i="4"/>
  <c r="K125" i="4"/>
  <c r="K189" i="4"/>
  <c r="K253" i="4"/>
  <c r="K317" i="4"/>
  <c r="K381" i="4"/>
  <c r="K445" i="4"/>
  <c r="N401" i="4"/>
  <c r="L201" i="4"/>
  <c r="L343" i="4"/>
  <c r="L633" i="4"/>
  <c r="L440" i="4"/>
  <c r="L18" i="4"/>
  <c r="N487" i="4"/>
  <c r="N152" i="4"/>
  <c r="L452" i="4"/>
  <c r="L54" i="4"/>
  <c r="L126" i="4"/>
  <c r="L198" i="4"/>
  <c r="N515" i="4"/>
  <c r="N222" i="4"/>
  <c r="L494" i="4"/>
  <c r="L566" i="4"/>
  <c r="L638" i="4"/>
  <c r="N395" i="4"/>
  <c r="K4" i="4"/>
  <c r="K5" i="4"/>
  <c r="L568" i="4"/>
  <c r="L210" i="4"/>
  <c r="L163" i="4"/>
  <c r="K22" i="4"/>
  <c r="K86" i="4"/>
  <c r="K150" i="4"/>
  <c r="K214" i="4"/>
  <c r="K278" i="4"/>
  <c r="K342" i="4"/>
  <c r="K406" i="4"/>
  <c r="K470" i="4"/>
  <c r="L285" i="4"/>
  <c r="L95" i="4"/>
  <c r="L607" i="4"/>
  <c r="L192" i="4"/>
  <c r="L25" i="4"/>
  <c r="L282" i="4"/>
  <c r="L283" i="4"/>
  <c r="K31" i="4"/>
  <c r="K95" i="4"/>
  <c r="K159" i="4"/>
  <c r="K223" i="4"/>
  <c r="K287" i="4"/>
  <c r="K351" i="4"/>
  <c r="K415" i="4"/>
  <c r="K479" i="4"/>
  <c r="L681" i="4"/>
  <c r="L167" i="4"/>
  <c r="L679" i="4"/>
  <c r="L264" i="4"/>
  <c r="L305" i="4"/>
  <c r="L354" i="4"/>
  <c r="L411" i="4"/>
  <c r="K40" i="4"/>
  <c r="K104" i="4"/>
  <c r="K168" i="4"/>
  <c r="K232" i="4"/>
  <c r="K296" i="4"/>
  <c r="K360" i="4"/>
  <c r="K424" i="4"/>
  <c r="K488" i="4"/>
  <c r="L534" i="4"/>
  <c r="L239" i="4"/>
  <c r="L209" i="4"/>
  <c r="L336" i="4"/>
  <c r="L593" i="4"/>
  <c r="L426" i="4"/>
  <c r="L523" i="4"/>
  <c r="K49" i="4"/>
  <c r="K113" i="4"/>
  <c r="K177" i="4"/>
  <c r="K241" i="4"/>
  <c r="K305" i="4"/>
  <c r="K369" i="4"/>
  <c r="K433" i="4"/>
  <c r="N119" i="4"/>
  <c r="L97" i="4"/>
  <c r="L311" i="4"/>
  <c r="L481" i="4"/>
  <c r="L408" i="4"/>
  <c r="L588" i="4"/>
  <c r="L498" i="4"/>
  <c r="L548" i="4"/>
  <c r="K58" i="4"/>
  <c r="K122" i="4"/>
  <c r="K186" i="4"/>
  <c r="K250" i="4"/>
  <c r="K314" i="4"/>
  <c r="K378" i="4"/>
  <c r="K442" i="4"/>
  <c r="L353" i="4"/>
  <c r="L383" i="4"/>
  <c r="L436" i="4"/>
  <c r="L480" i="4"/>
  <c r="L58" i="4"/>
  <c r="L570" i="4"/>
  <c r="K3" i="4"/>
  <c r="K67" i="4"/>
  <c r="K131" i="4"/>
  <c r="K195" i="4"/>
  <c r="K259" i="4"/>
  <c r="K323" i="4"/>
  <c r="K387" i="4"/>
  <c r="K451" i="4"/>
  <c r="K510" i="4"/>
  <c r="K574" i="4"/>
  <c r="K638" i="4"/>
  <c r="K2" i="4"/>
  <c r="J585" i="4"/>
  <c r="J500" i="4"/>
  <c r="J109" i="4"/>
  <c r="J78" i="4"/>
  <c r="J590" i="4"/>
  <c r="J135" i="4"/>
  <c r="J647" i="4"/>
  <c r="J216" i="4"/>
  <c r="J529" i="4"/>
  <c r="J498" i="4"/>
  <c r="I27" i="4"/>
  <c r="I539" i="4"/>
  <c r="K511" i="4"/>
  <c r="K575" i="4"/>
  <c r="K639" i="4"/>
  <c r="J3" i="4"/>
  <c r="J641" i="4"/>
  <c r="N546" i="4"/>
  <c r="N695" i="4"/>
  <c r="N250" i="4"/>
  <c r="N439" i="4"/>
  <c r="N120" i="4"/>
  <c r="N18" i="4"/>
  <c r="K68" i="4"/>
  <c r="K69" i="4"/>
  <c r="L632" i="4"/>
  <c r="L274" i="4"/>
  <c r="L267" i="4"/>
  <c r="K30" i="4"/>
  <c r="K94" i="4"/>
  <c r="K158" i="4"/>
  <c r="K222" i="4"/>
  <c r="K286" i="4"/>
  <c r="K350" i="4"/>
  <c r="K414" i="4"/>
  <c r="K478" i="4"/>
  <c r="L409" i="4"/>
  <c r="L159" i="4"/>
  <c r="L671" i="4"/>
  <c r="L256" i="4"/>
  <c r="L281" i="4"/>
  <c r="L346" i="4"/>
  <c r="L395" i="4"/>
  <c r="K39" i="4"/>
  <c r="K103" i="4"/>
  <c r="K167" i="4"/>
  <c r="K231" i="4"/>
  <c r="K295" i="4"/>
  <c r="K359" i="4"/>
  <c r="K423" i="4"/>
  <c r="K487" i="4"/>
  <c r="L470" i="4"/>
  <c r="L231" i="4"/>
  <c r="L169" i="4"/>
  <c r="L328" i="4"/>
  <c r="L561" i="4"/>
  <c r="L418" i="4"/>
  <c r="L507" i="4"/>
  <c r="K48" i="4"/>
  <c r="K112" i="4"/>
  <c r="K176" i="4"/>
  <c r="K240" i="4"/>
  <c r="K304" i="4"/>
  <c r="K368" i="4"/>
  <c r="K432" i="4"/>
  <c r="N502" i="4"/>
  <c r="L65" i="4"/>
  <c r="L303" i="4"/>
  <c r="L457" i="4"/>
  <c r="L400" i="4"/>
  <c r="L476" i="4"/>
  <c r="L490" i="4"/>
  <c r="L524" i="4"/>
  <c r="K57" i="4"/>
  <c r="K121" i="4"/>
  <c r="K185" i="4"/>
  <c r="K249" i="4"/>
  <c r="K313" i="4"/>
  <c r="K377" i="4"/>
  <c r="K441" i="4"/>
  <c r="L321" i="4"/>
  <c r="L375" i="4"/>
  <c r="L667" i="4"/>
  <c r="L472" i="4"/>
  <c r="L50" i="4"/>
  <c r="L562" i="4"/>
  <c r="L2" i="4"/>
  <c r="K66" i="4"/>
  <c r="K130" i="4"/>
  <c r="K194" i="4"/>
  <c r="K258" i="4"/>
  <c r="K322" i="4"/>
  <c r="K386" i="4"/>
  <c r="K450" i="4"/>
  <c r="L601" i="4"/>
  <c r="L447" i="4"/>
  <c r="L32" i="4"/>
  <c r="L544" i="4"/>
  <c r="L122" i="4"/>
  <c r="L634" i="4"/>
  <c r="K11" i="4"/>
  <c r="K75" i="4"/>
  <c r="K139" i="4"/>
  <c r="K203" i="4"/>
  <c r="K267" i="4"/>
  <c r="K331" i="4"/>
  <c r="K395" i="4"/>
  <c r="K459" i="4"/>
  <c r="K518" i="4"/>
  <c r="K582" i="4"/>
  <c r="K646" i="4"/>
  <c r="J59" i="4"/>
  <c r="J52" i="4"/>
  <c r="J564" i="4"/>
  <c r="J173" i="4"/>
  <c r="J142" i="4"/>
  <c r="J654" i="4"/>
  <c r="J199" i="4"/>
  <c r="J49" i="4"/>
  <c r="J280" i="4"/>
  <c r="J50" i="4"/>
  <c r="J562" i="4"/>
  <c r="I91" i="4"/>
  <c r="N659" i="4"/>
  <c r="M65" i="4"/>
  <c r="L385" i="4"/>
  <c r="K132" i="4"/>
  <c r="L417" i="4"/>
  <c r="K133" i="4"/>
  <c r="L449" i="4"/>
  <c r="L696" i="4"/>
  <c r="L338" i="4"/>
  <c r="L387" i="4"/>
  <c r="K38" i="4"/>
  <c r="K102" i="4"/>
  <c r="K166" i="4"/>
  <c r="K230" i="4"/>
  <c r="K294" i="4"/>
  <c r="K358" i="4"/>
  <c r="K422" i="4"/>
  <c r="K486" i="4"/>
  <c r="L406" i="4"/>
  <c r="L223" i="4"/>
  <c r="L137" i="4"/>
  <c r="L320" i="4"/>
  <c r="L521" i="4"/>
  <c r="L410" i="4"/>
  <c r="L499" i="4"/>
  <c r="K47" i="4"/>
  <c r="K111" i="4"/>
  <c r="K175" i="4"/>
  <c r="K239" i="4"/>
  <c r="K303" i="4"/>
  <c r="K367" i="4"/>
  <c r="K431" i="4"/>
  <c r="N685" i="4"/>
  <c r="L17" i="4"/>
  <c r="L295" i="4"/>
  <c r="L425" i="4"/>
  <c r="L392" i="4"/>
  <c r="L683" i="4"/>
  <c r="L482" i="4"/>
  <c r="L468" i="4"/>
  <c r="K56" i="4"/>
  <c r="K120" i="4"/>
  <c r="K184" i="4"/>
  <c r="K248" i="4"/>
  <c r="K312" i="4"/>
  <c r="K376" i="4"/>
  <c r="K440" i="4"/>
  <c r="L289" i="4"/>
  <c r="L367" i="4"/>
  <c r="L619" i="4"/>
  <c r="L464" i="4"/>
  <c r="L42" i="4"/>
  <c r="L554" i="4"/>
  <c r="L700" i="4"/>
  <c r="K65" i="4"/>
  <c r="K129" i="4"/>
  <c r="K193" i="4"/>
  <c r="K257" i="4"/>
  <c r="K321" i="4"/>
  <c r="K385" i="4"/>
  <c r="K449" i="4"/>
  <c r="L569" i="4"/>
  <c r="L439" i="4"/>
  <c r="L24" i="4"/>
  <c r="L536" i="4"/>
  <c r="L114" i="4"/>
  <c r="L626" i="4"/>
  <c r="K10" i="4"/>
  <c r="K74" i="4"/>
  <c r="K138" i="4"/>
  <c r="K202" i="4"/>
  <c r="K266" i="4"/>
  <c r="K330" i="4"/>
  <c r="K394" i="4"/>
  <c r="K458" i="4"/>
  <c r="L628" i="4"/>
  <c r="L620" i="4"/>
  <c r="L511" i="4"/>
  <c r="L96" i="4"/>
  <c r="L608" i="4"/>
  <c r="L186" i="4"/>
  <c r="L698" i="4"/>
  <c r="K19" i="4"/>
  <c r="K83" i="4"/>
  <c r="K147" i="4"/>
  <c r="K211" i="4"/>
  <c r="K275" i="4"/>
  <c r="K339" i="4"/>
  <c r="K403" i="4"/>
  <c r="K467" i="4"/>
  <c r="K526" i="4"/>
  <c r="K590" i="4"/>
  <c r="K654" i="4"/>
  <c r="N25" i="4"/>
  <c r="N376" i="4"/>
  <c r="L391" i="4"/>
  <c r="K196" i="4"/>
  <c r="L399" i="4"/>
  <c r="K197" i="4"/>
  <c r="L407" i="4"/>
  <c r="L249" i="4"/>
  <c r="L402" i="4"/>
  <c r="L491" i="4"/>
  <c r="K46" i="4"/>
  <c r="K110" i="4"/>
  <c r="K174" i="4"/>
  <c r="K238" i="4"/>
  <c r="K302" i="4"/>
  <c r="K366" i="4"/>
  <c r="K430" i="4"/>
  <c r="N629" i="4"/>
  <c r="L694" i="4"/>
  <c r="L287" i="4"/>
  <c r="L393" i="4"/>
  <c r="L384" i="4"/>
  <c r="L643" i="4"/>
  <c r="L474" i="4"/>
  <c r="L699" i="4"/>
  <c r="K55" i="4"/>
  <c r="K119" i="4"/>
  <c r="K183" i="4"/>
  <c r="K247" i="4"/>
  <c r="K311" i="4"/>
  <c r="K375" i="4"/>
  <c r="K439" i="4"/>
  <c r="L257" i="4"/>
  <c r="L359" i="4"/>
  <c r="L563" i="4"/>
  <c r="L456" i="4"/>
  <c r="L34" i="4"/>
  <c r="L546" i="4"/>
  <c r="L692" i="4"/>
  <c r="K64" i="4"/>
  <c r="K128" i="4"/>
  <c r="K192" i="4"/>
  <c r="K256" i="4"/>
  <c r="K320" i="4"/>
  <c r="K384" i="4"/>
  <c r="N391" i="4"/>
  <c r="L275" i="4"/>
  <c r="L443" i="4"/>
  <c r="L691" i="4"/>
  <c r="L44" i="4"/>
  <c r="L116" i="4"/>
  <c r="L508" i="4"/>
  <c r="K260" i="4"/>
  <c r="L532" i="4"/>
  <c r="K261" i="4"/>
  <c r="L556" i="4"/>
  <c r="L497" i="4"/>
  <c r="L466" i="4"/>
  <c r="L659" i="4"/>
  <c r="K54" i="4"/>
  <c r="K118" i="4"/>
  <c r="K182" i="4"/>
  <c r="K246" i="4"/>
  <c r="K310" i="4"/>
  <c r="K374" i="4"/>
  <c r="K438" i="4"/>
  <c r="N554" i="4"/>
  <c r="L233" i="4"/>
  <c r="L351" i="4"/>
  <c r="L665" i="4"/>
  <c r="L448" i="4"/>
  <c r="L26" i="4"/>
  <c r="L538" i="4"/>
  <c r="L684" i="4"/>
  <c r="K63" i="4"/>
  <c r="K127" i="4"/>
  <c r="K191" i="4"/>
  <c r="K255" i="4"/>
  <c r="K319" i="4"/>
  <c r="K383" i="4"/>
  <c r="K447" i="4"/>
  <c r="L529" i="4"/>
  <c r="L423" i="4"/>
  <c r="L8" i="4"/>
  <c r="L520" i="4"/>
  <c r="L98" i="4"/>
  <c r="L610" i="4"/>
  <c r="K8" i="4"/>
  <c r="K72" i="4"/>
  <c r="K136" i="4"/>
  <c r="K200" i="4"/>
  <c r="K264" i="4"/>
  <c r="K328" i="4"/>
  <c r="K392" i="4"/>
  <c r="K456" i="4"/>
  <c r="L363" i="4"/>
  <c r="L460" i="4"/>
  <c r="L495" i="4"/>
  <c r="L80" i="4"/>
  <c r="L592" i="4"/>
  <c r="L170" i="4"/>
  <c r="L682" i="4"/>
  <c r="K17" i="4"/>
  <c r="K81" i="4"/>
  <c r="K145" i="4"/>
  <c r="K209" i="4"/>
  <c r="K273" i="4"/>
  <c r="K337" i="4"/>
  <c r="K401" i="4"/>
  <c r="K465" i="4"/>
  <c r="L484" i="4"/>
  <c r="L55" i="4"/>
  <c r="L567" i="4"/>
  <c r="L152" i="4"/>
  <c r="L664" i="4"/>
  <c r="L242" i="4"/>
  <c r="L211" i="4"/>
  <c r="K26" i="4"/>
  <c r="K90" i="4"/>
  <c r="K154" i="4"/>
  <c r="K218" i="4"/>
  <c r="K282" i="4"/>
  <c r="K346" i="4"/>
  <c r="K410" i="4"/>
  <c r="K474" i="4"/>
  <c r="L541" i="4"/>
  <c r="L127" i="4"/>
  <c r="L639" i="4"/>
  <c r="L224" i="4"/>
  <c r="L161" i="4"/>
  <c r="L314" i="4"/>
  <c r="L339" i="4"/>
  <c r="K35" i="4"/>
  <c r="K99" i="4"/>
  <c r="K163" i="4"/>
  <c r="K227" i="4"/>
  <c r="K291" i="4"/>
  <c r="K355" i="4"/>
  <c r="K419" i="4"/>
  <c r="K483" i="4"/>
  <c r="K542" i="4"/>
  <c r="K606" i="4"/>
  <c r="K670" i="4"/>
  <c r="J251" i="4"/>
  <c r="J244" i="4"/>
  <c r="J445" i="4"/>
  <c r="J389" i="4"/>
  <c r="J334" i="4"/>
  <c r="J297" i="4"/>
  <c r="J391" i="4"/>
  <c r="J457" i="4"/>
  <c r="J472" i="4"/>
  <c r="J242" i="4"/>
  <c r="J435" i="4"/>
  <c r="I283" i="4"/>
  <c r="I12" i="4"/>
  <c r="K543" i="4"/>
  <c r="K607" i="4"/>
  <c r="K671" i="4"/>
  <c r="J259" i="4"/>
  <c r="J252" i="4"/>
  <c r="N53" i="4"/>
  <c r="L340" i="4"/>
  <c r="L412" i="4"/>
  <c r="L5" i="4"/>
  <c r="L77" i="4"/>
  <c r="L149" i="4"/>
  <c r="L488" i="4"/>
  <c r="K324" i="4"/>
  <c r="L496" i="4"/>
  <c r="K325" i="4"/>
  <c r="L56" i="4"/>
  <c r="L595" i="4"/>
  <c r="L530" i="4"/>
  <c r="L668" i="4"/>
  <c r="K62" i="4"/>
  <c r="K126" i="4"/>
  <c r="K190" i="4"/>
  <c r="K254" i="4"/>
  <c r="K318" i="4"/>
  <c r="K382" i="4"/>
  <c r="K446" i="4"/>
  <c r="L489" i="4"/>
  <c r="L415" i="4"/>
  <c r="L612" i="4"/>
  <c r="L512" i="4"/>
  <c r="L90" i="4"/>
  <c r="L602" i="4"/>
  <c r="K7" i="4"/>
  <c r="K71" i="4"/>
  <c r="K135" i="4"/>
  <c r="K199" i="4"/>
  <c r="K263" i="4"/>
  <c r="K327" i="4"/>
  <c r="K391" i="4"/>
  <c r="K455" i="4"/>
  <c r="L219" i="4"/>
  <c r="L675" i="4"/>
  <c r="L487" i="4"/>
  <c r="L72" i="4"/>
  <c r="L584" i="4"/>
  <c r="L162" i="4"/>
  <c r="L674" i="4"/>
  <c r="K16" i="4"/>
  <c r="K80" i="4"/>
  <c r="K144" i="4"/>
  <c r="K208" i="4"/>
  <c r="K272" i="4"/>
  <c r="K336" i="4"/>
  <c r="K400" i="4"/>
  <c r="K464" i="4"/>
  <c r="L380" i="4"/>
  <c r="L47" i="4"/>
  <c r="L559" i="4"/>
  <c r="L144" i="4"/>
  <c r="L656" i="4"/>
  <c r="L234" i="4"/>
  <c r="L203" i="4"/>
  <c r="K25" i="4"/>
  <c r="K89" i="4"/>
  <c r="K153" i="4"/>
  <c r="K217" i="4"/>
  <c r="K281" i="4"/>
  <c r="K345" i="4"/>
  <c r="K409" i="4"/>
  <c r="K473" i="4"/>
  <c r="L477" i="4"/>
  <c r="L119" i="4"/>
  <c r="L631" i="4"/>
  <c r="L216" i="4"/>
  <c r="L113" i="4"/>
  <c r="L306" i="4"/>
  <c r="L331" i="4"/>
  <c r="K34" i="4"/>
  <c r="K98" i="4"/>
  <c r="K162" i="4"/>
  <c r="K226" i="4"/>
  <c r="K290" i="4"/>
  <c r="K354" i="4"/>
  <c r="K418" i="4"/>
  <c r="K482" i="4"/>
  <c r="L150" i="4"/>
  <c r="L191" i="4"/>
  <c r="L9" i="4"/>
  <c r="L288" i="4"/>
  <c r="L401" i="4"/>
  <c r="L378" i="4"/>
  <c r="L451" i="4"/>
  <c r="K43" i="4"/>
  <c r="K107" i="4"/>
  <c r="K171" i="4"/>
  <c r="K235" i="4"/>
  <c r="K299" i="4"/>
  <c r="K363" i="4"/>
  <c r="K427" i="4"/>
  <c r="K491" i="4"/>
  <c r="K550" i="4"/>
  <c r="K614" i="4"/>
  <c r="K678" i="4"/>
  <c r="J315" i="4"/>
  <c r="J308" i="4"/>
  <c r="J573" i="4"/>
  <c r="J517" i="4"/>
  <c r="J398" i="4"/>
  <c r="J425" i="4"/>
  <c r="J455" i="4"/>
  <c r="J24" i="4"/>
  <c r="J536" i="4"/>
  <c r="J306" i="4"/>
  <c r="J531" i="4"/>
  <c r="I347" i="4"/>
  <c r="L589" i="4"/>
  <c r="L74" i="4"/>
  <c r="L594" i="4"/>
  <c r="K198" i="4"/>
  <c r="K454" i="4"/>
  <c r="L479" i="4"/>
  <c r="L666" i="4"/>
  <c r="K207" i="4"/>
  <c r="K463" i="4"/>
  <c r="L551" i="4"/>
  <c r="L187" i="4"/>
  <c r="K216" i="4"/>
  <c r="K448" i="4"/>
  <c r="L22" i="4"/>
  <c r="L208" i="4"/>
  <c r="L618" i="4"/>
  <c r="K105" i="4"/>
  <c r="K289" i="4"/>
  <c r="K457" i="4"/>
  <c r="L598" i="4"/>
  <c r="L280" i="4"/>
  <c r="L690" i="4"/>
  <c r="K114" i="4"/>
  <c r="K298" i="4"/>
  <c r="K466" i="4"/>
  <c r="L129" i="4"/>
  <c r="L352" i="4"/>
  <c r="L227" i="4"/>
  <c r="K123" i="4"/>
  <c r="K307" i="4"/>
  <c r="K475" i="4"/>
  <c r="K630" i="4"/>
  <c r="J116" i="4"/>
  <c r="J237" i="4"/>
  <c r="J57" i="4"/>
  <c r="J193" i="4"/>
  <c r="J114" i="4"/>
  <c r="I155" i="4"/>
  <c r="K495" i="4"/>
  <c r="K583" i="4"/>
  <c r="K663" i="4"/>
  <c r="J451" i="4"/>
  <c r="J508" i="4"/>
  <c r="J117" i="4"/>
  <c r="J86" i="4"/>
  <c r="J598" i="4"/>
  <c r="J143" i="4"/>
  <c r="J655" i="4"/>
  <c r="J224" i="4"/>
  <c r="J593" i="4"/>
  <c r="J506" i="4"/>
  <c r="I35" i="4"/>
  <c r="I547" i="4"/>
  <c r="K512" i="4"/>
  <c r="K576" i="4"/>
  <c r="K640" i="4"/>
  <c r="J11" i="4"/>
  <c r="J4" i="4"/>
  <c r="J516" i="4"/>
  <c r="J125" i="4"/>
  <c r="J94" i="4"/>
  <c r="J606" i="4"/>
  <c r="J151" i="4"/>
  <c r="J663" i="4"/>
  <c r="J232" i="4"/>
  <c r="J649" i="4"/>
  <c r="J514" i="4"/>
  <c r="I43" i="4"/>
  <c r="I555" i="4"/>
  <c r="K513" i="4"/>
  <c r="K577" i="4"/>
  <c r="K641" i="4"/>
  <c r="J19" i="4"/>
  <c r="J12" i="4"/>
  <c r="J524" i="4"/>
  <c r="J133" i="4"/>
  <c r="J102" i="4"/>
  <c r="J614" i="4"/>
  <c r="J159" i="4"/>
  <c r="J671" i="4"/>
  <c r="J240" i="4"/>
  <c r="J10" i="4"/>
  <c r="J522" i="4"/>
  <c r="I51" i="4"/>
  <c r="I563" i="4"/>
  <c r="K538" i="4"/>
  <c r="K602" i="4"/>
  <c r="K666" i="4"/>
  <c r="J219" i="4"/>
  <c r="J212" i="4"/>
  <c r="J381" i="4"/>
  <c r="J341" i="4"/>
  <c r="J302" i="4"/>
  <c r="J233" i="4"/>
  <c r="J359" i="4"/>
  <c r="J377" i="4"/>
  <c r="J440" i="4"/>
  <c r="J210" i="4"/>
  <c r="J379" i="4"/>
  <c r="I251" i="4"/>
  <c r="I529" i="4"/>
  <c r="K555" i="4"/>
  <c r="K619" i="4"/>
  <c r="K683" i="4"/>
  <c r="J371" i="4"/>
  <c r="J348" i="4"/>
  <c r="J653" i="4"/>
  <c r="J597" i="4"/>
  <c r="J438" i="4"/>
  <c r="J569" i="4"/>
  <c r="J495" i="4"/>
  <c r="J64" i="4"/>
  <c r="J576" i="4"/>
  <c r="J346" i="4"/>
  <c r="J603" i="4"/>
  <c r="I387" i="4"/>
  <c r="K500" i="4"/>
  <c r="K564" i="4"/>
  <c r="K628" i="4"/>
  <c r="K692" i="4"/>
  <c r="J563" i="4"/>
  <c r="J420" i="4"/>
  <c r="J29" i="4"/>
  <c r="J665" i="4"/>
  <c r="J510" i="4"/>
  <c r="J55" i="4"/>
  <c r="L621" i="4"/>
  <c r="L586" i="4"/>
  <c r="L658" i="4"/>
  <c r="K206" i="4"/>
  <c r="K462" i="4"/>
  <c r="L543" i="4"/>
  <c r="L179" i="4"/>
  <c r="K215" i="4"/>
  <c r="K471" i="4"/>
  <c r="L615" i="4"/>
  <c r="L299" i="4"/>
  <c r="K224" i="4"/>
  <c r="K472" i="4"/>
  <c r="L553" i="4"/>
  <c r="L272" i="4"/>
  <c r="L315" i="4"/>
  <c r="K137" i="4"/>
  <c r="K297" i="4"/>
  <c r="K481" i="4"/>
  <c r="L564" i="4"/>
  <c r="L344" i="4"/>
  <c r="L435" i="4"/>
  <c r="K146" i="4"/>
  <c r="K306" i="4"/>
  <c r="K490" i="4"/>
  <c r="L63" i="4"/>
  <c r="L416" i="4"/>
  <c r="L555" i="4"/>
  <c r="K155" i="4"/>
  <c r="K315" i="4"/>
  <c r="K494" i="4"/>
  <c r="K662" i="4"/>
  <c r="J180" i="4"/>
  <c r="J301" i="4"/>
  <c r="J177" i="4"/>
  <c r="J313" i="4"/>
  <c r="J178" i="4"/>
  <c r="I219" i="4"/>
  <c r="K503" i="4"/>
  <c r="K591" i="4"/>
  <c r="K679" i="4"/>
  <c r="J611" i="4"/>
  <c r="J572" i="4"/>
  <c r="J181" i="4"/>
  <c r="J150" i="4"/>
  <c r="J662" i="4"/>
  <c r="J207" i="4"/>
  <c r="J73" i="4"/>
  <c r="J288" i="4"/>
  <c r="J58" i="4"/>
  <c r="J570" i="4"/>
  <c r="I99" i="4"/>
  <c r="I611" i="4"/>
  <c r="K520" i="4"/>
  <c r="K584" i="4"/>
  <c r="K648" i="4"/>
  <c r="J75" i="4"/>
  <c r="J68" i="4"/>
  <c r="J580" i="4"/>
  <c r="J189" i="4"/>
  <c r="J158" i="4"/>
  <c r="J670" i="4"/>
  <c r="J215" i="4"/>
  <c r="J89" i="4"/>
  <c r="J296" i="4"/>
  <c r="J66" i="4"/>
  <c r="J578" i="4"/>
  <c r="I107" i="4"/>
  <c r="I619" i="4"/>
  <c r="K521" i="4"/>
  <c r="K585" i="4"/>
  <c r="K649" i="4"/>
  <c r="J83" i="4"/>
  <c r="J76" i="4"/>
  <c r="J588" i="4"/>
  <c r="J197" i="4"/>
  <c r="J166" i="4"/>
  <c r="J678" i="4"/>
  <c r="J223" i="4"/>
  <c r="J105" i="4"/>
  <c r="J304" i="4"/>
  <c r="J74" i="4"/>
  <c r="J586" i="4"/>
  <c r="I115" i="4"/>
  <c r="I627" i="4"/>
  <c r="K546" i="4"/>
  <c r="K610" i="4"/>
  <c r="K674" i="4"/>
  <c r="J283" i="4"/>
  <c r="J276" i="4"/>
  <c r="J509" i="4"/>
  <c r="J453" i="4"/>
  <c r="J366" i="4"/>
  <c r="J361" i="4"/>
  <c r="J423" i="4"/>
  <c r="J609" i="4"/>
  <c r="J504" i="4"/>
  <c r="J274" i="4"/>
  <c r="J483" i="4"/>
  <c r="I315" i="4"/>
  <c r="K499" i="4"/>
  <c r="K563" i="4"/>
  <c r="K627" i="4"/>
  <c r="K691" i="4"/>
  <c r="J539" i="4"/>
  <c r="J412" i="4"/>
  <c r="J21" i="4"/>
  <c r="J625" i="4"/>
  <c r="J502" i="4"/>
  <c r="J47" i="4"/>
  <c r="J559" i="4"/>
  <c r="J128" i="4"/>
  <c r="J640" i="4"/>
  <c r="J410" i="4"/>
  <c r="J677" i="4"/>
  <c r="I451" i="4"/>
  <c r="K508" i="4"/>
  <c r="K572" i="4"/>
  <c r="K636" i="4"/>
  <c r="K700" i="4"/>
  <c r="J685" i="4"/>
  <c r="J484" i="4"/>
  <c r="J93" i="4"/>
  <c r="J62" i="4"/>
  <c r="J574" i="4"/>
  <c r="J119" i="4"/>
  <c r="L373" i="4"/>
  <c r="L661" i="4"/>
  <c r="K389" i="4"/>
  <c r="K6" i="4"/>
  <c r="K262" i="4"/>
  <c r="L64" i="4"/>
  <c r="K15" i="4"/>
  <c r="K271" i="4"/>
  <c r="L136" i="4"/>
  <c r="K24" i="4"/>
  <c r="K280" i="4"/>
  <c r="K480" i="4"/>
  <c r="L111" i="4"/>
  <c r="L528" i="4"/>
  <c r="L427" i="4"/>
  <c r="K161" i="4"/>
  <c r="K329" i="4"/>
  <c r="K489" i="4"/>
  <c r="L183" i="4"/>
  <c r="L600" i="4"/>
  <c r="L539" i="4"/>
  <c r="K170" i="4"/>
  <c r="K338" i="4"/>
  <c r="N631" i="4"/>
  <c r="L255" i="4"/>
  <c r="L672" i="4"/>
  <c r="L596" i="4"/>
  <c r="K179" i="4"/>
  <c r="K347" i="4"/>
  <c r="K502" i="4"/>
  <c r="K686" i="4"/>
  <c r="J372" i="4"/>
  <c r="J645" i="4"/>
  <c r="J7" i="4"/>
  <c r="J88" i="4"/>
  <c r="J370" i="4"/>
  <c r="I411" i="4"/>
  <c r="K519" i="4"/>
  <c r="K599" i="4"/>
  <c r="K687" i="4"/>
  <c r="J60" i="4"/>
  <c r="J636" i="4"/>
  <c r="J245" i="4"/>
  <c r="J214" i="4"/>
  <c r="J65" i="4"/>
  <c r="J271" i="4"/>
  <c r="J209" i="4"/>
  <c r="J352" i="4"/>
  <c r="J122" i="4"/>
  <c r="J634" i="4"/>
  <c r="I163" i="4"/>
  <c r="I691" i="4"/>
  <c r="K528" i="4"/>
  <c r="K592" i="4"/>
  <c r="K656" i="4"/>
  <c r="J139" i="4"/>
  <c r="J132" i="4"/>
  <c r="J644" i="4"/>
  <c r="J253" i="4"/>
  <c r="J222" i="4"/>
  <c r="J81" i="4"/>
  <c r="J279" i="4"/>
  <c r="J225" i="4"/>
  <c r="J360" i="4"/>
  <c r="J130" i="4"/>
  <c r="J642" i="4"/>
  <c r="I171" i="4"/>
  <c r="I692" i="4"/>
  <c r="K529" i="4"/>
  <c r="K593" i="4"/>
  <c r="K657" i="4"/>
  <c r="J147" i="4"/>
  <c r="J140" i="4"/>
  <c r="J652" i="4"/>
  <c r="J261" i="4"/>
  <c r="J230" i="4"/>
  <c r="J97" i="4"/>
  <c r="J287" i="4"/>
  <c r="J241" i="4"/>
  <c r="J368" i="4"/>
  <c r="J138" i="4"/>
  <c r="J650" i="4"/>
  <c r="I179" i="4"/>
  <c r="I25" i="4"/>
  <c r="K554" i="4"/>
  <c r="K618" i="4"/>
  <c r="K682" i="4"/>
  <c r="J355" i="4"/>
  <c r="J340" i="4"/>
  <c r="J637" i="4"/>
  <c r="J581" i="4"/>
  <c r="J430" i="4"/>
  <c r="J537" i="4"/>
  <c r="J487" i="4"/>
  <c r="J56" i="4"/>
  <c r="J568" i="4"/>
  <c r="J338" i="4"/>
  <c r="J595" i="4"/>
  <c r="I379" i="4"/>
  <c r="K507" i="4"/>
  <c r="K571" i="4"/>
  <c r="K635" i="4"/>
  <c r="K699" i="4"/>
  <c r="J691" i="4"/>
  <c r="J476" i="4"/>
  <c r="J85" i="4"/>
  <c r="J54" i="4"/>
  <c r="J566" i="4"/>
  <c r="J111" i="4"/>
  <c r="J623" i="4"/>
  <c r="J192" i="4"/>
  <c r="J9" i="4"/>
  <c r="J474" i="4"/>
  <c r="I3" i="4"/>
  <c r="I515" i="4"/>
  <c r="K516" i="4"/>
  <c r="K580" i="4"/>
  <c r="K644" i="4"/>
  <c r="J43" i="4"/>
  <c r="L270" i="4"/>
  <c r="K453" i="4"/>
  <c r="K14" i="4"/>
  <c r="K270" i="4"/>
  <c r="L128" i="4"/>
  <c r="K23" i="4"/>
  <c r="K279" i="4"/>
  <c r="L200" i="4"/>
  <c r="K32" i="4"/>
  <c r="K288" i="4"/>
  <c r="L175" i="4"/>
  <c r="L89" i="4"/>
  <c r="K9" i="4"/>
  <c r="K169" i="4"/>
  <c r="K353" i="4"/>
  <c r="L247" i="4"/>
  <c r="L377" i="4"/>
  <c r="K18" i="4"/>
  <c r="K178" i="4"/>
  <c r="K362" i="4"/>
  <c r="L319" i="4"/>
  <c r="L641" i="4"/>
  <c r="K27" i="4"/>
  <c r="K187" i="4"/>
  <c r="K371" i="4"/>
  <c r="K534" i="4"/>
  <c r="K694" i="4"/>
  <c r="J436" i="4"/>
  <c r="J14" i="4"/>
  <c r="J71" i="4"/>
  <c r="J152" i="4"/>
  <c r="J434" i="4"/>
  <c r="I475" i="4"/>
  <c r="K527" i="4"/>
  <c r="K615" i="4"/>
  <c r="K695" i="4"/>
  <c r="J124" i="4"/>
  <c r="J700" i="4"/>
  <c r="J309" i="4"/>
  <c r="J278" i="4"/>
  <c r="J185" i="4"/>
  <c r="J335" i="4"/>
  <c r="J329" i="4"/>
  <c r="J416" i="4"/>
  <c r="J186" i="4"/>
  <c r="J698" i="4"/>
  <c r="I227" i="4"/>
  <c r="I369" i="4"/>
  <c r="K536" i="4"/>
  <c r="K600" i="4"/>
  <c r="K664" i="4"/>
  <c r="J203" i="4"/>
  <c r="J196" i="4"/>
  <c r="J333" i="4"/>
  <c r="J317" i="4"/>
  <c r="J286" i="4"/>
  <c r="J201" i="4"/>
  <c r="J343" i="4"/>
  <c r="J353" i="4"/>
  <c r="J424" i="4"/>
  <c r="J194" i="4"/>
  <c r="J331" i="4"/>
  <c r="I235" i="4"/>
  <c r="I417" i="4"/>
  <c r="K537" i="4"/>
  <c r="K601" i="4"/>
  <c r="K665" i="4"/>
  <c r="J211" i="4"/>
  <c r="J204" i="4"/>
  <c r="J365" i="4"/>
  <c r="J325" i="4"/>
  <c r="J294" i="4"/>
  <c r="J217" i="4"/>
  <c r="J351" i="4"/>
  <c r="J369" i="4"/>
  <c r="J432" i="4"/>
  <c r="J202" i="4"/>
  <c r="J363" i="4"/>
  <c r="I243" i="4"/>
  <c r="K498" i="4"/>
  <c r="K562" i="4"/>
  <c r="K626" i="4"/>
  <c r="K690" i="4"/>
  <c r="J515" i="4"/>
  <c r="J404" i="4"/>
  <c r="J13" i="4"/>
  <c r="J553" i="4"/>
  <c r="J494" i="4"/>
  <c r="J39" i="4"/>
  <c r="J551" i="4"/>
  <c r="J120" i="4"/>
  <c r="J632" i="4"/>
  <c r="J402" i="4"/>
  <c r="J699" i="4"/>
  <c r="I443" i="4"/>
  <c r="K515" i="4"/>
  <c r="K579" i="4"/>
  <c r="K643" i="4"/>
  <c r="J35" i="4"/>
  <c r="J28" i="4"/>
  <c r="J540" i="4"/>
  <c r="L445" i="4"/>
  <c r="L66" i="4"/>
  <c r="L120" i="4"/>
  <c r="K70" i="4"/>
  <c r="K326" i="4"/>
  <c r="L107" i="4"/>
  <c r="L576" i="4"/>
  <c r="K79" i="4"/>
  <c r="K335" i="4"/>
  <c r="L316" i="4"/>
  <c r="L648" i="4"/>
  <c r="K88" i="4"/>
  <c r="K344" i="4"/>
  <c r="L431" i="4"/>
  <c r="L345" i="4"/>
  <c r="K33" i="4"/>
  <c r="K201" i="4"/>
  <c r="K361" i="4"/>
  <c r="L503" i="4"/>
  <c r="L617" i="4"/>
  <c r="K42" i="4"/>
  <c r="K210" i="4"/>
  <c r="K370" i="4"/>
  <c r="L575" i="4"/>
  <c r="L636" i="4"/>
  <c r="K51" i="4"/>
  <c r="K219" i="4"/>
  <c r="K379" i="4"/>
  <c r="K558" i="4"/>
  <c r="J123" i="4"/>
  <c r="J628" i="4"/>
  <c r="J206" i="4"/>
  <c r="J263" i="4"/>
  <c r="J344" i="4"/>
  <c r="J626" i="4"/>
  <c r="I603" i="4"/>
  <c r="K535" i="4"/>
  <c r="K623" i="4"/>
  <c r="J67" i="4"/>
  <c r="J188" i="4"/>
  <c r="J461" i="4"/>
  <c r="J405" i="4"/>
  <c r="J342" i="4"/>
  <c r="J321" i="4"/>
  <c r="J399" i="4"/>
  <c r="J489" i="4"/>
  <c r="J480" i="4"/>
  <c r="J250" i="4"/>
  <c r="J443" i="4"/>
  <c r="I291" i="4"/>
  <c r="I20" i="4"/>
  <c r="K544" i="4"/>
  <c r="K608" i="4"/>
  <c r="K672" i="4"/>
  <c r="J267" i="4"/>
  <c r="J260" i="4"/>
  <c r="J477" i="4"/>
  <c r="J421" i="4"/>
  <c r="J350" i="4"/>
  <c r="J337" i="4"/>
  <c r="J407" i="4"/>
  <c r="L578" i="4"/>
  <c r="L504" i="4"/>
  <c r="K78" i="4"/>
  <c r="K334" i="4"/>
  <c r="L252" i="4"/>
  <c r="L640" i="4"/>
  <c r="K87" i="4"/>
  <c r="L517" i="4"/>
  <c r="K388" i="4"/>
  <c r="L82" i="4"/>
  <c r="K134" i="4"/>
  <c r="K390" i="4"/>
  <c r="L603" i="4"/>
  <c r="L154" i="4"/>
  <c r="K143" i="4"/>
  <c r="K399" i="4"/>
  <c r="L39" i="4"/>
  <c r="L226" i="4"/>
  <c r="K152" i="4"/>
  <c r="K408" i="4"/>
  <c r="L687" i="4"/>
  <c r="L298" i="4"/>
  <c r="K73" i="4"/>
  <c r="K233" i="4"/>
  <c r="K417" i="4"/>
  <c r="L531" i="4"/>
  <c r="L241" i="4"/>
  <c r="L370" i="4"/>
  <c r="K82" i="4"/>
  <c r="K242" i="4"/>
  <c r="K426" i="4"/>
  <c r="L29" i="4"/>
  <c r="L513" i="4"/>
  <c r="L442" i="4"/>
  <c r="K91" i="4"/>
  <c r="K251" i="4"/>
  <c r="K435" i="4"/>
  <c r="K598" i="4"/>
  <c r="J427" i="4"/>
  <c r="J513" i="4"/>
  <c r="J462" i="4"/>
  <c r="J519" i="4"/>
  <c r="J600" i="4"/>
  <c r="J643" i="4"/>
  <c r="I305" i="4"/>
  <c r="K559" i="4"/>
  <c r="K647" i="4"/>
  <c r="J195" i="4"/>
  <c r="J380" i="4"/>
  <c r="J601" i="4"/>
  <c r="J661" i="4"/>
  <c r="J470" i="4"/>
  <c r="J15" i="4"/>
  <c r="J527" i="4"/>
  <c r="J96" i="4"/>
  <c r="J608" i="4"/>
  <c r="J378" i="4"/>
  <c r="J659" i="4"/>
  <c r="I419" i="4"/>
  <c r="K496" i="4"/>
  <c r="K560" i="4"/>
  <c r="K624" i="4"/>
  <c r="K688" i="4"/>
  <c r="J467" i="4"/>
  <c r="J388" i="4"/>
  <c r="J673" i="4"/>
  <c r="J693" i="4"/>
  <c r="J478" i="4"/>
  <c r="J23" i="4"/>
  <c r="J535" i="4"/>
  <c r="J104" i="4"/>
  <c r="J616" i="4"/>
  <c r="J386" i="4"/>
  <c r="J675" i="4"/>
  <c r="I427" i="4"/>
  <c r="K497" i="4"/>
  <c r="K561" i="4"/>
  <c r="K625" i="4"/>
  <c r="K689" i="4"/>
  <c r="J491" i="4"/>
  <c r="J396" i="4"/>
  <c r="J5" i="4"/>
  <c r="J497" i="4"/>
  <c r="J486" i="4"/>
  <c r="J31" i="4"/>
  <c r="J543" i="4"/>
  <c r="J112" i="4"/>
  <c r="J624" i="4"/>
  <c r="J394" i="4"/>
  <c r="J683" i="4"/>
  <c r="I435" i="4"/>
  <c r="K522" i="4"/>
  <c r="K586" i="4"/>
  <c r="K650" i="4"/>
  <c r="J91" i="4"/>
  <c r="J84" i="4"/>
  <c r="J596" i="4"/>
  <c r="J205" i="4"/>
  <c r="J174" i="4"/>
  <c r="J686" i="4"/>
  <c r="J231" i="4"/>
  <c r="J121" i="4"/>
  <c r="J312" i="4"/>
  <c r="J82" i="4"/>
  <c r="J594" i="4"/>
  <c r="I123" i="4"/>
  <c r="I635" i="4"/>
  <c r="K539" i="4"/>
  <c r="K603" i="4"/>
  <c r="K667" i="4"/>
  <c r="J227" i="4"/>
  <c r="J220" i="4"/>
  <c r="J397" i="4"/>
  <c r="J349" i="4"/>
  <c r="J310" i="4"/>
  <c r="J257" i="4"/>
  <c r="J367" i="4"/>
  <c r="J393" i="4"/>
  <c r="J448" i="4"/>
  <c r="J218" i="4"/>
  <c r="J387" i="4"/>
  <c r="I259" i="4"/>
  <c r="I601" i="4"/>
  <c r="K548" i="4"/>
  <c r="K612" i="4"/>
  <c r="K676" i="4"/>
  <c r="J299" i="4"/>
  <c r="K343" i="4"/>
  <c r="K352" i="4"/>
  <c r="K41" i="4"/>
  <c r="L695" i="4"/>
  <c r="K402" i="4"/>
  <c r="K59" i="4"/>
  <c r="J187" i="4"/>
  <c r="J408" i="4"/>
  <c r="K631" i="4"/>
  <c r="J541" i="4"/>
  <c r="J32" i="4"/>
  <c r="I355" i="4"/>
  <c r="K680" i="4"/>
  <c r="J557" i="4"/>
  <c r="J521" i="4"/>
  <c r="J450" i="4"/>
  <c r="I92" i="4"/>
  <c r="K673" i="4"/>
  <c r="J460" i="4"/>
  <c r="J422" i="4"/>
  <c r="J561" i="4"/>
  <c r="J458" i="4"/>
  <c r="K514" i="4"/>
  <c r="K698" i="4"/>
  <c r="J660" i="4"/>
  <c r="J622" i="4"/>
  <c r="J184" i="4"/>
  <c r="J658" i="4"/>
  <c r="K531" i="4"/>
  <c r="J99" i="4"/>
  <c r="J525" i="4"/>
  <c r="J374" i="4"/>
  <c r="J431" i="4"/>
  <c r="J512" i="4"/>
  <c r="J499" i="4"/>
  <c r="I52" i="4"/>
  <c r="K620" i="4"/>
  <c r="J395" i="4"/>
  <c r="J612" i="4"/>
  <c r="J357" i="4"/>
  <c r="J446" i="4"/>
  <c r="J247" i="4"/>
  <c r="J153" i="4"/>
  <c r="J328" i="4"/>
  <c r="J98" i="4"/>
  <c r="J610" i="4"/>
  <c r="I139" i="4"/>
  <c r="I651" i="4"/>
  <c r="K541" i="4"/>
  <c r="K605" i="4"/>
  <c r="K669" i="4"/>
  <c r="J243" i="4"/>
  <c r="J236" i="4"/>
  <c r="J429" i="4"/>
  <c r="J373" i="4"/>
  <c r="J326" i="4"/>
  <c r="J281" i="4"/>
  <c r="J383" i="4"/>
  <c r="J433" i="4"/>
  <c r="J464" i="4"/>
  <c r="J234" i="4"/>
  <c r="J419" i="4"/>
  <c r="I275" i="4"/>
  <c r="I4" i="4"/>
  <c r="K452" i="4"/>
  <c r="K407" i="4"/>
  <c r="K416" i="4"/>
  <c r="K97" i="4"/>
  <c r="L88" i="4"/>
  <c r="K434" i="4"/>
  <c r="K115" i="4"/>
  <c r="J587" i="4"/>
  <c r="J664" i="4"/>
  <c r="K655" i="4"/>
  <c r="J22" i="4"/>
  <c r="J160" i="4"/>
  <c r="I483" i="4"/>
  <c r="K696" i="4"/>
  <c r="J30" i="4"/>
  <c r="J40" i="4"/>
  <c r="J459" i="4"/>
  <c r="K505" i="4"/>
  <c r="K681" i="4"/>
  <c r="J501" i="4"/>
  <c r="J550" i="4"/>
  <c r="J48" i="4"/>
  <c r="J475" i="4"/>
  <c r="K530" i="4"/>
  <c r="J27" i="4"/>
  <c r="J77" i="4"/>
  <c r="J113" i="4"/>
  <c r="J248" i="4"/>
  <c r="J2" i="4"/>
  <c r="K547" i="4"/>
  <c r="J163" i="4"/>
  <c r="J149" i="4"/>
  <c r="J630" i="4"/>
  <c r="J687" i="4"/>
  <c r="J26" i="4"/>
  <c r="I67" i="4"/>
  <c r="K524" i="4"/>
  <c r="K652" i="4"/>
  <c r="J36" i="4"/>
  <c r="J676" i="4"/>
  <c r="J485" i="4"/>
  <c r="J638" i="4"/>
  <c r="J311" i="4"/>
  <c r="J289" i="4"/>
  <c r="J392" i="4"/>
  <c r="J162" i="4"/>
  <c r="J674" i="4"/>
  <c r="I203" i="4"/>
  <c r="I185" i="4"/>
  <c r="K549" i="4"/>
  <c r="K613" i="4"/>
  <c r="K677" i="4"/>
  <c r="J307" i="4"/>
  <c r="J300" i="4"/>
  <c r="J549" i="4"/>
  <c r="J493" i="4"/>
  <c r="J390" i="4"/>
  <c r="J409" i="4"/>
  <c r="J447" i="4"/>
  <c r="J16" i="4"/>
  <c r="J528" i="4"/>
  <c r="J298" i="4"/>
  <c r="J523" i="4"/>
  <c r="I339" i="4"/>
  <c r="I68" i="4"/>
  <c r="I516" i="4"/>
  <c r="I253" i="4"/>
  <c r="I553" i="4"/>
  <c r="I486" i="4"/>
  <c r="I191" i="4"/>
  <c r="I97" i="4"/>
  <c r="I424" i="4"/>
  <c r="I138" i="4"/>
  <c r="I650" i="4"/>
  <c r="H663" i="4"/>
  <c r="I140" i="4"/>
  <c r="I652" i="4"/>
  <c r="I389" i="4"/>
  <c r="I110" i="4"/>
  <c r="I622" i="4"/>
  <c r="I327" i="4"/>
  <c r="I48" i="4"/>
  <c r="I560" i="4"/>
  <c r="I274" i="4"/>
  <c r="I297" i="4"/>
  <c r="H646" i="4"/>
  <c r="H582" i="4"/>
  <c r="H518" i="4"/>
  <c r="H454" i="4"/>
  <c r="H390" i="4"/>
  <c r="H326" i="4"/>
  <c r="I148" i="4"/>
  <c r="I660" i="4"/>
  <c r="I397" i="4"/>
  <c r="I118" i="4"/>
  <c r="I630" i="4"/>
  <c r="I335" i="4"/>
  <c r="I56" i="4"/>
  <c r="I568" i="4"/>
  <c r="I282" i="4"/>
  <c r="I345" i="4"/>
  <c r="H645" i="4"/>
  <c r="I284" i="4"/>
  <c r="I21" i="4"/>
  <c r="I533" i="4"/>
  <c r="I254" i="4"/>
  <c r="I393" i="4"/>
  <c r="I471" i="4"/>
  <c r="I192" i="4"/>
  <c r="I9" i="4"/>
  <c r="I418" i="4"/>
  <c r="H692" i="4"/>
  <c r="H628" i="4"/>
  <c r="H564" i="4"/>
  <c r="H500" i="4"/>
  <c r="H436" i="4"/>
  <c r="H372" i="4"/>
  <c r="I548" i="4"/>
  <c r="I285" i="4"/>
  <c r="I6" i="4"/>
  <c r="I518" i="4"/>
  <c r="I223" i="4"/>
  <c r="I313" i="4"/>
  <c r="I456" i="4"/>
  <c r="L146" i="4"/>
  <c r="L349" i="4"/>
  <c r="K225" i="4"/>
  <c r="L178" i="4"/>
  <c r="K243" i="4"/>
  <c r="J692" i="4"/>
  <c r="J690" i="4"/>
  <c r="J131" i="4"/>
  <c r="J406" i="4"/>
  <c r="J544" i="4"/>
  <c r="I84" i="4"/>
  <c r="J339" i="4"/>
  <c r="J414" i="4"/>
  <c r="J168" i="4"/>
  <c r="J555" i="4"/>
  <c r="K545" i="4"/>
  <c r="K697" i="4"/>
  <c r="J629" i="4"/>
  <c r="J345" i="4"/>
  <c r="J176" i="4"/>
  <c r="J571" i="4"/>
  <c r="K570" i="4"/>
  <c r="J155" i="4"/>
  <c r="J141" i="4"/>
  <c r="J103" i="4"/>
  <c r="J376" i="4"/>
  <c r="I59" i="4"/>
  <c r="K587" i="4"/>
  <c r="J291" i="4"/>
  <c r="J213" i="4"/>
  <c r="J694" i="4"/>
  <c r="J145" i="4"/>
  <c r="J90" i="4"/>
  <c r="I131" i="4"/>
  <c r="K532" i="4"/>
  <c r="K660" i="4"/>
  <c r="J100" i="4"/>
  <c r="J413" i="4"/>
  <c r="J605" i="4"/>
  <c r="J17" i="4"/>
  <c r="J375" i="4"/>
  <c r="J417" i="4"/>
  <c r="J456" i="4"/>
  <c r="J226" i="4"/>
  <c r="J403" i="4"/>
  <c r="I267" i="4"/>
  <c r="I673" i="4"/>
  <c r="K557" i="4"/>
  <c r="K621" i="4"/>
  <c r="K685" i="4"/>
  <c r="J411" i="4"/>
  <c r="J364" i="4"/>
  <c r="J701" i="4"/>
  <c r="J621" i="4"/>
  <c r="J454" i="4"/>
  <c r="J681" i="4"/>
  <c r="J511" i="4"/>
  <c r="J80" i="4"/>
  <c r="J592" i="4"/>
  <c r="J362" i="4"/>
  <c r="J635" i="4"/>
  <c r="I403" i="4"/>
  <c r="I473" i="4"/>
  <c r="I580" i="4"/>
  <c r="I317" i="4"/>
  <c r="I38" i="4"/>
  <c r="I550" i="4"/>
  <c r="I255" i="4"/>
  <c r="I505" i="4"/>
  <c r="I488" i="4"/>
  <c r="I202" i="4"/>
  <c r="I683" i="4"/>
  <c r="H655" i="4"/>
  <c r="I204" i="4"/>
  <c r="I121" i="4"/>
  <c r="I453" i="4"/>
  <c r="I174" i="4"/>
  <c r="I686" i="4"/>
  <c r="I391" i="4"/>
  <c r="I112" i="4"/>
  <c r="I624" i="4"/>
  <c r="I338" i="4"/>
  <c r="I2" i="4"/>
  <c r="H638" i="4"/>
  <c r="H574" i="4"/>
  <c r="H510" i="4"/>
  <c r="H446" i="4"/>
  <c r="H382" i="4"/>
  <c r="H318" i="4"/>
  <c r="I212" i="4"/>
  <c r="I201" i="4"/>
  <c r="I461" i="4"/>
  <c r="I182" i="4"/>
  <c r="I694" i="4"/>
  <c r="I399" i="4"/>
  <c r="I120" i="4"/>
  <c r="I632" i="4"/>
  <c r="I346" i="4"/>
  <c r="H701" i="4"/>
  <c r="H637" i="4"/>
  <c r="I348" i="4"/>
  <c r="I85" i="4"/>
  <c r="I597" i="4"/>
  <c r="I318" i="4"/>
  <c r="I23" i="4"/>
  <c r="I535" i="4"/>
  <c r="I256" i="4"/>
  <c r="I481" i="4"/>
  <c r="I482" i="4"/>
  <c r="H684" i="4"/>
  <c r="H620" i="4"/>
  <c r="H556" i="4"/>
  <c r="H492" i="4"/>
  <c r="H428" i="4"/>
  <c r="I100" i="4"/>
  <c r="I612" i="4"/>
  <c r="I349" i="4"/>
  <c r="I70" i="4"/>
  <c r="I582" i="4"/>
  <c r="I287" i="4"/>
  <c r="I8" i="4"/>
  <c r="I520" i="4"/>
  <c r="I234" i="4"/>
  <c r="I33" i="4"/>
  <c r="H651" i="4"/>
  <c r="K142" i="4"/>
  <c r="L103" i="4"/>
  <c r="L413" i="4"/>
  <c r="K265" i="4"/>
  <c r="L434" i="4"/>
  <c r="L662" i="4"/>
  <c r="K283" i="4"/>
  <c r="J45" i="4"/>
  <c r="J577" i="4"/>
  <c r="J323" i="4"/>
  <c r="J534" i="4"/>
  <c r="J672" i="4"/>
  <c r="K504" i="4"/>
  <c r="J627" i="4"/>
  <c r="J542" i="4"/>
  <c r="J488" i="4"/>
  <c r="J657" i="4"/>
  <c r="K553" i="4"/>
  <c r="J275" i="4"/>
  <c r="J69" i="4"/>
  <c r="J505" i="4"/>
  <c r="J496" i="4"/>
  <c r="J697" i="4"/>
  <c r="K578" i="4"/>
  <c r="J667" i="4"/>
  <c r="J269" i="4"/>
  <c r="J167" i="4"/>
  <c r="J696" i="4"/>
  <c r="I187" i="4"/>
  <c r="K595" i="4"/>
  <c r="J92" i="4"/>
  <c r="J277" i="4"/>
  <c r="J129" i="4"/>
  <c r="J265" i="4"/>
  <c r="J154" i="4"/>
  <c r="I195" i="4"/>
  <c r="K540" i="4"/>
  <c r="K668" i="4"/>
  <c r="J164" i="4"/>
  <c r="J533" i="4"/>
  <c r="J126" i="4"/>
  <c r="J137" i="4"/>
  <c r="J439" i="4"/>
  <c r="J8" i="4"/>
  <c r="J520" i="4"/>
  <c r="J290" i="4"/>
  <c r="J507" i="4"/>
  <c r="I331" i="4"/>
  <c r="K501" i="4"/>
  <c r="K565" i="4"/>
  <c r="K629" i="4"/>
  <c r="K693" i="4"/>
  <c r="J579" i="4"/>
  <c r="J428" i="4"/>
  <c r="J37" i="4"/>
  <c r="J6" i="4"/>
  <c r="J518" i="4"/>
  <c r="J63" i="4"/>
  <c r="J575" i="4"/>
  <c r="J144" i="4"/>
  <c r="J656" i="4"/>
  <c r="J426" i="4"/>
  <c r="J545" i="4"/>
  <c r="I467" i="4"/>
  <c r="I132" i="4"/>
  <c r="I644" i="4"/>
  <c r="I381" i="4"/>
  <c r="I102" i="4"/>
  <c r="I614" i="4"/>
  <c r="I319" i="4"/>
  <c r="I40" i="4"/>
  <c r="I552" i="4"/>
  <c r="I266" i="4"/>
  <c r="I233" i="4"/>
  <c r="H647" i="4"/>
  <c r="I268" i="4"/>
  <c r="I5" i="4"/>
  <c r="I517" i="4"/>
  <c r="I238" i="4"/>
  <c r="I289" i="4"/>
  <c r="I455" i="4"/>
  <c r="I176" i="4"/>
  <c r="I688" i="4"/>
  <c r="I402" i="4"/>
  <c r="H694" i="4"/>
  <c r="H630" i="4"/>
  <c r="H566" i="4"/>
  <c r="H502" i="4"/>
  <c r="H438" i="4"/>
  <c r="H374" i="4"/>
  <c r="H310" i="4"/>
  <c r="I276" i="4"/>
  <c r="I13" i="4"/>
  <c r="I525" i="4"/>
  <c r="I246" i="4"/>
  <c r="I337" i="4"/>
  <c r="I463" i="4"/>
  <c r="I184" i="4"/>
  <c r="I696" i="4"/>
  <c r="I410" i="4"/>
  <c r="H693" i="4"/>
  <c r="H629" i="4"/>
  <c r="I412" i="4"/>
  <c r="I149" i="4"/>
  <c r="I661" i="4"/>
  <c r="I382" i="4"/>
  <c r="I87" i="4"/>
  <c r="I599" i="4"/>
  <c r="I320" i="4"/>
  <c r="I34" i="4"/>
  <c r="I546" i="4"/>
  <c r="H676" i="4"/>
  <c r="H612" i="4"/>
  <c r="K398" i="4"/>
  <c r="L57" i="4"/>
  <c r="L623" i="4"/>
  <c r="K393" i="4"/>
  <c r="K50" i="4"/>
  <c r="L273" i="4"/>
  <c r="K411" i="4"/>
  <c r="J270" i="4"/>
  <c r="I675" i="4"/>
  <c r="J316" i="4"/>
  <c r="J449" i="4"/>
  <c r="J314" i="4"/>
  <c r="K552" i="4"/>
  <c r="J324" i="4"/>
  <c r="J465" i="4"/>
  <c r="J552" i="4"/>
  <c r="I299" i="4"/>
  <c r="K569" i="4"/>
  <c r="J347" i="4"/>
  <c r="J437" i="4"/>
  <c r="J95" i="4"/>
  <c r="J560" i="4"/>
  <c r="I307" i="4"/>
  <c r="K594" i="4"/>
  <c r="J20" i="4"/>
  <c r="J46" i="4"/>
  <c r="J295" i="4"/>
  <c r="J18" i="4"/>
  <c r="I507" i="4"/>
  <c r="K611" i="4"/>
  <c r="J156" i="4"/>
  <c r="J469" i="4"/>
  <c r="J385" i="4"/>
  <c r="J689" i="4"/>
  <c r="J282" i="4"/>
  <c r="I323" i="4"/>
  <c r="K556" i="4"/>
  <c r="K684" i="4"/>
  <c r="J228" i="4"/>
  <c r="J669" i="4"/>
  <c r="J190" i="4"/>
  <c r="J273" i="4"/>
  <c r="J503" i="4"/>
  <c r="J72" i="4"/>
  <c r="J584" i="4"/>
  <c r="J354" i="4"/>
  <c r="J619" i="4"/>
  <c r="I395" i="4"/>
  <c r="K509" i="4"/>
  <c r="K573" i="4"/>
  <c r="K637" i="4"/>
  <c r="K701" i="4"/>
  <c r="J473" i="4"/>
  <c r="J492" i="4"/>
  <c r="J101" i="4"/>
  <c r="J70" i="4"/>
  <c r="J582" i="4"/>
  <c r="J127" i="4"/>
  <c r="J639" i="4"/>
  <c r="J208" i="4"/>
  <c r="J441" i="4"/>
  <c r="J490" i="4"/>
  <c r="I19" i="4"/>
  <c r="I531" i="4"/>
  <c r="I196" i="4"/>
  <c r="L31" i="4"/>
  <c r="L290" i="4"/>
  <c r="L16" i="4"/>
  <c r="K425" i="4"/>
  <c r="K106" i="4"/>
  <c r="L160" i="4"/>
  <c r="K443" i="4"/>
  <c r="J526" i="4"/>
  <c r="I76" i="4"/>
  <c r="J444" i="4"/>
  <c r="J79" i="4"/>
  <c r="J442" i="4"/>
  <c r="K568" i="4"/>
  <c r="J452" i="4"/>
  <c r="J87" i="4"/>
  <c r="J680" i="4"/>
  <c r="I363" i="4"/>
  <c r="K609" i="4"/>
  <c r="J651" i="4"/>
  <c r="J565" i="4"/>
  <c r="J415" i="4"/>
  <c r="J688" i="4"/>
  <c r="I371" i="4"/>
  <c r="K634" i="4"/>
  <c r="J148" i="4"/>
  <c r="J110" i="4"/>
  <c r="J615" i="4"/>
  <c r="J146" i="4"/>
  <c r="I571" i="4"/>
  <c r="K651" i="4"/>
  <c r="J284" i="4"/>
  <c r="J118" i="4"/>
  <c r="J175" i="4"/>
  <c r="J256" i="4"/>
  <c r="J538" i="4"/>
  <c r="I579" i="4"/>
  <c r="K588" i="4"/>
  <c r="J107" i="4"/>
  <c r="J292" i="4"/>
  <c r="J157" i="4"/>
  <c r="J254" i="4"/>
  <c r="J401" i="4"/>
  <c r="J567" i="4"/>
  <c r="J136" i="4"/>
  <c r="J648" i="4"/>
  <c r="J418" i="4"/>
  <c r="J481" i="4"/>
  <c r="I459" i="4"/>
  <c r="K517" i="4"/>
  <c r="K581" i="4"/>
  <c r="K645" i="4"/>
  <c r="J51" i="4"/>
  <c r="J44" i="4"/>
  <c r="J556" i="4"/>
  <c r="J165" i="4"/>
  <c r="J134" i="4"/>
  <c r="J646" i="4"/>
  <c r="J191" i="4"/>
  <c r="J25" i="4"/>
  <c r="J272" i="4"/>
  <c r="J42" i="4"/>
  <c r="J554" i="4"/>
  <c r="I83" i="4"/>
  <c r="I595" i="4"/>
  <c r="I260" i="4"/>
  <c r="I681" i="4"/>
  <c r="I509" i="4"/>
  <c r="I230" i="4"/>
  <c r="I249" i="4"/>
  <c r="I447" i="4"/>
  <c r="I168" i="4"/>
  <c r="I680" i="4"/>
  <c r="I394" i="4"/>
  <c r="H695" i="4"/>
  <c r="H631" i="4"/>
  <c r="I396" i="4"/>
  <c r="I133" i="4"/>
  <c r="I645" i="4"/>
  <c r="I366" i="4"/>
  <c r="I71" i="4"/>
  <c r="I583" i="4"/>
  <c r="I304" i="4"/>
  <c r="I18" i="4"/>
  <c r="I530" i="4"/>
  <c r="H678" i="4"/>
  <c r="H614" i="4"/>
  <c r="H550" i="4"/>
  <c r="H486" i="4"/>
  <c r="H422" i="4"/>
  <c r="H358" i="4"/>
  <c r="H294" i="4"/>
  <c r="I404" i="4"/>
  <c r="I141" i="4"/>
  <c r="I653" i="4"/>
  <c r="I374" i="4"/>
  <c r="I79" i="4"/>
  <c r="I591" i="4"/>
  <c r="I312" i="4"/>
  <c r="I26" i="4"/>
  <c r="I538" i="4"/>
  <c r="H677" i="4"/>
  <c r="H613" i="4"/>
  <c r="I540" i="4"/>
  <c r="I277" i="4"/>
  <c r="I689" i="4"/>
  <c r="I510" i="4"/>
  <c r="I215" i="4"/>
  <c r="I257" i="4"/>
  <c r="I448" i="4"/>
  <c r="I162" i="4"/>
  <c r="I674" i="4"/>
  <c r="H660" i="4"/>
  <c r="H596" i="4"/>
  <c r="H532" i="4"/>
  <c r="H468" i="4"/>
  <c r="H404" i="4"/>
  <c r="I292" i="4"/>
  <c r="I29" i="4"/>
  <c r="I541" i="4"/>
  <c r="L218" i="4"/>
  <c r="K96" i="4"/>
  <c r="L106" i="4"/>
  <c r="K234" i="4"/>
  <c r="L250" i="4"/>
  <c r="K566" i="4"/>
  <c r="J327" i="4"/>
  <c r="K551" i="4"/>
  <c r="J589" i="4"/>
  <c r="J463" i="4"/>
  <c r="J547" i="4"/>
  <c r="K616" i="4"/>
  <c r="J613" i="4"/>
  <c r="J471" i="4"/>
  <c r="J258" i="4"/>
  <c r="I491" i="4"/>
  <c r="K617" i="4"/>
  <c r="J268" i="4"/>
  <c r="J38" i="4"/>
  <c r="J479" i="4"/>
  <c r="J266" i="4"/>
  <c r="I499" i="4"/>
  <c r="K642" i="4"/>
  <c r="J468" i="4"/>
  <c r="J238" i="4"/>
  <c r="J679" i="4"/>
  <c r="J466" i="4"/>
  <c r="I73" i="4"/>
  <c r="K659" i="4"/>
  <c r="J604" i="4"/>
  <c r="J182" i="4"/>
  <c r="J239" i="4"/>
  <c r="J320" i="4"/>
  <c r="J602" i="4"/>
  <c r="I643" i="4"/>
  <c r="K596" i="4"/>
  <c r="J171" i="4"/>
  <c r="J356" i="4"/>
  <c r="J221" i="4"/>
  <c r="J318" i="4"/>
  <c r="J633" i="4"/>
  <c r="J631" i="4"/>
  <c r="J200" i="4"/>
  <c r="J33" i="4"/>
  <c r="J482" i="4"/>
  <c r="I11" i="4"/>
  <c r="I523" i="4"/>
  <c r="K525" i="4"/>
  <c r="K589" i="4"/>
  <c r="K653" i="4"/>
  <c r="J115" i="4"/>
  <c r="J108" i="4"/>
  <c r="J620" i="4"/>
  <c r="J229" i="4"/>
  <c r="J198" i="4"/>
  <c r="J41" i="4"/>
  <c r="J255" i="4"/>
  <c r="J169" i="4"/>
  <c r="J336" i="4"/>
  <c r="J106" i="4"/>
  <c r="J618" i="4"/>
  <c r="I147" i="4"/>
  <c r="I659" i="4"/>
  <c r="I324" i="4"/>
  <c r="I61" i="4"/>
  <c r="I573" i="4"/>
  <c r="I294" i="4"/>
  <c r="I697" i="4"/>
  <c r="I511" i="4"/>
  <c r="I232" i="4"/>
  <c r="I321" i="4"/>
  <c r="I458" i="4"/>
  <c r="H687" i="4"/>
  <c r="H623" i="4"/>
  <c r="I460" i="4"/>
  <c r="I197" i="4"/>
  <c r="I169" i="4"/>
  <c r="I430" i="4"/>
  <c r="I135" i="4"/>
  <c r="I647" i="4"/>
  <c r="I368" i="4"/>
  <c r="I82" i="4"/>
  <c r="I594" i="4"/>
  <c r="H670" i="4"/>
  <c r="H606" i="4"/>
  <c r="H542" i="4"/>
  <c r="H478" i="4"/>
  <c r="H414" i="4"/>
  <c r="H350" i="4"/>
  <c r="H286" i="4"/>
  <c r="I468" i="4"/>
  <c r="I205" i="4"/>
  <c r="I225" i="4"/>
  <c r="I438" i="4"/>
  <c r="I143" i="4"/>
  <c r="I655" i="4"/>
  <c r="I376" i="4"/>
  <c r="I90" i="4"/>
  <c r="I602" i="4"/>
  <c r="H669" i="4"/>
  <c r="I60" i="4"/>
  <c r="I604" i="4"/>
  <c r="I341" i="4"/>
  <c r="I62" i="4"/>
  <c r="I574" i="4"/>
  <c r="I279" i="4"/>
  <c r="I649" i="4"/>
  <c r="I512" i="4"/>
  <c r="I226" i="4"/>
  <c r="I693" i="4"/>
  <c r="H652" i="4"/>
  <c r="H588" i="4"/>
  <c r="H524" i="4"/>
  <c r="H460" i="4"/>
  <c r="H396" i="4"/>
  <c r="I356" i="4"/>
  <c r="I93" i="4"/>
  <c r="I605" i="4"/>
  <c r="I326" i="4"/>
  <c r="K151" i="4"/>
  <c r="K567" i="4"/>
  <c r="I28" i="4"/>
  <c r="J532" i="4"/>
  <c r="J303" i="4"/>
  <c r="J382" i="4"/>
  <c r="K533" i="4"/>
  <c r="J161" i="4"/>
  <c r="I388" i="4"/>
  <c r="I166" i="4"/>
  <c r="I639" i="4"/>
  <c r="I522" i="4"/>
  <c r="I332" i="4"/>
  <c r="I46" i="4"/>
  <c r="I161" i="4"/>
  <c r="I466" i="4"/>
  <c r="H590" i="4"/>
  <c r="H406" i="4"/>
  <c r="I340" i="4"/>
  <c r="I54" i="4"/>
  <c r="I209" i="4"/>
  <c r="I474" i="4"/>
  <c r="I220" i="4"/>
  <c r="I126" i="4"/>
  <c r="I663" i="4"/>
  <c r="I354" i="4"/>
  <c r="H580" i="4"/>
  <c r="H452" i="4"/>
  <c r="I420" i="4"/>
  <c r="I669" i="4"/>
  <c r="I17" i="4"/>
  <c r="I543" i="4"/>
  <c r="I392" i="4"/>
  <c r="I298" i="4"/>
  <c r="H699" i="4"/>
  <c r="H627" i="4"/>
  <c r="H563" i="4"/>
  <c r="H499" i="4"/>
  <c r="H435" i="4"/>
  <c r="H371" i="4"/>
  <c r="I300" i="4"/>
  <c r="I37" i="4"/>
  <c r="I549" i="4"/>
  <c r="I270" i="4"/>
  <c r="I489" i="4"/>
  <c r="I487" i="4"/>
  <c r="I208" i="4"/>
  <c r="I153" i="4"/>
  <c r="I434" i="4"/>
  <c r="H690" i="4"/>
  <c r="H626" i="4"/>
  <c r="H562" i="4"/>
  <c r="H498" i="4"/>
  <c r="H434" i="4"/>
  <c r="H370" i="4"/>
  <c r="I180" i="4"/>
  <c r="I701" i="4"/>
  <c r="I429" i="4"/>
  <c r="I150" i="4"/>
  <c r="I662" i="4"/>
  <c r="I367" i="4"/>
  <c r="I88" i="4"/>
  <c r="I600" i="4"/>
  <c r="I314" i="4"/>
  <c r="I569" i="4"/>
  <c r="H641" i="4"/>
  <c r="H577" i="4"/>
  <c r="H513" i="4"/>
  <c r="H449" i="4"/>
  <c r="H385" i="4"/>
  <c r="H321" i="4"/>
  <c r="I373" i="4"/>
  <c r="H648" i="4"/>
  <c r="H453" i="4"/>
  <c r="H290" i="4"/>
  <c r="H94" i="4"/>
  <c r="I96" i="4"/>
  <c r="H535" i="4"/>
  <c r="H365" i="4"/>
  <c r="H269" i="4"/>
  <c r="H205" i="4"/>
  <c r="H141" i="4"/>
  <c r="H77" i="4"/>
  <c r="H13" i="4"/>
  <c r="H171" i="4"/>
  <c r="I501" i="4"/>
  <c r="H632" i="4"/>
  <c r="H447" i="4"/>
  <c r="H308" i="4"/>
  <c r="H236" i="4"/>
  <c r="H172" i="4"/>
  <c r="H108" i="4"/>
  <c r="H44" i="4"/>
  <c r="H179" i="4"/>
  <c r="I53" i="4"/>
  <c r="H688" i="4"/>
  <c r="H464" i="4"/>
  <c r="H296" i="4"/>
  <c r="H163" i="4"/>
  <c r="I629" i="4"/>
  <c r="H616" i="4"/>
  <c r="H440" i="4"/>
  <c r="H306" i="4"/>
  <c r="H234" i="4"/>
  <c r="H170" i="4"/>
  <c r="H106" i="4"/>
  <c r="H42" i="4"/>
  <c r="H166" i="4"/>
  <c r="I181" i="4"/>
  <c r="H672" i="4"/>
  <c r="H461" i="4"/>
  <c r="H315" i="4"/>
  <c r="H241" i="4"/>
  <c r="H177" i="4"/>
  <c r="H113" i="4"/>
  <c r="H49" i="4"/>
  <c r="H78" i="4"/>
  <c r="I183" i="4"/>
  <c r="H565" i="4"/>
  <c r="H392" i="4"/>
  <c r="H282" i="4"/>
  <c r="H216" i="4"/>
  <c r="H152" i="4"/>
  <c r="H88" i="4"/>
  <c r="H24" i="4"/>
  <c r="H174" i="4"/>
  <c r="I30" i="4"/>
  <c r="H605" i="4"/>
  <c r="H432" i="4"/>
  <c r="K160" i="4"/>
  <c r="J53" i="4"/>
  <c r="K633" i="4"/>
  <c r="J558" i="4"/>
  <c r="J384" i="4"/>
  <c r="J183" i="4"/>
  <c r="K597" i="4"/>
  <c r="J319" i="4"/>
  <c r="I452" i="4"/>
  <c r="I358" i="4"/>
  <c r="I104" i="4"/>
  <c r="I586" i="4"/>
  <c r="I524" i="4"/>
  <c r="I302" i="4"/>
  <c r="I545" i="4"/>
  <c r="I658" i="4"/>
  <c r="H558" i="4"/>
  <c r="H398" i="4"/>
  <c r="I532" i="4"/>
  <c r="I310" i="4"/>
  <c r="I585" i="4"/>
  <c r="I666" i="4"/>
  <c r="I476" i="4"/>
  <c r="I190" i="4"/>
  <c r="I64" i="4"/>
  <c r="I610" i="4"/>
  <c r="H572" i="4"/>
  <c r="H444" i="4"/>
  <c r="I484" i="4"/>
  <c r="I329" i="4"/>
  <c r="I433" i="4"/>
  <c r="I607" i="4"/>
  <c r="I584" i="4"/>
  <c r="I362" i="4"/>
  <c r="H691" i="4"/>
  <c r="H619" i="4"/>
  <c r="H555" i="4"/>
  <c r="H491" i="4"/>
  <c r="H427" i="4"/>
  <c r="H363" i="4"/>
  <c r="I364" i="4"/>
  <c r="I101" i="4"/>
  <c r="I613" i="4"/>
  <c r="I334" i="4"/>
  <c r="I39" i="4"/>
  <c r="I551" i="4"/>
  <c r="I272" i="4"/>
  <c r="I577" i="4"/>
  <c r="I498" i="4"/>
  <c r="H682" i="4"/>
  <c r="H618" i="4"/>
  <c r="H554" i="4"/>
  <c r="H490" i="4"/>
  <c r="H426" i="4"/>
  <c r="H362" i="4"/>
  <c r="I244" i="4"/>
  <c r="I537" i="4"/>
  <c r="I493" i="4"/>
  <c r="I214" i="4"/>
  <c r="I137" i="4"/>
  <c r="I431" i="4"/>
  <c r="I152" i="4"/>
  <c r="I664" i="4"/>
  <c r="I378" i="4"/>
  <c r="H697" i="4"/>
  <c r="H633" i="4"/>
  <c r="H569" i="4"/>
  <c r="H505" i="4"/>
  <c r="H441" i="4"/>
  <c r="H377" i="4"/>
  <c r="H313" i="4"/>
  <c r="I94" i="4"/>
  <c r="H600" i="4"/>
  <c r="H431" i="4"/>
  <c r="H279" i="4"/>
  <c r="H46" i="4"/>
  <c r="I608" i="4"/>
  <c r="H512" i="4"/>
  <c r="H349" i="4"/>
  <c r="H261" i="4"/>
  <c r="H197" i="4"/>
  <c r="H133" i="4"/>
  <c r="H69" i="4"/>
  <c r="H5" i="4"/>
  <c r="H147" i="4"/>
  <c r="I222" i="4"/>
  <c r="H597" i="4"/>
  <c r="H424" i="4"/>
  <c r="H298" i="4"/>
  <c r="H228" i="4"/>
  <c r="H164" i="4"/>
  <c r="H100" i="4"/>
  <c r="H36" i="4"/>
  <c r="H155" i="4"/>
  <c r="I565" i="4"/>
  <c r="H624" i="4"/>
  <c r="H445" i="4"/>
  <c r="H285" i="4"/>
  <c r="H139" i="4"/>
  <c r="I350" i="4"/>
  <c r="H591" i="4"/>
  <c r="H421" i="4"/>
  <c r="H295" i="4"/>
  <c r="H226" i="4"/>
  <c r="H162" i="4"/>
  <c r="H98" i="4"/>
  <c r="H34" i="4"/>
  <c r="H134" i="4"/>
  <c r="I57" i="4"/>
  <c r="H608" i="4"/>
  <c r="H439" i="4"/>
  <c r="H304" i="4"/>
  <c r="H233" i="4"/>
  <c r="H169" i="4"/>
  <c r="H105" i="4"/>
  <c r="H41" i="4"/>
  <c r="H54" i="4"/>
  <c r="I41" i="4"/>
  <c r="H543" i="4"/>
  <c r="H373" i="4"/>
  <c r="H272" i="4"/>
  <c r="H208" i="4"/>
  <c r="H144" i="4"/>
  <c r="H80" i="4"/>
  <c r="H16" i="4"/>
  <c r="H142" i="4"/>
  <c r="I542" i="4"/>
  <c r="H583" i="4"/>
  <c r="H413" i="4"/>
  <c r="L362" i="4"/>
  <c r="J591" i="4"/>
  <c r="J332" i="4"/>
  <c r="J249" i="4"/>
  <c r="J666" i="4"/>
  <c r="J695" i="4"/>
  <c r="K661" i="4"/>
  <c r="J305" i="4"/>
  <c r="I65" i="4"/>
  <c r="I422" i="4"/>
  <c r="I296" i="4"/>
  <c r="I657" i="4"/>
  <c r="I588" i="4"/>
  <c r="I494" i="4"/>
  <c r="I240" i="4"/>
  <c r="I699" i="4"/>
  <c r="H534" i="4"/>
  <c r="H366" i="4"/>
  <c r="I596" i="4"/>
  <c r="I502" i="4"/>
  <c r="I248" i="4"/>
  <c r="I700" i="4"/>
  <c r="I668" i="4"/>
  <c r="I446" i="4"/>
  <c r="I128" i="4"/>
  <c r="I401" i="4"/>
  <c r="H548" i="4"/>
  <c r="H420" i="4"/>
  <c r="I676" i="4"/>
  <c r="I134" i="4"/>
  <c r="I31" i="4"/>
  <c r="I671" i="4"/>
  <c r="I648" i="4"/>
  <c r="I426" i="4"/>
  <c r="H683" i="4"/>
  <c r="H611" i="4"/>
  <c r="H547" i="4"/>
  <c r="H483" i="4"/>
  <c r="H419" i="4"/>
  <c r="H355" i="4"/>
  <c r="I428" i="4"/>
  <c r="I165" i="4"/>
  <c r="I677" i="4"/>
  <c r="I398" i="4"/>
  <c r="I103" i="4"/>
  <c r="I615" i="4"/>
  <c r="I336" i="4"/>
  <c r="I50" i="4"/>
  <c r="I562" i="4"/>
  <c r="H674" i="4"/>
  <c r="H610" i="4"/>
  <c r="H546" i="4"/>
  <c r="H482" i="4"/>
  <c r="H418" i="4"/>
  <c r="H354" i="4"/>
  <c r="I308" i="4"/>
  <c r="I45" i="4"/>
  <c r="I557" i="4"/>
  <c r="I278" i="4"/>
  <c r="I561" i="4"/>
  <c r="I495" i="4"/>
  <c r="I216" i="4"/>
  <c r="I217" i="4"/>
  <c r="I442" i="4"/>
  <c r="H689" i="4"/>
  <c r="H625" i="4"/>
  <c r="H561" i="4"/>
  <c r="H497" i="4"/>
  <c r="H433" i="4"/>
  <c r="H369" i="4"/>
  <c r="H305" i="4"/>
  <c r="I606" i="4"/>
  <c r="H581" i="4"/>
  <c r="H408" i="4"/>
  <c r="H270" i="4"/>
  <c r="I188" i="4"/>
  <c r="I322" i="4"/>
  <c r="H493" i="4"/>
  <c r="H333" i="4"/>
  <c r="H253" i="4"/>
  <c r="H189" i="4"/>
  <c r="H125" i="4"/>
  <c r="H61" i="4"/>
  <c r="H28" i="4"/>
  <c r="H123" i="4"/>
  <c r="I193" i="4"/>
  <c r="H575" i="4"/>
  <c r="H405" i="4"/>
  <c r="H287" i="4"/>
  <c r="H220" i="4"/>
  <c r="H156" i="4"/>
  <c r="H92" i="4"/>
  <c r="H20" i="4"/>
  <c r="H131" i="4"/>
  <c r="I286" i="4"/>
  <c r="H592" i="4"/>
  <c r="H423" i="4"/>
  <c r="H275" i="4"/>
  <c r="H107" i="4"/>
  <c r="I55" i="4"/>
  <c r="H568" i="4"/>
  <c r="H399" i="4"/>
  <c r="H284" i="4"/>
  <c r="H218" i="4"/>
  <c r="H154" i="4"/>
  <c r="H90" i="4"/>
  <c r="H26" i="4"/>
  <c r="H102" i="4"/>
  <c r="I414" i="4"/>
  <c r="H589" i="4"/>
  <c r="H416" i="4"/>
  <c r="H293" i="4"/>
  <c r="H225" i="4"/>
  <c r="H161" i="4"/>
  <c r="H97" i="4"/>
  <c r="H33" i="4"/>
  <c r="H14" i="4"/>
  <c r="I416" i="4"/>
  <c r="H520" i="4"/>
  <c r="H356" i="4"/>
  <c r="H264" i="4"/>
  <c r="H200" i="4"/>
  <c r="H136" i="4"/>
  <c r="H72" i="4"/>
  <c r="H8" i="4"/>
  <c r="H110" i="4"/>
  <c r="I247" i="4"/>
  <c r="H560" i="4"/>
  <c r="H391" i="4"/>
  <c r="L86" i="4"/>
  <c r="J617" i="4"/>
  <c r="J358" i="4"/>
  <c r="J530" i="4"/>
  <c r="I129" i="4"/>
  <c r="J264" i="4"/>
  <c r="J179" i="4"/>
  <c r="J400" i="4"/>
  <c r="I125" i="4"/>
  <c r="I678" i="4"/>
  <c r="I360" i="4"/>
  <c r="H679" i="4"/>
  <c r="I69" i="4"/>
  <c r="I558" i="4"/>
  <c r="I432" i="4"/>
  <c r="H686" i="4"/>
  <c r="H526" i="4"/>
  <c r="H342" i="4"/>
  <c r="I77" i="4"/>
  <c r="I566" i="4"/>
  <c r="I440" i="4"/>
  <c r="H685" i="4"/>
  <c r="I281" i="4"/>
  <c r="I638" i="4"/>
  <c r="I384" i="4"/>
  <c r="H700" i="4"/>
  <c r="H540" i="4"/>
  <c r="H412" i="4"/>
  <c r="I361" i="4"/>
  <c r="I198" i="4"/>
  <c r="I95" i="4"/>
  <c r="I72" i="4"/>
  <c r="I89" i="4"/>
  <c r="I490" i="4"/>
  <c r="H675" i="4"/>
  <c r="H603" i="4"/>
  <c r="H539" i="4"/>
  <c r="H475" i="4"/>
  <c r="H411" i="4"/>
  <c r="H347" i="4"/>
  <c r="I492" i="4"/>
  <c r="I229" i="4"/>
  <c r="I385" i="4"/>
  <c r="I462" i="4"/>
  <c r="I167" i="4"/>
  <c r="I679" i="4"/>
  <c r="I400" i="4"/>
  <c r="I114" i="4"/>
  <c r="I626" i="4"/>
  <c r="H666" i="4"/>
  <c r="H602" i="4"/>
  <c r="H538" i="4"/>
  <c r="H474" i="4"/>
  <c r="H410" i="4"/>
  <c r="H346" i="4"/>
  <c r="I372" i="4"/>
  <c r="I109" i="4"/>
  <c r="I621" i="4"/>
  <c r="I342" i="4"/>
  <c r="I47" i="4"/>
  <c r="I559" i="4"/>
  <c r="I280" i="4"/>
  <c r="I633" i="4"/>
  <c r="I506" i="4"/>
  <c r="H681" i="4"/>
  <c r="H617" i="4"/>
  <c r="H553" i="4"/>
  <c r="H489" i="4"/>
  <c r="H425" i="4"/>
  <c r="H361" i="4"/>
  <c r="H297" i="4"/>
  <c r="I311" i="4"/>
  <c r="H559" i="4"/>
  <c r="H389" i="4"/>
  <c r="H254" i="4"/>
  <c r="I49" i="4"/>
  <c r="I617" i="4"/>
  <c r="H471" i="4"/>
  <c r="H320" i="4"/>
  <c r="H245" i="4"/>
  <c r="H181" i="4"/>
  <c r="H117" i="4"/>
  <c r="H53" i="4"/>
  <c r="H12" i="4"/>
  <c r="H99" i="4"/>
  <c r="I439" i="4"/>
  <c r="H552" i="4"/>
  <c r="H383" i="4"/>
  <c r="H276" i="4"/>
  <c r="H212" i="4"/>
  <c r="H148" i="4"/>
  <c r="H84" i="4"/>
  <c r="H4" i="4"/>
  <c r="H115" i="4"/>
  <c r="I625" i="4"/>
  <c r="H573" i="4"/>
  <c r="H400" i="4"/>
  <c r="H267" i="4"/>
  <c r="H83" i="4"/>
  <c r="I567" i="4"/>
  <c r="H549" i="4"/>
  <c r="H376" i="4"/>
  <c r="H274" i="4"/>
  <c r="H210" i="4"/>
  <c r="H146" i="4"/>
  <c r="H82" i="4"/>
  <c r="H18" i="4"/>
  <c r="H62" i="4"/>
  <c r="I119" i="4"/>
  <c r="H567" i="4"/>
  <c r="H397" i="4"/>
  <c r="H283" i="4"/>
  <c r="H217" i="4"/>
  <c r="H153" i="4"/>
  <c r="H89" i="4"/>
  <c r="H25" i="4"/>
  <c r="H35" i="4"/>
  <c r="I130" i="4"/>
  <c r="H501" i="4"/>
  <c r="H340" i="4"/>
  <c r="K274" i="4"/>
  <c r="K632" i="4"/>
  <c r="J607" i="4"/>
  <c r="K523" i="4"/>
  <c r="K604" i="4"/>
  <c r="J34" i="4"/>
  <c r="J172" i="4"/>
  <c r="J170" i="4"/>
  <c r="I189" i="4"/>
  <c r="I63" i="4"/>
  <c r="I616" i="4"/>
  <c r="H671" i="4"/>
  <c r="I261" i="4"/>
  <c r="I7" i="4"/>
  <c r="I496" i="4"/>
  <c r="H662" i="4"/>
  <c r="H494" i="4"/>
  <c r="H334" i="4"/>
  <c r="I269" i="4"/>
  <c r="I15" i="4"/>
  <c r="I504" i="4"/>
  <c r="H661" i="4"/>
  <c r="I213" i="4"/>
  <c r="I687" i="4"/>
  <c r="I576" i="4"/>
  <c r="H668" i="4"/>
  <c r="H516" i="4"/>
  <c r="H388" i="4"/>
  <c r="I157" i="4"/>
  <c r="I262" i="4"/>
  <c r="I159" i="4"/>
  <c r="I136" i="4"/>
  <c r="I521" i="4"/>
  <c r="I554" i="4"/>
  <c r="H667" i="4"/>
  <c r="H595" i="4"/>
  <c r="H531" i="4"/>
  <c r="H467" i="4"/>
  <c r="H403" i="4"/>
  <c r="H339" i="4"/>
  <c r="I556" i="4"/>
  <c r="I293" i="4"/>
  <c r="I14" i="4"/>
  <c r="I526" i="4"/>
  <c r="I231" i="4"/>
  <c r="I353" i="4"/>
  <c r="I464" i="4"/>
  <c r="I178" i="4"/>
  <c r="I690" i="4"/>
  <c r="H658" i="4"/>
  <c r="H594" i="4"/>
  <c r="H530" i="4"/>
  <c r="H466" i="4"/>
  <c r="H402" i="4"/>
  <c r="H338" i="4"/>
  <c r="I436" i="4"/>
  <c r="I173" i="4"/>
  <c r="I685" i="4"/>
  <c r="I406" i="4"/>
  <c r="I111" i="4"/>
  <c r="I623" i="4"/>
  <c r="I344" i="4"/>
  <c r="I58" i="4"/>
  <c r="I570" i="4"/>
  <c r="H673" i="4"/>
  <c r="H609" i="4"/>
  <c r="H545" i="4"/>
  <c r="H481" i="4"/>
  <c r="H417" i="4"/>
  <c r="H353" i="4"/>
  <c r="H289" i="4"/>
  <c r="I32" i="4"/>
  <c r="H536" i="4"/>
  <c r="H367" i="4"/>
  <c r="H246" i="4"/>
  <c r="I437" i="4"/>
  <c r="H640" i="4"/>
  <c r="H448" i="4"/>
  <c r="H309" i="4"/>
  <c r="H237" i="4"/>
  <c r="H173" i="4"/>
  <c r="H109" i="4"/>
  <c r="H45" i="4"/>
  <c r="H331" i="4"/>
  <c r="H75" i="4"/>
  <c r="I160" i="4"/>
  <c r="H533" i="4"/>
  <c r="H364" i="4"/>
  <c r="H268" i="4"/>
  <c r="H204" i="4"/>
  <c r="H140" i="4"/>
  <c r="H76" i="4"/>
  <c r="H307" i="4"/>
  <c r="H91" i="4"/>
  <c r="I503" i="4"/>
  <c r="H551" i="4"/>
  <c r="H381" i="4"/>
  <c r="H259" i="4"/>
  <c r="H59" i="4"/>
  <c r="I288" i="4"/>
  <c r="H527" i="4"/>
  <c r="H359" i="4"/>
  <c r="H266" i="4"/>
  <c r="H202" i="4"/>
  <c r="H138" i="4"/>
  <c r="H74" i="4"/>
  <c r="H10" i="4"/>
  <c r="H22" i="4"/>
  <c r="I631" i="4"/>
  <c r="H544" i="4"/>
  <c r="H375" i="4"/>
  <c r="H273" i="4"/>
  <c r="H209" i="4"/>
  <c r="H145" i="4"/>
  <c r="H81" i="4"/>
  <c r="H17" i="4"/>
  <c r="I508" i="4"/>
  <c r="I642" i="4"/>
  <c r="H479" i="4"/>
  <c r="H325" i="4"/>
  <c r="H248" i="4"/>
  <c r="H184" i="4"/>
  <c r="H120" i="4"/>
  <c r="H56" i="4"/>
  <c r="H7" i="4"/>
  <c r="H30" i="4"/>
  <c r="I480" i="4"/>
  <c r="L506" i="4"/>
  <c r="J61" i="4"/>
  <c r="J330" i="4"/>
  <c r="K675" i="4"/>
  <c r="J235" i="4"/>
  <c r="J546" i="4"/>
  <c r="J684" i="4"/>
  <c r="J682" i="4"/>
  <c r="I445" i="4"/>
  <c r="I127" i="4"/>
  <c r="I10" i="4"/>
  <c r="H639" i="4"/>
  <c r="I325" i="4"/>
  <c r="I199" i="4"/>
  <c r="I377" i="4"/>
  <c r="H654" i="4"/>
  <c r="H470" i="4"/>
  <c r="H302" i="4"/>
  <c r="I333" i="4"/>
  <c r="I207" i="4"/>
  <c r="I425" i="4"/>
  <c r="H653" i="4"/>
  <c r="I405" i="4"/>
  <c r="I151" i="4"/>
  <c r="I640" i="4"/>
  <c r="H644" i="4"/>
  <c r="H508" i="4"/>
  <c r="H380" i="4"/>
  <c r="I221" i="4"/>
  <c r="I390" i="4"/>
  <c r="I351" i="4"/>
  <c r="I200" i="4"/>
  <c r="I42" i="4"/>
  <c r="I618" i="4"/>
  <c r="H659" i="4"/>
  <c r="H587" i="4"/>
  <c r="H523" i="4"/>
  <c r="H459" i="4"/>
  <c r="H395" i="4"/>
  <c r="I108" i="4"/>
  <c r="I620" i="4"/>
  <c r="I357" i="4"/>
  <c r="I78" i="4"/>
  <c r="I590" i="4"/>
  <c r="I295" i="4"/>
  <c r="I16" i="4"/>
  <c r="I528" i="4"/>
  <c r="I242" i="4"/>
  <c r="I105" i="4"/>
  <c r="H650" i="4"/>
  <c r="H586" i="4"/>
  <c r="H522" i="4"/>
  <c r="H458" i="4"/>
  <c r="H394" i="4"/>
  <c r="H330" i="4"/>
  <c r="I500" i="4"/>
  <c r="I237" i="4"/>
  <c r="I441" i="4"/>
  <c r="I470" i="4"/>
  <c r="I175" i="4"/>
  <c r="I695" i="4"/>
  <c r="I408" i="4"/>
  <c r="I122" i="4"/>
  <c r="I634" i="4"/>
  <c r="H665" i="4"/>
  <c r="H601" i="4"/>
  <c r="H537" i="4"/>
  <c r="H473" i="4"/>
  <c r="H409" i="4"/>
  <c r="H345" i="4"/>
  <c r="H281" i="4"/>
  <c r="I544" i="4"/>
  <c r="H517" i="4"/>
  <c r="H351" i="4"/>
  <c r="H222" i="4"/>
  <c r="I158" i="4"/>
  <c r="H599" i="4"/>
  <c r="H429" i="4"/>
  <c r="H299" i="4"/>
  <c r="H229" i="4"/>
  <c r="H165" i="4"/>
  <c r="H101" i="4"/>
  <c r="H37" i="4"/>
  <c r="H243" i="4"/>
  <c r="H51" i="4"/>
  <c r="I672" i="4"/>
  <c r="H511" i="4"/>
  <c r="H348" i="4"/>
  <c r="H260" i="4"/>
  <c r="H196" i="4"/>
  <c r="H132" i="4"/>
  <c r="H68" i="4"/>
  <c r="H251" i="4"/>
  <c r="H67" i="4"/>
  <c r="I224" i="4"/>
  <c r="H528" i="4"/>
  <c r="H360" i="4"/>
  <c r="H235" i="4"/>
  <c r="H11" i="4"/>
  <c r="I665" i="4"/>
  <c r="H504" i="4"/>
  <c r="H343" i="4"/>
  <c r="H258" i="4"/>
  <c r="H194" i="4"/>
  <c r="H130" i="4"/>
  <c r="H66" i="4"/>
  <c r="H2" i="4"/>
  <c r="H6" i="4"/>
  <c r="I352" i="4"/>
  <c r="H525" i="4"/>
  <c r="H357" i="4"/>
  <c r="H265" i="4"/>
  <c r="H201" i="4"/>
  <c r="H137" i="4"/>
  <c r="H73" i="4"/>
  <c r="H9" i="4"/>
  <c r="I245" i="4"/>
  <c r="H664" i="4"/>
  <c r="H456" i="4"/>
  <c r="H314" i="4"/>
  <c r="H240" i="4"/>
  <c r="H176" i="4"/>
  <c r="H112" i="4"/>
  <c r="H48" i="4"/>
  <c r="H323" i="4"/>
  <c r="H3" i="4"/>
  <c r="I194" i="4"/>
  <c r="H496" i="4"/>
  <c r="K622" i="4"/>
  <c r="J599" i="4"/>
  <c r="K506" i="4"/>
  <c r="J668" i="4"/>
  <c r="J548" i="4"/>
  <c r="I75" i="4"/>
  <c r="J293" i="4"/>
  <c r="I211" i="4"/>
  <c r="I637" i="4"/>
  <c r="I383" i="4"/>
  <c r="I74" i="4"/>
  <c r="H615" i="4"/>
  <c r="I581" i="4"/>
  <c r="I263" i="4"/>
  <c r="I146" i="4"/>
  <c r="H622" i="4"/>
  <c r="H462" i="4"/>
  <c r="H278" i="4"/>
  <c r="I589" i="4"/>
  <c r="I271" i="4"/>
  <c r="I154" i="4"/>
  <c r="H621" i="4"/>
  <c r="I469" i="4"/>
  <c r="I343" i="4"/>
  <c r="I98" i="4"/>
  <c r="H636" i="4"/>
  <c r="H484" i="4"/>
  <c r="I164" i="4"/>
  <c r="I413" i="4"/>
  <c r="I454" i="4"/>
  <c r="I415" i="4"/>
  <c r="I264" i="4"/>
  <c r="I106" i="4"/>
  <c r="I682" i="4"/>
  <c r="H643" i="4"/>
  <c r="H579" i="4"/>
  <c r="H515" i="4"/>
  <c r="H451" i="4"/>
  <c r="H387" i="4"/>
  <c r="I172" i="4"/>
  <c r="I684" i="4"/>
  <c r="I421" i="4"/>
  <c r="I142" i="4"/>
  <c r="I654" i="4"/>
  <c r="I359" i="4"/>
  <c r="I80" i="4"/>
  <c r="I592" i="4"/>
  <c r="I306" i="4"/>
  <c r="I513" i="4"/>
  <c r="H642" i="4"/>
  <c r="H578" i="4"/>
  <c r="H514" i="4"/>
  <c r="H450" i="4"/>
  <c r="H386" i="4"/>
  <c r="H322" i="4"/>
  <c r="I564" i="4"/>
  <c r="I301" i="4"/>
  <c r="I22" i="4"/>
  <c r="I534" i="4"/>
  <c r="I239" i="4"/>
  <c r="I409" i="4"/>
  <c r="I472" i="4"/>
  <c r="I186" i="4"/>
  <c r="I698" i="4"/>
  <c r="H657" i="4"/>
  <c r="H593" i="4"/>
  <c r="H529" i="4"/>
  <c r="H465" i="4"/>
  <c r="H401" i="4"/>
  <c r="H337" i="4"/>
  <c r="I124" i="4"/>
  <c r="I258" i="4"/>
  <c r="H495" i="4"/>
  <c r="H335" i="4"/>
  <c r="H190" i="4"/>
  <c r="I670" i="4"/>
  <c r="H576" i="4"/>
  <c r="H407" i="4"/>
  <c r="H288" i="4"/>
  <c r="H221" i="4"/>
  <c r="H157" i="4"/>
  <c r="H93" i="4"/>
  <c r="H29" i="4"/>
  <c r="H219" i="4"/>
  <c r="I252" i="4"/>
  <c r="I386" i="4"/>
  <c r="H488" i="4"/>
  <c r="H332" i="4"/>
  <c r="H252" i="4"/>
  <c r="H188" i="4"/>
  <c r="H124" i="4"/>
  <c r="H60" i="4"/>
  <c r="H227" i="4"/>
  <c r="H43" i="4"/>
  <c r="I265" i="4"/>
  <c r="H509" i="4"/>
  <c r="H344" i="4"/>
  <c r="H211" i="4"/>
  <c r="I380" i="4"/>
  <c r="I514" i="4"/>
  <c r="H485" i="4"/>
  <c r="H328" i="4"/>
  <c r="H250" i="4"/>
  <c r="H186" i="4"/>
  <c r="H122" i="4"/>
  <c r="H58" i="4"/>
  <c r="H262" i="4"/>
  <c r="H19" i="4"/>
  <c r="I66" i="4"/>
  <c r="H503" i="4"/>
  <c r="H341" i="4"/>
  <c r="H257" i="4"/>
  <c r="H193" i="4"/>
  <c r="H129" i="4"/>
  <c r="H65" i="4"/>
  <c r="I497" i="4"/>
  <c r="H607" i="4"/>
  <c r="H437" i="4"/>
  <c r="H303" i="4"/>
  <c r="H232" i="4"/>
  <c r="H168" i="4"/>
  <c r="H104" i="4"/>
  <c r="H40" i="4"/>
  <c r="H230" i="4"/>
  <c r="I572" i="4"/>
  <c r="I667" i="4"/>
  <c r="H477" i="4"/>
  <c r="J322" i="4"/>
  <c r="I575" i="4"/>
  <c r="I44" i="4"/>
  <c r="H604" i="4"/>
  <c r="I465" i="4"/>
  <c r="I485" i="4"/>
  <c r="H634" i="4"/>
  <c r="I86" i="4"/>
  <c r="H585" i="4"/>
  <c r="H300" i="4"/>
  <c r="H85" i="4"/>
  <c r="H180" i="4"/>
  <c r="H187" i="4"/>
  <c r="H50" i="4"/>
  <c r="H121" i="4"/>
  <c r="H224" i="4"/>
  <c r="H198" i="4"/>
  <c r="H368" i="4"/>
  <c r="H271" i="4"/>
  <c r="H207" i="4"/>
  <c r="H143" i="4"/>
  <c r="H79" i="4"/>
  <c r="H311" i="4"/>
  <c r="H27" i="4"/>
  <c r="G219" i="4"/>
  <c r="G636" i="4"/>
  <c r="G492" i="4"/>
  <c r="G461" i="4"/>
  <c r="G238" i="4"/>
  <c r="G7" i="4"/>
  <c r="G519" i="4"/>
  <c r="G288" i="4"/>
  <c r="G225" i="4"/>
  <c r="G660" i="4"/>
  <c r="G506" i="4"/>
  <c r="G163" i="4"/>
  <c r="G675" i="4"/>
  <c r="G436" i="4"/>
  <c r="G405" i="4"/>
  <c r="G182" i="4"/>
  <c r="G694" i="4"/>
  <c r="G463" i="4"/>
  <c r="G232" i="4"/>
  <c r="G169" i="4"/>
  <c r="G681" i="4"/>
  <c r="G450" i="4"/>
  <c r="G586" i="4"/>
  <c r="G53" i="7"/>
  <c r="G427" i="4"/>
  <c r="G188" i="4"/>
  <c r="G157" i="4"/>
  <c r="G669" i="4"/>
  <c r="G446" i="4"/>
  <c r="G215" i="4"/>
  <c r="G616" i="4"/>
  <c r="G496" i="4"/>
  <c r="G433" i="4"/>
  <c r="G202" i="4"/>
  <c r="G52" i="7"/>
  <c r="G435" i="4"/>
  <c r="G196" i="4"/>
  <c r="G165" i="4"/>
  <c r="G677" i="4"/>
  <c r="G454" i="4"/>
  <c r="G223" i="4"/>
  <c r="G648" i="4"/>
  <c r="G504" i="4"/>
  <c r="G441" i="4"/>
  <c r="G210" i="4"/>
  <c r="G37" i="7"/>
  <c r="G315" i="4"/>
  <c r="G76" i="4"/>
  <c r="G45" i="4"/>
  <c r="G557" i="4"/>
  <c r="G334" i="4"/>
  <c r="G103" i="4"/>
  <c r="G615" i="4"/>
  <c r="G384" i="4"/>
  <c r="G321" i="4"/>
  <c r="G90" i="4"/>
  <c r="G55" i="7"/>
  <c r="G387" i="4"/>
  <c r="G148" i="4"/>
  <c r="G117" i="4"/>
  <c r="G629" i="4"/>
  <c r="G406" i="4"/>
  <c r="G175" i="4"/>
  <c r="G687" i="4"/>
  <c r="G456" i="4"/>
  <c r="G393" i="4"/>
  <c r="G162" i="4"/>
  <c r="G674" i="4"/>
  <c r="G626" i="4"/>
  <c r="G203" i="4"/>
  <c r="G572" i="4"/>
  <c r="G476" i="4"/>
  <c r="G445" i="4"/>
  <c r="G222" i="4"/>
  <c r="G680" i="4"/>
  <c r="G503" i="4"/>
  <c r="G272" i="4"/>
  <c r="G209" i="4"/>
  <c r="G596" i="4"/>
  <c r="G2" i="4"/>
  <c r="G211" i="4"/>
  <c r="G612" i="4"/>
  <c r="G484" i="4"/>
  <c r="G453" i="4"/>
  <c r="G230" i="4"/>
  <c r="G684" i="4"/>
  <c r="G511" i="4"/>
  <c r="G280" i="4"/>
  <c r="G217" i="4"/>
  <c r="G628" i="4"/>
  <c r="G498" i="4"/>
  <c r="G127" i="4"/>
  <c r="G345" i="4"/>
  <c r="G676" i="4"/>
  <c r="G143" i="4"/>
  <c r="G113" i="4"/>
  <c r="G388" i="4"/>
  <c r="G646" i="4"/>
  <c r="G121" i="4"/>
  <c r="G402" i="4"/>
  <c r="G237" i="4"/>
  <c r="G295" i="4"/>
  <c r="G672" i="4"/>
  <c r="G340" i="4"/>
  <c r="G367" i="4"/>
  <c r="G585" i="4"/>
  <c r="G362" i="4"/>
  <c r="G156" i="4"/>
  <c r="G695" i="4"/>
  <c r="G170" i="4"/>
  <c r="G58" i="7"/>
  <c r="K658" i="4"/>
  <c r="I330" i="4"/>
  <c r="I641" i="4"/>
  <c r="H476" i="4"/>
  <c r="H635" i="4"/>
  <c r="I206" i="4"/>
  <c r="H570" i="4"/>
  <c r="I598" i="4"/>
  <c r="H521" i="4"/>
  <c r="H150" i="4"/>
  <c r="H21" i="4"/>
  <c r="H116" i="4"/>
  <c r="I117" i="4"/>
  <c r="H206" i="4"/>
  <c r="H57" i="4"/>
  <c r="H192" i="4"/>
  <c r="H70" i="4"/>
  <c r="H352" i="4"/>
  <c r="H263" i="4"/>
  <c r="H199" i="4"/>
  <c r="H135" i="4"/>
  <c r="H71" i="4"/>
  <c r="H238" i="4"/>
  <c r="G45" i="7"/>
  <c r="G283" i="4"/>
  <c r="G44" i="4"/>
  <c r="G13" i="4"/>
  <c r="G525" i="4"/>
  <c r="G302" i="4"/>
  <c r="G71" i="4"/>
  <c r="G583" i="4"/>
  <c r="G352" i="4"/>
  <c r="G289" i="4"/>
  <c r="G58" i="4"/>
  <c r="G570" i="4"/>
  <c r="G227" i="4"/>
  <c r="G668" i="4"/>
  <c r="G500" i="4"/>
  <c r="G469" i="4"/>
  <c r="G246" i="4"/>
  <c r="G15" i="4"/>
  <c r="G527" i="4"/>
  <c r="G296" i="4"/>
  <c r="G233" i="4"/>
  <c r="G700" i="4"/>
  <c r="G514" i="4"/>
  <c r="G650" i="4"/>
  <c r="G49" i="7"/>
  <c r="G491" i="4"/>
  <c r="G252" i="4"/>
  <c r="G221" i="4"/>
  <c r="G696" i="4"/>
  <c r="G510" i="4"/>
  <c r="G279" i="4"/>
  <c r="G48" i="4"/>
  <c r="G608" i="4"/>
  <c r="G497" i="4"/>
  <c r="G330" i="4"/>
  <c r="G64" i="7"/>
  <c r="G499" i="4"/>
  <c r="G260" i="4"/>
  <c r="G229" i="4"/>
  <c r="G6" i="4"/>
  <c r="G518" i="4"/>
  <c r="G287" i="4"/>
  <c r="G56" i="4"/>
  <c r="G640" i="4"/>
  <c r="G505" i="4"/>
  <c r="G274" i="4"/>
  <c r="G48" i="7"/>
  <c r="G379" i="4"/>
  <c r="G140" i="4"/>
  <c r="G109" i="4"/>
  <c r="G621" i="4"/>
  <c r="G398" i="4"/>
  <c r="G167" i="4"/>
  <c r="G679" i="4"/>
  <c r="G448" i="4"/>
  <c r="G385" i="4"/>
  <c r="G154" i="4"/>
  <c r="G51" i="7"/>
  <c r="G451" i="4"/>
  <c r="G212" i="4"/>
  <c r="G181" i="4"/>
  <c r="G693" i="4"/>
  <c r="G470" i="4"/>
  <c r="G239" i="4"/>
  <c r="G8" i="4"/>
  <c r="G520" i="4"/>
  <c r="G457" i="4"/>
  <c r="G226" i="4"/>
  <c r="G620" i="4"/>
  <c r="G634" i="4"/>
  <c r="G267" i="4"/>
  <c r="G28" i="4"/>
  <c r="G652" i="4"/>
  <c r="G509" i="4"/>
  <c r="G286" i="4"/>
  <c r="G55" i="4"/>
  <c r="G567" i="4"/>
  <c r="G336" i="4"/>
  <c r="G273" i="4"/>
  <c r="G42" i="4"/>
  <c r="G43" i="7"/>
  <c r="G275" i="4"/>
  <c r="G36" i="4"/>
  <c r="G5" i="4"/>
  <c r="G517" i="4"/>
  <c r="G294" i="4"/>
  <c r="G63" i="4"/>
  <c r="G575" i="4"/>
  <c r="G344" i="4"/>
  <c r="G281" i="4"/>
  <c r="G50" i="4"/>
  <c r="G562" i="4"/>
  <c r="G358" i="4"/>
  <c r="G408" i="4"/>
  <c r="G655" i="4"/>
  <c r="G115" i="4"/>
  <c r="G507" i="4"/>
  <c r="G14" i="4"/>
  <c r="G64" i="4"/>
  <c r="G282" i="4"/>
  <c r="G67" i="4"/>
  <c r="G598" i="4"/>
  <c r="G73" i="4"/>
  <c r="G125" i="4"/>
  <c r="G183" i="4"/>
  <c r="G401" i="4"/>
  <c r="G133" i="4"/>
  <c r="J246" i="4"/>
  <c r="I36" i="4"/>
  <c r="I527" i="4"/>
  <c r="I228" i="4"/>
  <c r="H571" i="4"/>
  <c r="I81" i="4"/>
  <c r="H506" i="4"/>
  <c r="I303" i="4"/>
  <c r="H457" i="4"/>
  <c r="I375" i="4"/>
  <c r="H195" i="4"/>
  <c r="H52" i="4"/>
  <c r="H680" i="4"/>
  <c r="I444" i="4"/>
  <c r="H126" i="4"/>
  <c r="H160" i="4"/>
  <c r="I309" i="4"/>
  <c r="H336" i="4"/>
  <c r="H255" i="4"/>
  <c r="H191" i="4"/>
  <c r="H127" i="4"/>
  <c r="H63" i="4"/>
  <c r="H214" i="4"/>
  <c r="G56" i="7"/>
  <c r="G347" i="4"/>
  <c r="G108" i="4"/>
  <c r="G77" i="4"/>
  <c r="G589" i="4"/>
  <c r="G366" i="4"/>
  <c r="G135" i="4"/>
  <c r="G647" i="4"/>
  <c r="G416" i="4"/>
  <c r="G353" i="4"/>
  <c r="G122" i="4"/>
  <c r="G698" i="4"/>
  <c r="G291" i="4"/>
  <c r="G52" i="4"/>
  <c r="G21" i="4"/>
  <c r="G533" i="4"/>
  <c r="G310" i="4"/>
  <c r="G79" i="4"/>
  <c r="G591" i="4"/>
  <c r="G360" i="4"/>
  <c r="G297" i="4"/>
  <c r="G66" i="4"/>
  <c r="G578" i="4"/>
  <c r="G530" i="4"/>
  <c r="G43" i="4"/>
  <c r="G555" i="4"/>
  <c r="G316" i="4"/>
  <c r="G285" i="4"/>
  <c r="G62" i="4"/>
  <c r="G574" i="4"/>
  <c r="G343" i="4"/>
  <c r="G112" i="4"/>
  <c r="G49" i="4"/>
  <c r="G561" i="4"/>
  <c r="G522" i="4"/>
  <c r="G51" i="4"/>
  <c r="G563" i="4"/>
  <c r="G324" i="4"/>
  <c r="G293" i="4"/>
  <c r="G70" i="4"/>
  <c r="G582" i="4"/>
  <c r="G351" i="4"/>
  <c r="G120" i="4"/>
  <c r="G57" i="4"/>
  <c r="G569" i="4"/>
  <c r="G338" i="4"/>
  <c r="G59" i="7"/>
  <c r="G443" i="4"/>
  <c r="G204" i="4"/>
  <c r="G173" i="4"/>
  <c r="G685" i="4"/>
  <c r="G462" i="4"/>
  <c r="G231" i="4"/>
  <c r="G688" i="4"/>
  <c r="G512" i="4"/>
  <c r="G449" i="4"/>
  <c r="G218" i="4"/>
  <c r="G3" i="4"/>
  <c r="G515" i="4"/>
  <c r="G276" i="4"/>
  <c r="G245" i="4"/>
  <c r="G22" i="4"/>
  <c r="G534" i="4"/>
  <c r="G303" i="4"/>
  <c r="G72" i="4"/>
  <c r="G9" i="4"/>
  <c r="G521" i="4"/>
  <c r="G290" i="4"/>
  <c r="G234" i="4"/>
  <c r="G331" i="4"/>
  <c r="G92" i="4"/>
  <c r="G61" i="4"/>
  <c r="G573" i="4"/>
  <c r="G350" i="4"/>
  <c r="G119" i="4"/>
  <c r="G631" i="4"/>
  <c r="G400" i="4"/>
  <c r="G337" i="4"/>
  <c r="G106" i="4"/>
  <c r="G54" i="7"/>
  <c r="G339" i="4"/>
  <c r="G100" i="4"/>
  <c r="G69" i="4"/>
  <c r="G581" i="4"/>
  <c r="G639" i="4"/>
  <c r="G114" i="4"/>
  <c r="G424" i="4"/>
  <c r="G407" i="4"/>
  <c r="G625" i="4"/>
  <c r="G627" i="4"/>
  <c r="G134" i="4"/>
  <c r="G415" i="4"/>
  <c r="G633" i="4"/>
  <c r="G268" i="4"/>
  <c r="G526" i="4"/>
  <c r="G513" i="4"/>
  <c r="G579" i="4"/>
  <c r="G86" i="4"/>
  <c r="G136" i="4"/>
  <c r="G354" i="4"/>
  <c r="G395" i="4"/>
  <c r="G637" i="4"/>
  <c r="G414" i="4"/>
  <c r="J285" i="4"/>
  <c r="I593" i="4"/>
  <c r="I218" i="4"/>
  <c r="I477" i="4"/>
  <c r="H507" i="4"/>
  <c r="I423" i="4"/>
  <c r="H442" i="4"/>
  <c r="I24" i="4"/>
  <c r="H393" i="4"/>
  <c r="H557" i="4"/>
  <c r="I609" i="4"/>
  <c r="H203" i="4"/>
  <c r="H463" i="4"/>
  <c r="I578" i="4"/>
  <c r="I478" i="4"/>
  <c r="H128" i="4"/>
  <c r="I457" i="4"/>
  <c r="H324" i="4"/>
  <c r="H247" i="4"/>
  <c r="H183" i="4"/>
  <c r="H119" i="4"/>
  <c r="H55" i="4"/>
  <c r="H182" i="4"/>
  <c r="G50" i="7"/>
  <c r="G411" i="4"/>
  <c r="G172" i="4"/>
  <c r="G141" i="4"/>
  <c r="G653" i="4"/>
  <c r="G430" i="4"/>
  <c r="G199" i="4"/>
  <c r="G568" i="4"/>
  <c r="G480" i="4"/>
  <c r="G417" i="4"/>
  <c r="G186" i="4"/>
  <c r="G44" i="7"/>
  <c r="G355" i="4"/>
  <c r="G116" i="4"/>
  <c r="G85" i="4"/>
  <c r="G597" i="4"/>
  <c r="G374" i="4"/>
  <c r="G361" i="4"/>
  <c r="G130" i="4"/>
  <c r="G642" i="4"/>
  <c r="G594" i="4"/>
  <c r="G107" i="4"/>
  <c r="G619" i="4"/>
  <c r="G380" i="4"/>
  <c r="G349" i="4"/>
  <c r="G126" i="4"/>
  <c r="G638" i="4"/>
  <c r="G176" i="4"/>
  <c r="G548" i="4"/>
  <c r="G357" i="4"/>
  <c r="G184" i="4"/>
  <c r="G63" i="7"/>
  <c r="G309" i="4"/>
  <c r="G464" i="4"/>
  <c r="G403" i="4"/>
  <c r="I587" i="4"/>
  <c r="I519" i="4"/>
  <c r="I156" i="4"/>
  <c r="I646" i="4"/>
  <c r="H443" i="4"/>
  <c r="I144" i="4"/>
  <c r="H378" i="4"/>
  <c r="I536" i="4"/>
  <c r="H329" i="4"/>
  <c r="H384" i="4"/>
  <c r="H696" i="4"/>
  <c r="I316" i="4"/>
  <c r="H316" i="4"/>
  <c r="H480" i="4"/>
  <c r="H584" i="4"/>
  <c r="H96" i="4"/>
  <c r="H656" i="4"/>
  <c r="H312" i="4"/>
  <c r="H239" i="4"/>
  <c r="H175" i="4"/>
  <c r="H111" i="4"/>
  <c r="H47" i="4"/>
  <c r="H158" i="4"/>
  <c r="G11" i="7"/>
  <c r="G475" i="4"/>
  <c r="G236" i="4"/>
  <c r="G205" i="4"/>
  <c r="G632" i="4"/>
  <c r="G494" i="4"/>
  <c r="G263" i="4"/>
  <c r="G32" i="4"/>
  <c r="G560" i="4"/>
  <c r="G481" i="4"/>
  <c r="G250" i="4"/>
  <c r="G419" i="4"/>
  <c r="G180" i="4"/>
  <c r="G149" i="4"/>
  <c r="G661" i="4"/>
  <c r="G438" i="4"/>
  <c r="G207" i="4"/>
  <c r="G592" i="4"/>
  <c r="G488" i="4"/>
  <c r="G425" i="4"/>
  <c r="G194" i="4"/>
  <c r="G508" i="4"/>
  <c r="G346" i="4"/>
  <c r="G171" i="4"/>
  <c r="G683" i="4"/>
  <c r="G444" i="4"/>
  <c r="G413" i="4"/>
  <c r="G190" i="4"/>
  <c r="G552" i="4"/>
  <c r="G471" i="4"/>
  <c r="G240" i="4"/>
  <c r="G177" i="4"/>
  <c r="G689" i="4"/>
  <c r="G580" i="4"/>
  <c r="G179" i="4"/>
  <c r="G691" i="4"/>
  <c r="G452" i="4"/>
  <c r="G421" i="4"/>
  <c r="G198" i="4"/>
  <c r="G600" i="4"/>
  <c r="G479" i="4"/>
  <c r="G248" i="4"/>
  <c r="G185" i="4"/>
  <c r="G697" i="4"/>
  <c r="G466" i="4"/>
  <c r="G59" i="4"/>
  <c r="G571" i="4"/>
  <c r="G332" i="4"/>
  <c r="G301" i="4"/>
  <c r="G78" i="4"/>
  <c r="G590" i="4"/>
  <c r="G359" i="4"/>
  <c r="G128" i="4"/>
  <c r="G65" i="4"/>
  <c r="G577" i="4"/>
  <c r="G410" i="4"/>
  <c r="G131" i="4"/>
  <c r="G643" i="4"/>
  <c r="G404" i="4"/>
  <c r="G373" i="4"/>
  <c r="G150" i="4"/>
  <c r="G662" i="4"/>
  <c r="G431" i="4"/>
  <c r="G200" i="4"/>
  <c r="G137" i="4"/>
  <c r="G649" i="4"/>
  <c r="G418" i="4"/>
  <c r="G490" i="4"/>
  <c r="G459" i="4"/>
  <c r="G220" i="4"/>
  <c r="G189" i="4"/>
  <c r="G701" i="4"/>
  <c r="G478" i="4"/>
  <c r="G247" i="4"/>
  <c r="G16" i="4"/>
  <c r="G536" i="4"/>
  <c r="G465" i="4"/>
  <c r="G298" i="4"/>
  <c r="G10" i="7"/>
  <c r="G467" i="4"/>
  <c r="G228" i="4"/>
  <c r="G197" i="4"/>
  <c r="G584" i="4"/>
  <c r="G486" i="4"/>
  <c r="G255" i="4"/>
  <c r="G24" i="4"/>
  <c r="G544" i="4"/>
  <c r="G473" i="4"/>
  <c r="G242" i="4"/>
  <c r="G28" i="7"/>
  <c r="H598" i="4"/>
  <c r="I328" i="4"/>
  <c r="I177" i="4"/>
  <c r="H319" i="4"/>
  <c r="H178" i="4"/>
  <c r="H249" i="4"/>
  <c r="H519" i="4"/>
  <c r="H223" i="4"/>
  <c r="H159" i="4"/>
  <c r="H95" i="4"/>
  <c r="G91" i="4"/>
  <c r="G603" i="4"/>
  <c r="G333" i="4"/>
  <c r="G622" i="4"/>
  <c r="J262" i="4"/>
  <c r="I210" i="4"/>
  <c r="I273" i="4"/>
  <c r="I479" i="4"/>
  <c r="H379" i="4"/>
  <c r="I656" i="4"/>
  <c r="I116" i="4"/>
  <c r="I250" i="4"/>
  <c r="I636" i="4"/>
  <c r="H277" i="4"/>
  <c r="H469" i="4"/>
  <c r="I450" i="4"/>
  <c r="H242" i="4"/>
  <c r="H327" i="4"/>
  <c r="H415" i="4"/>
  <c r="H64" i="4"/>
  <c r="H541" i="4"/>
  <c r="H301" i="4"/>
  <c r="H231" i="4"/>
  <c r="H167" i="4"/>
  <c r="H103" i="4"/>
  <c r="H39" i="4"/>
  <c r="H118" i="4"/>
  <c r="G27" i="4"/>
  <c r="G539" i="4"/>
  <c r="G300" i="4"/>
  <c r="G269" i="4"/>
  <c r="G46" i="4"/>
  <c r="G558" i="4"/>
  <c r="G327" i="4"/>
  <c r="G96" i="4"/>
  <c r="G33" i="4"/>
  <c r="G545" i="4"/>
  <c r="G314" i="4"/>
  <c r="G57" i="7"/>
  <c r="G483" i="4"/>
  <c r="G244" i="4"/>
  <c r="G213" i="4"/>
  <c r="G664" i="4"/>
  <c r="G502" i="4"/>
  <c r="G271" i="4"/>
  <c r="G40" i="4"/>
  <c r="G576" i="4"/>
  <c r="G489" i="4"/>
  <c r="G258" i="4"/>
  <c r="G266" i="4"/>
  <c r="G588" i="4"/>
  <c r="G235" i="4"/>
  <c r="G692" i="4"/>
  <c r="G532" i="4"/>
  <c r="G477" i="4"/>
  <c r="G254" i="4"/>
  <c r="G23" i="4"/>
  <c r="G535" i="4"/>
  <c r="G304" i="4"/>
  <c r="G241" i="4"/>
  <c r="G10" i="4"/>
  <c r="G538" i="4"/>
  <c r="G243" i="4"/>
  <c r="G4" i="4"/>
  <c r="G540" i="4"/>
  <c r="G485" i="4"/>
  <c r="G262" i="4"/>
  <c r="G31" i="4"/>
  <c r="G543" i="4"/>
  <c r="G312" i="4"/>
  <c r="G249" i="4"/>
  <c r="G18" i="4"/>
  <c r="G658" i="4"/>
  <c r="G123" i="4"/>
  <c r="G635" i="4"/>
  <c r="G396" i="4"/>
  <c r="G365" i="4"/>
  <c r="G142" i="4"/>
  <c r="G654" i="4"/>
  <c r="G423" i="4"/>
  <c r="G192" i="4"/>
  <c r="G129" i="4"/>
  <c r="G641" i="4"/>
  <c r="G602" i="4"/>
  <c r="G195" i="4"/>
  <c r="G524" i="4"/>
  <c r="G468" i="4"/>
  <c r="G437" i="4"/>
  <c r="G214" i="4"/>
  <c r="G656" i="4"/>
  <c r="G495" i="4"/>
  <c r="G264" i="4"/>
  <c r="G201" i="4"/>
  <c r="G556" i="4"/>
  <c r="G482" i="4"/>
  <c r="G554" i="4"/>
  <c r="G11" i="4"/>
  <c r="G523" i="4"/>
  <c r="G284" i="4"/>
  <c r="G253" i="4"/>
  <c r="G30" i="4"/>
  <c r="G542" i="4"/>
  <c r="G311" i="4"/>
  <c r="G80" i="4"/>
  <c r="G17" i="4"/>
  <c r="G529" i="4"/>
  <c r="G426" i="4"/>
  <c r="G19" i="4"/>
  <c r="G531" i="4"/>
  <c r="G292" i="4"/>
  <c r="G261" i="4"/>
  <c r="G38" i="4"/>
  <c r="G550" i="4"/>
  <c r="G319" i="4"/>
  <c r="G88" i="4"/>
  <c r="G25" i="4"/>
  <c r="G537" i="4"/>
  <c r="G306" i="4"/>
  <c r="I241" i="4"/>
  <c r="I407" i="4"/>
  <c r="I236" i="4"/>
  <c r="I370" i="4"/>
  <c r="I628" i="4"/>
  <c r="I145" i="4"/>
  <c r="H213" i="4"/>
  <c r="H487" i="4"/>
  <c r="H292" i="4"/>
  <c r="H32" i="4"/>
  <c r="H291" i="4"/>
  <c r="H31" i="4"/>
  <c r="H86" i="4"/>
  <c r="G364" i="4"/>
  <c r="G110" i="4"/>
  <c r="G391" i="4"/>
  <c r="J583" i="4"/>
  <c r="H649" i="4"/>
  <c r="H23" i="4"/>
  <c r="G155" i="4"/>
  <c r="G224" i="4"/>
  <c r="G99" i="4"/>
  <c r="G118" i="4"/>
  <c r="G105" i="4"/>
  <c r="G42" i="7"/>
  <c r="G605" i="4"/>
  <c r="G432" i="4"/>
  <c r="G371" i="4"/>
  <c r="G390" i="4"/>
  <c r="G377" i="4"/>
  <c r="G12" i="4"/>
  <c r="G39" i="4"/>
  <c r="G26" i="4"/>
  <c r="G53" i="4"/>
  <c r="G623" i="4"/>
  <c r="G610" i="4"/>
  <c r="G412" i="4"/>
  <c r="G439" i="4"/>
  <c r="G690" i="4"/>
  <c r="G325" i="4"/>
  <c r="G191" i="4"/>
  <c r="G153" i="4"/>
  <c r="G81" i="4"/>
  <c r="G528" i="4"/>
  <c r="H87" i="4"/>
  <c r="G549" i="4"/>
  <c r="G20" i="4"/>
  <c r="G593" i="4"/>
  <c r="H698" i="4"/>
  <c r="G93" i="4"/>
  <c r="G251" i="4"/>
  <c r="G98" i="4"/>
  <c r="G614" i="4"/>
  <c r="I365" i="4"/>
  <c r="G41" i="4"/>
  <c r="G326" i="4"/>
  <c r="G604" i="4"/>
  <c r="G420" i="4"/>
  <c r="I113" i="4"/>
  <c r="H472" i="4"/>
  <c r="H455" i="4"/>
  <c r="G667" i="4"/>
  <c r="G97" i="4"/>
  <c r="G547" i="4"/>
  <c r="G566" i="4"/>
  <c r="G553" i="4"/>
  <c r="G299" i="4"/>
  <c r="G318" i="4"/>
  <c r="G305" i="4"/>
  <c r="G68" i="4"/>
  <c r="G95" i="4"/>
  <c r="G82" i="4"/>
  <c r="G460" i="4"/>
  <c r="G487" i="4"/>
  <c r="G33" i="7"/>
  <c r="G501" i="4"/>
  <c r="G328" i="4"/>
  <c r="G682" i="4"/>
  <c r="G317" i="4"/>
  <c r="G144" i="4"/>
  <c r="G83" i="4"/>
  <c r="G389" i="4"/>
  <c r="G383" i="4"/>
  <c r="G409" i="4"/>
  <c r="G595" i="4"/>
  <c r="H114" i="4"/>
  <c r="G277" i="4"/>
  <c r="G29" i="4"/>
  <c r="G376" i="4"/>
  <c r="G206" i="4"/>
  <c r="G587" i="4"/>
  <c r="G370" i="4"/>
  <c r="G455" i="4"/>
  <c r="G458" i="4"/>
  <c r="G613" i="4"/>
  <c r="G84" i="4"/>
  <c r="G356" i="4"/>
  <c r="H256" i="4"/>
  <c r="G541" i="4"/>
  <c r="G624" i="4"/>
  <c r="G348" i="4"/>
  <c r="G89" i="4"/>
  <c r="H430" i="4"/>
  <c r="H149" i="4"/>
  <c r="H280" i="4"/>
  <c r="G428" i="4"/>
  <c r="G161" i="4"/>
  <c r="G611" i="4"/>
  <c r="G630" i="4"/>
  <c r="G617" i="4"/>
  <c r="G363" i="4"/>
  <c r="G382" i="4"/>
  <c r="G369" i="4"/>
  <c r="G132" i="4"/>
  <c r="G159" i="4"/>
  <c r="G146" i="4"/>
  <c r="G564" i="4"/>
  <c r="G551" i="4"/>
  <c r="G565" i="4"/>
  <c r="G392" i="4"/>
  <c r="G644" i="4"/>
  <c r="G381" i="4"/>
  <c r="G208" i="4"/>
  <c r="G147" i="4"/>
  <c r="G645" i="4"/>
  <c r="G447" i="4"/>
  <c r="G601" i="4"/>
  <c r="G94" i="4"/>
  <c r="G665" i="4"/>
  <c r="G686" i="4"/>
  <c r="G39" i="7"/>
  <c r="G34" i="4"/>
  <c r="G422" i="4"/>
  <c r="H185" i="4"/>
  <c r="G341" i="4"/>
  <c r="G440" i="4"/>
  <c r="G111" i="4"/>
  <c r="G657" i="4"/>
  <c r="G434" i="4"/>
  <c r="H38" i="4"/>
  <c r="G40" i="7"/>
  <c r="G313" i="4"/>
  <c r="G546" i="4"/>
  <c r="G678" i="4"/>
  <c r="I290" i="4"/>
  <c r="H244" i="4"/>
  <c r="H215" i="4"/>
  <c r="G397" i="4"/>
  <c r="G609" i="4"/>
  <c r="G308" i="4"/>
  <c r="G335" i="4"/>
  <c r="G322" i="4"/>
  <c r="G60" i="4"/>
  <c r="G87" i="4"/>
  <c r="G74" i="4"/>
  <c r="G37" i="4"/>
  <c r="G607" i="4"/>
  <c r="G474" i="4"/>
  <c r="G429" i="4"/>
  <c r="G256" i="4"/>
  <c r="G259" i="4"/>
  <c r="G278" i="4"/>
  <c r="G265" i="4"/>
  <c r="G75" i="4"/>
  <c r="G102" i="4"/>
  <c r="G104" i="4"/>
  <c r="G193" i="4"/>
  <c r="G164" i="4"/>
  <c r="G442" i="4"/>
  <c r="G663" i="4"/>
  <c r="G270" i="4"/>
  <c r="G670" i="4"/>
  <c r="G160" i="4"/>
  <c r="G368" i="4"/>
  <c r="G516" i="4"/>
  <c r="G375" i="4"/>
  <c r="G666" i="4"/>
  <c r="I170" i="4"/>
  <c r="H317" i="4"/>
  <c r="H151" i="4"/>
  <c r="G174" i="4"/>
  <c r="G673" i="4"/>
  <c r="G372" i="4"/>
  <c r="G399" i="4"/>
  <c r="G386" i="4"/>
  <c r="G124" i="4"/>
  <c r="G151" i="4"/>
  <c r="G138" i="4"/>
  <c r="G101" i="4"/>
  <c r="G671" i="4"/>
  <c r="G32" i="7"/>
  <c r="G493" i="4"/>
  <c r="G320" i="4"/>
  <c r="G323" i="4"/>
  <c r="G342" i="4"/>
  <c r="G329" i="4"/>
  <c r="G139" i="4"/>
  <c r="G158" i="4"/>
  <c r="G145" i="4"/>
  <c r="G659" i="4"/>
  <c r="G166" i="4"/>
  <c r="G152" i="4"/>
  <c r="G178" i="4"/>
  <c r="I449" i="4"/>
  <c r="G378" i="4"/>
  <c r="G394" i="4"/>
  <c r="G599" i="4"/>
  <c r="G187" i="4"/>
  <c r="G47" i="4"/>
  <c r="G606" i="4"/>
  <c r="G216" i="4"/>
  <c r="H15" i="4"/>
  <c r="G168" i="4"/>
  <c r="G41" i="7"/>
  <c r="G257" i="4"/>
  <c r="G651" i="4"/>
  <c r="G472" i="4"/>
  <c r="G35" i="4"/>
  <c r="G54" i="4"/>
  <c r="G307" i="4"/>
  <c r="G699" i="4"/>
  <c r="G559" i="4"/>
  <c r="G618" i="4"/>
  <c r="G31" i="7"/>
  <c r="G38" i="7"/>
  <c r="G36" i="7"/>
  <c r="G29" i="7"/>
  <c r="G30" i="7"/>
  <c r="G35" i="7"/>
  <c r="G34" i="7"/>
  <c r="L4" i="3" l="1"/>
  <c r="AC3" i="4" s="1"/>
  <c r="I20" i="3"/>
  <c r="H53" i="3"/>
  <c r="I54" i="3"/>
  <c r="F57" i="3"/>
  <c r="B11" i="3"/>
  <c r="I11" i="3"/>
  <c r="H63" i="3"/>
  <c r="F58" i="3"/>
  <c r="H58" i="3"/>
  <c r="I12" i="3"/>
  <c r="B13" i="3"/>
  <c r="H59" i="3"/>
  <c r="F61" i="3"/>
  <c r="F56" i="3"/>
  <c r="F62" i="3"/>
  <c r="I13" i="3"/>
  <c r="H60" i="3"/>
  <c r="H61" i="3"/>
  <c r="F60" i="3"/>
  <c r="H62" i="3"/>
  <c r="F63" i="3"/>
  <c r="F59" i="3"/>
  <c r="B12" i="3"/>
  <c r="H57" i="3"/>
  <c r="D26" i="3"/>
  <c r="G20" i="3"/>
  <c r="F20" i="3"/>
  <c r="K20" i="3"/>
  <c r="G12" i="7"/>
  <c r="G27" i="7"/>
  <c r="G24" i="7"/>
  <c r="M25" i="3" l="1"/>
  <c r="E25" i="3"/>
  <c r="L25" i="3"/>
  <c r="J4" i="3"/>
  <c r="V28" i="4"/>
  <c r="V14" i="4"/>
  <c r="V22" i="4"/>
  <c r="V23" i="4"/>
  <c r="V24" i="4"/>
  <c r="V25" i="4"/>
  <c r="V26" i="4"/>
  <c r="V27" i="4"/>
  <c r="L64" i="3"/>
  <c r="M64" i="3" s="1"/>
  <c r="L65" i="3"/>
  <c r="M65" i="3" s="1"/>
  <c r="Q2" i="3"/>
  <c r="G23" i="7"/>
  <c r="G18" i="7"/>
  <c r="G14" i="7"/>
  <c r="G6" i="7"/>
  <c r="G22" i="7"/>
  <c r="G25" i="7"/>
  <c r="G17" i="7"/>
  <c r="G7" i="7"/>
  <c r="G21" i="7"/>
  <c r="G13" i="7"/>
  <c r="G16" i="7"/>
  <c r="G19" i="7"/>
  <c r="G9" i="7"/>
  <c r="G20" i="7"/>
  <c r="G8" i="7"/>
  <c r="G15" i="7"/>
  <c r="E31" i="3" l="1"/>
  <c r="L31" i="3" s="1"/>
  <c r="E32" i="3" l="1"/>
  <c r="L32" i="3" s="1"/>
  <c r="M32" i="3" s="1"/>
  <c r="M31" i="3"/>
  <c r="E33" i="3" l="1"/>
  <c r="L33" i="3" s="1"/>
  <c r="M33" i="3" s="1"/>
  <c r="E34" i="3" l="1"/>
  <c r="L34" i="3" s="1"/>
  <c r="M34" i="3" s="1"/>
  <c r="E35" i="3" l="1"/>
  <c r="L35" i="3" s="1"/>
  <c r="M35" i="3" s="1"/>
  <c r="E36" i="3" l="1"/>
  <c r="L36" i="3" s="1"/>
  <c r="M36" i="3" s="1"/>
  <c r="E37" i="3" l="1"/>
  <c r="L37" i="3" s="1"/>
  <c r="M37" i="3" s="1"/>
  <c r="E38" i="3" l="1"/>
  <c r="L38" i="3" s="1"/>
  <c r="M38" i="3" s="1"/>
  <c r="E39" i="3" l="1"/>
  <c r="L39" i="3" s="1"/>
  <c r="M39" i="3" s="1"/>
  <c r="A44" i="3"/>
  <c r="E40" i="3" l="1"/>
  <c r="L40" i="3" s="1"/>
  <c r="M40" i="3" s="1"/>
  <c r="A45" i="3"/>
  <c r="E41" i="3" l="1"/>
  <c r="L41" i="3" s="1"/>
  <c r="M41" i="3" s="1"/>
  <c r="E42" i="3" l="1"/>
  <c r="L42" i="3" s="1"/>
  <c r="M42" i="3" s="1"/>
  <c r="E43" i="3" l="1"/>
  <c r="L43" i="3" s="1"/>
  <c r="M43" i="3" s="1"/>
  <c r="E44" i="3" l="1"/>
  <c r="L44" i="3" s="1"/>
  <c r="M44" i="3" s="1"/>
  <c r="E45" i="3" l="1"/>
  <c r="L45" i="3" l="1"/>
  <c r="M45" i="3" s="1"/>
  <c r="E46" i="3"/>
  <c r="E47" i="3" l="1"/>
  <c r="L46" i="3"/>
  <c r="M46" i="3" s="1"/>
  <c r="M5" i="4"/>
  <c r="M15" i="4"/>
  <c r="M24" i="4"/>
  <c r="M33" i="4"/>
  <c r="M43" i="4"/>
  <c r="M51" i="4"/>
  <c r="M59" i="4"/>
  <c r="M68" i="4"/>
  <c r="M76" i="4"/>
  <c r="M84" i="4"/>
  <c r="M92" i="4"/>
  <c r="M100" i="4"/>
  <c r="M108" i="4"/>
  <c r="M116" i="4"/>
  <c r="M124" i="4"/>
  <c r="M132" i="4"/>
  <c r="M140" i="4"/>
  <c r="M148" i="4"/>
  <c r="M156" i="4"/>
  <c r="M164" i="4"/>
  <c r="M172" i="4"/>
  <c r="M180" i="4"/>
  <c r="M188" i="4"/>
  <c r="M196" i="4"/>
  <c r="M204" i="4"/>
  <c r="M212" i="4"/>
  <c r="M220" i="4"/>
  <c r="M228" i="4"/>
  <c r="M236" i="4"/>
  <c r="M244" i="4"/>
  <c r="M252" i="4"/>
  <c r="M7" i="4"/>
  <c r="M18" i="4"/>
  <c r="M26" i="4"/>
  <c r="M35" i="4"/>
  <c r="M45" i="4"/>
  <c r="M53" i="4"/>
  <c r="M61" i="4"/>
  <c r="M70" i="4"/>
  <c r="M78" i="4"/>
  <c r="M86" i="4"/>
  <c r="M94" i="4"/>
  <c r="M102" i="4"/>
  <c r="M110" i="4"/>
  <c r="M118" i="4"/>
  <c r="M126" i="4"/>
  <c r="M134" i="4"/>
  <c r="M142" i="4"/>
  <c r="M150" i="4"/>
  <c r="M158" i="4"/>
  <c r="M166" i="4"/>
  <c r="M174" i="4"/>
  <c r="M182" i="4"/>
  <c r="M190" i="4"/>
  <c r="M198" i="4"/>
  <c r="M206" i="4"/>
  <c r="M214" i="4"/>
  <c r="M222" i="4"/>
  <c r="M230" i="4"/>
  <c r="M238" i="4"/>
  <c r="M246" i="4"/>
  <c r="M254" i="4"/>
  <c r="M9" i="4"/>
  <c r="M20" i="4"/>
  <c r="M29" i="4"/>
  <c r="M37" i="4"/>
  <c r="M47" i="4"/>
  <c r="M55" i="4"/>
  <c r="M63" i="4"/>
  <c r="M72" i="4"/>
  <c r="M80" i="4"/>
  <c r="M88" i="4"/>
  <c r="M96" i="4"/>
  <c r="M104" i="4"/>
  <c r="M112" i="4"/>
  <c r="M120" i="4"/>
  <c r="M128" i="4"/>
  <c r="M136" i="4"/>
  <c r="M144" i="4"/>
  <c r="M152" i="4"/>
  <c r="M160" i="4"/>
  <c r="M168" i="4"/>
  <c r="M176" i="4"/>
  <c r="M184" i="4"/>
  <c r="M192" i="4"/>
  <c r="M200" i="4"/>
  <c r="M208" i="4"/>
  <c r="M216" i="4"/>
  <c r="M224" i="4"/>
  <c r="M232" i="4"/>
  <c r="M240" i="4"/>
  <c r="M248" i="4"/>
  <c r="M3" i="4"/>
  <c r="M13" i="4"/>
  <c r="M22" i="4"/>
  <c r="M31" i="4"/>
  <c r="M39" i="4"/>
  <c r="M41" i="4"/>
  <c r="M49" i="4"/>
  <c r="M57" i="4"/>
  <c r="M66" i="4"/>
  <c r="M74" i="4"/>
  <c r="M82" i="4"/>
  <c r="M90" i="4"/>
  <c r="M98" i="4"/>
  <c r="M106" i="4"/>
  <c r="M114" i="4"/>
  <c r="M122" i="4"/>
  <c r="M130" i="4"/>
  <c r="M138" i="4"/>
  <c r="M146" i="4"/>
  <c r="M154" i="4"/>
  <c r="M162" i="4"/>
  <c r="M170" i="4"/>
  <c r="M178" i="4"/>
  <c r="M186" i="4"/>
  <c r="M194" i="4"/>
  <c r="M202" i="4"/>
  <c r="M210" i="4"/>
  <c r="M218" i="4"/>
  <c r="M226" i="4"/>
  <c r="M234" i="4"/>
  <c r="M227" i="4"/>
  <c r="M229" i="4"/>
  <c r="M231" i="4"/>
  <c r="M233" i="4"/>
  <c r="M235" i="4"/>
  <c r="M237" i="4"/>
  <c r="M239" i="4"/>
  <c r="M241" i="4"/>
  <c r="M242" i="4"/>
  <c r="M262" i="4"/>
  <c r="M270" i="4"/>
  <c r="M278" i="4"/>
  <c r="M286" i="4"/>
  <c r="M294" i="4"/>
  <c r="M19" i="4"/>
  <c r="M21" i="4"/>
  <c r="M23" i="4"/>
  <c r="M25" i="4"/>
  <c r="M27" i="4"/>
  <c r="M250" i="4"/>
  <c r="M264" i="4"/>
  <c r="M272" i="4"/>
  <c r="M280" i="4"/>
  <c r="M288" i="4"/>
  <c r="M296" i="4"/>
  <c r="M12" i="4"/>
  <c r="M257" i="4"/>
  <c r="M266" i="4"/>
  <c r="M274" i="4"/>
  <c r="M282" i="4"/>
  <c r="M290" i="4"/>
  <c r="M298" i="4"/>
  <c r="M306" i="4"/>
  <c r="M314" i="4"/>
  <c r="M322" i="4"/>
  <c r="M372" i="4"/>
  <c r="M380" i="4"/>
  <c r="M2" i="4"/>
  <c r="M67" i="4"/>
  <c r="M69" i="4"/>
  <c r="M71" i="4"/>
  <c r="M73" i="4"/>
  <c r="M75" i="4"/>
  <c r="M77" i="4"/>
  <c r="M259" i="4"/>
  <c r="M260" i="4"/>
  <c r="M268" i="4"/>
  <c r="M276" i="4"/>
  <c r="M284" i="4"/>
  <c r="M292" i="4"/>
  <c r="M300" i="4"/>
  <c r="M308" i="4"/>
  <c r="M316" i="4"/>
  <c r="M325" i="4"/>
  <c r="M374" i="4"/>
  <c r="M32" i="4"/>
  <c r="M247" i="4"/>
  <c r="M303" i="4"/>
  <c r="M318" i="4"/>
  <c r="M335" i="4"/>
  <c r="M343" i="4"/>
  <c r="M351" i="4"/>
  <c r="M359" i="4"/>
  <c r="M367" i="4"/>
  <c r="M378" i="4"/>
  <c r="M383" i="4"/>
  <c r="M391" i="4"/>
  <c r="M399" i="4"/>
  <c r="M407" i="4"/>
  <c r="M415" i="4"/>
  <c r="M423" i="4"/>
  <c r="M431" i="4"/>
  <c r="M440" i="4"/>
  <c r="M442" i="4"/>
  <c r="M444" i="4"/>
  <c r="M446" i="4"/>
  <c r="M448" i="4"/>
  <c r="M451" i="4"/>
  <c r="M454" i="4"/>
  <c r="M457" i="4"/>
  <c r="M464" i="4"/>
  <c r="M471" i="4"/>
  <c r="M478" i="4"/>
  <c r="M485" i="4"/>
  <c r="M492" i="4"/>
  <c r="M499" i="4"/>
  <c r="M506" i="4"/>
  <c r="M513" i="4"/>
  <c r="M520" i="4"/>
  <c r="M527" i="4"/>
  <c r="M534" i="4"/>
  <c r="M541" i="4"/>
  <c r="M548" i="4"/>
  <c r="M555" i="4"/>
  <c r="M562" i="4"/>
  <c r="M569" i="4"/>
  <c r="M576" i="4"/>
  <c r="M583" i="4"/>
  <c r="M590" i="4"/>
  <c r="M597" i="4"/>
  <c r="M604" i="4"/>
  <c r="M611" i="4"/>
  <c r="M618" i="4"/>
  <c r="M625" i="4"/>
  <c r="M632" i="4"/>
  <c r="M639" i="4"/>
  <c r="M646" i="4"/>
  <c r="M653" i="4"/>
  <c r="M660" i="4"/>
  <c r="M667" i="4"/>
  <c r="M674" i="4"/>
  <c r="M681" i="4"/>
  <c r="M688" i="4"/>
  <c r="M695" i="4"/>
  <c r="M429" i="4"/>
  <c r="M30" i="4"/>
  <c r="M304" i="4"/>
  <c r="M319" i="4"/>
  <c r="M324" i="4"/>
  <c r="M326" i="4"/>
  <c r="M334" i="4"/>
  <c r="M342" i="4"/>
  <c r="M350" i="4"/>
  <c r="M358" i="4"/>
  <c r="M366" i="4"/>
  <c r="M379" i="4"/>
  <c r="M382" i="4"/>
  <c r="M390" i="4"/>
  <c r="M398" i="4"/>
  <c r="M406" i="4"/>
  <c r="M414" i="4"/>
  <c r="M422" i="4"/>
  <c r="M430" i="4"/>
  <c r="M438" i="4"/>
  <c r="M439" i="4"/>
  <c r="M441" i="4"/>
  <c r="M443" i="4"/>
  <c r="M445" i="4"/>
  <c r="M447" i="4"/>
  <c r="M449" i="4"/>
  <c r="M450" i="4"/>
  <c r="M453" i="4"/>
  <c r="M456" i="4"/>
  <c r="M463" i="4"/>
  <c r="M470" i="4"/>
  <c r="M477" i="4"/>
  <c r="M484" i="4"/>
  <c r="M491" i="4"/>
  <c r="M498" i="4"/>
  <c r="M505" i="4"/>
  <c r="M512" i="4"/>
  <c r="M519" i="4"/>
  <c r="M526" i="4"/>
  <c r="M533" i="4"/>
  <c r="M540" i="4"/>
  <c r="M547" i="4"/>
  <c r="M554" i="4"/>
  <c r="M561" i="4"/>
  <c r="M568" i="4"/>
  <c r="M575" i="4"/>
  <c r="M582" i="4"/>
  <c r="M589" i="4"/>
  <c r="M596" i="4"/>
  <c r="M603" i="4"/>
  <c r="M610" i="4"/>
  <c r="M617" i="4"/>
  <c r="M624" i="4"/>
  <c r="M631" i="4"/>
  <c r="M638" i="4"/>
  <c r="M645" i="4"/>
  <c r="M652" i="4"/>
  <c r="M659" i="4"/>
  <c r="M666" i="4"/>
  <c r="M673" i="4"/>
  <c r="M680" i="4"/>
  <c r="M687" i="4"/>
  <c r="M694" i="4"/>
  <c r="M701" i="4"/>
  <c r="M389" i="4"/>
  <c r="M42" i="4"/>
  <c r="M44" i="4"/>
  <c r="M46" i="4"/>
  <c r="M48" i="4"/>
  <c r="M50" i="4"/>
  <c r="M52" i="4"/>
  <c r="M54" i="4"/>
  <c r="M56" i="4"/>
  <c r="M58" i="4"/>
  <c r="M60" i="4"/>
  <c r="M62" i="4"/>
  <c r="M64" i="4"/>
  <c r="M79" i="4"/>
  <c r="M81" i="4"/>
  <c r="M83" i="4"/>
  <c r="M85" i="4"/>
  <c r="M87" i="4"/>
  <c r="M89" i="4"/>
  <c r="M91" i="4"/>
  <c r="M93" i="4"/>
  <c r="M95" i="4"/>
  <c r="M97" i="4"/>
  <c r="M99" i="4"/>
  <c r="M101" i="4"/>
  <c r="M103" i="4"/>
  <c r="M105" i="4"/>
  <c r="M107" i="4"/>
  <c r="M109" i="4"/>
  <c r="M111" i="4"/>
  <c r="M113" i="4"/>
  <c r="M115" i="4"/>
  <c r="M117" i="4"/>
  <c r="M119" i="4"/>
  <c r="M121" i="4"/>
  <c r="M123" i="4"/>
  <c r="M125" i="4"/>
  <c r="M127" i="4"/>
  <c r="M129" i="4"/>
  <c r="M131" i="4"/>
  <c r="M133" i="4"/>
  <c r="M135" i="4"/>
  <c r="M137" i="4"/>
  <c r="M139" i="4"/>
  <c r="M141" i="4"/>
  <c r="M143" i="4"/>
  <c r="M145" i="4"/>
  <c r="M147" i="4"/>
  <c r="M149" i="4"/>
  <c r="M151" i="4"/>
  <c r="M153" i="4"/>
  <c r="M155" i="4"/>
  <c r="M157" i="4"/>
  <c r="M159" i="4"/>
  <c r="M161" i="4"/>
  <c r="M163" i="4"/>
  <c r="M165" i="4"/>
  <c r="M167" i="4"/>
  <c r="M169" i="4"/>
  <c r="M171" i="4"/>
  <c r="M173" i="4"/>
  <c r="M175" i="4"/>
  <c r="M177" i="4"/>
  <c r="M179" i="4"/>
  <c r="M181" i="4"/>
  <c r="M183" i="4"/>
  <c r="M185" i="4"/>
  <c r="M187" i="4"/>
  <c r="M189" i="4"/>
  <c r="M191" i="4"/>
  <c r="M193" i="4"/>
  <c r="M195" i="4"/>
  <c r="M197" i="4"/>
  <c r="M199" i="4"/>
  <c r="M201" i="4"/>
  <c r="M203" i="4"/>
  <c r="M205" i="4"/>
  <c r="M207" i="4"/>
  <c r="M209" i="4"/>
  <c r="M211" i="4"/>
  <c r="M213" i="4"/>
  <c r="M215" i="4"/>
  <c r="M217" i="4"/>
  <c r="M219" i="4"/>
  <c r="M221" i="4"/>
  <c r="M223" i="4"/>
  <c r="M225" i="4"/>
  <c r="M245" i="4"/>
  <c r="M305" i="4"/>
  <c r="M307" i="4"/>
  <c r="M309" i="4"/>
  <c r="M320" i="4"/>
  <c r="M327" i="4"/>
  <c r="M333" i="4"/>
  <c r="M341" i="4"/>
  <c r="M349" i="4"/>
  <c r="M357" i="4"/>
  <c r="M365" i="4"/>
  <c r="M413" i="4"/>
  <c r="M243" i="4"/>
  <c r="M256" i="4"/>
  <c r="M310" i="4"/>
  <c r="M321" i="4"/>
  <c r="M323" i="4"/>
  <c r="M328" i="4"/>
  <c r="M332" i="4"/>
  <c r="M340" i="4"/>
  <c r="M348" i="4"/>
  <c r="M356" i="4"/>
  <c r="M364" i="4"/>
  <c r="M388" i="4"/>
  <c r="M396" i="4"/>
  <c r="M404" i="4"/>
  <c r="M412" i="4"/>
  <c r="M420" i="4"/>
  <c r="M428" i="4"/>
  <c r="M436" i="4"/>
  <c r="M458" i="4"/>
  <c r="M468" i="4"/>
  <c r="M475" i="4"/>
  <c r="M483" i="4"/>
  <c r="M490" i="4"/>
  <c r="M497" i="4"/>
  <c r="M504" i="4"/>
  <c r="M511" i="4"/>
  <c r="M518" i="4"/>
  <c r="M525" i="4"/>
  <c r="M532" i="4"/>
  <c r="M539" i="4"/>
  <c r="M546" i="4"/>
  <c r="M553" i="4"/>
  <c r="M560" i="4"/>
  <c r="M567" i="4"/>
  <c r="M574" i="4"/>
  <c r="M581" i="4"/>
  <c r="M588" i="4"/>
  <c r="M595" i="4"/>
  <c r="M602" i="4"/>
  <c r="M609" i="4"/>
  <c r="M616" i="4"/>
  <c r="M623" i="4"/>
  <c r="M630" i="4"/>
  <c r="M637" i="4"/>
  <c r="M644" i="4"/>
  <c r="M651" i="4"/>
  <c r="M658" i="4"/>
  <c r="M665" i="4"/>
  <c r="M672" i="4"/>
  <c r="M678" i="4"/>
  <c r="M685" i="4"/>
  <c r="M692" i="4"/>
  <c r="M699" i="4"/>
  <c r="M397" i="4"/>
  <c r="M14" i="4"/>
  <c r="M16" i="4"/>
  <c r="M40" i="4"/>
  <c r="M255" i="4"/>
  <c r="M258" i="4"/>
  <c r="M261" i="4"/>
  <c r="M263" i="4"/>
  <c r="M311" i="4"/>
  <c r="M329" i="4"/>
  <c r="M331" i="4"/>
  <c r="M339" i="4"/>
  <c r="M347" i="4"/>
  <c r="M355" i="4"/>
  <c r="M363" i="4"/>
  <c r="M371" i="4"/>
  <c r="M373" i="4"/>
  <c r="M387" i="4"/>
  <c r="M395" i="4"/>
  <c r="M403" i="4"/>
  <c r="M411" i="4"/>
  <c r="M419" i="4"/>
  <c r="M427" i="4"/>
  <c r="M435" i="4"/>
  <c r="M460" i="4"/>
  <c r="M469" i="4"/>
  <c r="M476" i="4"/>
  <c r="M482" i="4"/>
  <c r="M489" i="4"/>
  <c r="M496" i="4"/>
  <c r="M503" i="4"/>
  <c r="M510" i="4"/>
  <c r="M517" i="4"/>
  <c r="M523" i="4"/>
  <c r="M531" i="4"/>
  <c r="M537" i="4"/>
  <c r="M544" i="4"/>
  <c r="M551" i="4"/>
  <c r="M558" i="4"/>
  <c r="M565" i="4"/>
  <c r="M572" i="4"/>
  <c r="M579" i="4"/>
  <c r="M586" i="4"/>
  <c r="M593" i="4"/>
  <c r="M599" i="4"/>
  <c r="M606" i="4"/>
  <c r="M613" i="4"/>
  <c r="M620" i="4"/>
  <c r="M627" i="4"/>
  <c r="M634" i="4"/>
  <c r="M641" i="4"/>
  <c r="M648" i="4"/>
  <c r="M655" i="4"/>
  <c r="M662" i="4"/>
  <c r="M669" i="4"/>
  <c r="M676" i="4"/>
  <c r="M682" i="4"/>
  <c r="M689" i="4"/>
  <c r="M696" i="4"/>
  <c r="M437" i="4"/>
  <c r="M38" i="4"/>
  <c r="M265" i="4"/>
  <c r="M267" i="4"/>
  <c r="M269" i="4"/>
  <c r="M271" i="4"/>
  <c r="M273" i="4"/>
  <c r="M275" i="4"/>
  <c r="M277" i="4"/>
  <c r="M279" i="4"/>
  <c r="M281" i="4"/>
  <c r="M283" i="4"/>
  <c r="M312" i="4"/>
  <c r="M330" i="4"/>
  <c r="M338" i="4"/>
  <c r="M346" i="4"/>
  <c r="M354" i="4"/>
  <c r="M362" i="4"/>
  <c r="M370" i="4"/>
  <c r="M375" i="4"/>
  <c r="M386" i="4"/>
  <c r="M394" i="4"/>
  <c r="M402" i="4"/>
  <c r="M410" i="4"/>
  <c r="M418" i="4"/>
  <c r="M426" i="4"/>
  <c r="M434" i="4"/>
  <c r="M459" i="4"/>
  <c r="M466" i="4"/>
  <c r="M473" i="4"/>
  <c r="M480" i="4"/>
  <c r="M487" i="4"/>
  <c r="M494" i="4"/>
  <c r="M501" i="4"/>
  <c r="M508" i="4"/>
  <c r="M515" i="4"/>
  <c r="M522" i="4"/>
  <c r="M529" i="4"/>
  <c r="M536" i="4"/>
  <c r="M543" i="4"/>
  <c r="M550" i="4"/>
  <c r="M557" i="4"/>
  <c r="M564" i="4"/>
  <c r="M571" i="4"/>
  <c r="M578" i="4"/>
  <c r="M585" i="4"/>
  <c r="M591" i="4"/>
  <c r="M598" i="4"/>
  <c r="M605" i="4"/>
  <c r="M612" i="4"/>
  <c r="M619" i="4"/>
  <c r="M626" i="4"/>
  <c r="M633" i="4"/>
  <c r="M640" i="4"/>
  <c r="M647" i="4"/>
  <c r="M654" i="4"/>
  <c r="M661" i="4"/>
  <c r="M668" i="4"/>
  <c r="M675" i="4"/>
  <c r="M683" i="4"/>
  <c r="M690" i="4"/>
  <c r="M697" i="4"/>
  <c r="M381" i="4"/>
  <c r="M4" i="4"/>
  <c r="M6" i="4"/>
  <c r="E20" i="3" s="1"/>
  <c r="M8" i="4"/>
  <c r="M10" i="4"/>
  <c r="M36" i="4"/>
  <c r="M253" i="4"/>
  <c r="M285" i="4"/>
  <c r="M287" i="4"/>
  <c r="M289" i="4"/>
  <c r="M291" i="4"/>
  <c r="M313" i="4"/>
  <c r="M315" i="4"/>
  <c r="M337" i="4"/>
  <c r="M345" i="4"/>
  <c r="M353" i="4"/>
  <c r="M361" i="4"/>
  <c r="M369" i="4"/>
  <c r="M376" i="4"/>
  <c r="M385" i="4"/>
  <c r="M393" i="4"/>
  <c r="M401" i="4"/>
  <c r="M409" i="4"/>
  <c r="M417" i="4"/>
  <c r="M425" i="4"/>
  <c r="M433" i="4"/>
  <c r="M461" i="4"/>
  <c r="M467" i="4"/>
  <c r="M474" i="4"/>
  <c r="M481" i="4"/>
  <c r="M488" i="4"/>
  <c r="M495" i="4"/>
  <c r="M502" i="4"/>
  <c r="M509" i="4"/>
  <c r="M516" i="4"/>
  <c r="M524" i="4"/>
  <c r="M530" i="4"/>
  <c r="M538" i="4"/>
  <c r="M545" i="4"/>
  <c r="M552" i="4"/>
  <c r="M559" i="4"/>
  <c r="M566" i="4"/>
  <c r="M573" i="4"/>
  <c r="M580" i="4"/>
  <c r="M587" i="4"/>
  <c r="M594" i="4"/>
  <c r="M601" i="4"/>
  <c r="M608" i="4"/>
  <c r="M615" i="4"/>
  <c r="M622" i="4"/>
  <c r="M629" i="4"/>
  <c r="M636" i="4"/>
  <c r="M643" i="4"/>
  <c r="M650" i="4"/>
  <c r="M657" i="4"/>
  <c r="M663" i="4"/>
  <c r="M671" i="4"/>
  <c r="M677" i="4"/>
  <c r="M684" i="4"/>
  <c r="M691" i="4"/>
  <c r="M698" i="4"/>
  <c r="M405" i="4"/>
  <c r="M34" i="4"/>
  <c r="M249" i="4"/>
  <c r="M251" i="4"/>
  <c r="M293" i="4"/>
  <c r="M295" i="4"/>
  <c r="M297" i="4"/>
  <c r="M299" i="4"/>
  <c r="M301" i="4"/>
  <c r="M302" i="4"/>
  <c r="M317" i="4"/>
  <c r="M336" i="4"/>
  <c r="M344" i="4"/>
  <c r="M352" i="4"/>
  <c r="M360" i="4"/>
  <c r="M368" i="4"/>
  <c r="M377" i="4"/>
  <c r="M384" i="4"/>
  <c r="M392" i="4"/>
  <c r="M400" i="4"/>
  <c r="M408" i="4"/>
  <c r="M416" i="4"/>
  <c r="M424" i="4"/>
  <c r="M432" i="4"/>
  <c r="M452" i="4"/>
  <c r="M455" i="4"/>
  <c r="M462" i="4"/>
  <c r="M465" i="4"/>
  <c r="M472" i="4"/>
  <c r="M479" i="4"/>
  <c r="M486" i="4"/>
  <c r="M493" i="4"/>
  <c r="M500" i="4"/>
  <c r="M507" i="4"/>
  <c r="M514" i="4"/>
  <c r="M521" i="4"/>
  <c r="M528" i="4"/>
  <c r="M535" i="4"/>
  <c r="M542" i="4"/>
  <c r="M549" i="4"/>
  <c r="M556" i="4"/>
  <c r="M563" i="4"/>
  <c r="M570" i="4"/>
  <c r="M577" i="4"/>
  <c r="M584" i="4"/>
  <c r="M592" i="4"/>
  <c r="M600" i="4"/>
  <c r="M607" i="4"/>
  <c r="M614" i="4"/>
  <c r="M621" i="4"/>
  <c r="M628" i="4"/>
  <c r="M635" i="4"/>
  <c r="M642" i="4"/>
  <c r="M649" i="4"/>
  <c r="M656" i="4"/>
  <c r="M664" i="4"/>
  <c r="M670" i="4"/>
  <c r="M679" i="4"/>
  <c r="M686" i="4"/>
  <c r="M693" i="4"/>
  <c r="M700" i="4"/>
  <c r="M421" i="4"/>
  <c r="E48" i="3" l="1"/>
  <c r="L48" i="3" s="1"/>
  <c r="M48" i="3" s="1"/>
  <c r="L47" i="3"/>
  <c r="M47" i="3" s="1"/>
  <c r="M49" i="3" l="1"/>
  <c r="L49" i="3"/>
  <c r="L51" i="3" s="1"/>
  <c r="M51" i="3" s="1"/>
  <c r="M52" i="3" l="1"/>
  <c r="L52" i="3"/>
  <c r="M58" i="3" l="1"/>
  <c r="M59" i="3"/>
  <c r="M61" i="3"/>
  <c r="M62" i="3"/>
  <c r="M60" i="3"/>
  <c r="M63" i="3"/>
  <c r="M57" i="3"/>
  <c r="M54" i="3"/>
  <c r="M67" i="3" s="1"/>
</calcChain>
</file>

<file path=xl/sharedStrings.xml><?xml version="1.0" encoding="utf-8"?>
<sst xmlns="http://schemas.openxmlformats.org/spreadsheetml/2006/main" count="1557" uniqueCount="1363">
  <si>
    <t>DATE</t>
  </si>
  <si>
    <t>BILL TO:</t>
  </si>
  <si>
    <t>SHIP TO:</t>
  </si>
  <si>
    <t>SHIP/TR/INVOICE NUMBER</t>
  </si>
  <si>
    <t>ORDER DATE</t>
  </si>
  <si>
    <t>CUSTOMER P.O. NUMBER</t>
  </si>
  <si>
    <t>INSTRUCTIONS</t>
  </si>
  <si>
    <t>PAGE NO.</t>
  </si>
  <si>
    <t>QUANTITY</t>
  </si>
  <si>
    <t>ITEM NO.</t>
  </si>
  <si>
    <t>DESCRIPTION</t>
  </si>
  <si>
    <t>UNIT PRICE</t>
  </si>
  <si>
    <t>AMOUNT</t>
  </si>
  <si>
    <t>ORDERED</t>
  </si>
  <si>
    <t>SHIPPED</t>
  </si>
  <si>
    <t>OPTIONS:</t>
  </si>
  <si>
    <t>TOTAL F.O.B. MOORESVILLE, IN</t>
  </si>
  <si>
    <t>TOTAL DUE</t>
  </si>
  <si>
    <t>ALL PRICING IN US DOLLARS</t>
  </si>
  <si>
    <t>Home of the Apache Sprayer</t>
  </si>
  <si>
    <t>Equipment Technologies</t>
  </si>
  <si>
    <t>Customer to Arrange</t>
  </si>
  <si>
    <t>LESS 20% DEALER DISCOUNTS</t>
  </si>
  <si>
    <t>Order Confirmation</t>
  </si>
  <si>
    <t>Signature Confirming Order:________________________________________</t>
  </si>
  <si>
    <t>PROJECTED BUILD MONTH</t>
  </si>
  <si>
    <t>AS720</t>
  </si>
  <si>
    <t>AS1020</t>
  </si>
  <si>
    <t>AS1220</t>
  </si>
  <si>
    <t>REQUESTED DATE</t>
  </si>
  <si>
    <t>January</t>
  </si>
  <si>
    <t>August</t>
  </si>
  <si>
    <t>September</t>
  </si>
  <si>
    <t>October</t>
  </si>
  <si>
    <t>November</t>
  </si>
  <si>
    <t>December</t>
  </si>
  <si>
    <t>February</t>
  </si>
  <si>
    <t>March</t>
  </si>
  <si>
    <t>April</t>
  </si>
  <si>
    <t>May</t>
  </si>
  <si>
    <t>June</t>
  </si>
  <si>
    <t>July</t>
  </si>
  <si>
    <t>Douglas Lake Equipment-Dawson Creek</t>
  </si>
  <si>
    <t>Box 418 ,11508 - 8th Street</t>
  </si>
  <si>
    <t>Dawson Creek, BC V1G 4H3</t>
  </si>
  <si>
    <t>Douglas Lake Equipment-Grand Prairie</t>
  </si>
  <si>
    <t>14250-100th Street</t>
  </si>
  <si>
    <t>Grande Prairie, AB T8V 7C7</t>
  </si>
  <si>
    <t>Douglas Lake Equipment- Kamloops</t>
  </si>
  <si>
    <t>Kamloops, BC V2H 1G7</t>
  </si>
  <si>
    <t>Hi Line Farm Equipment Ltd.</t>
  </si>
  <si>
    <t>4723 - 39 Avenue</t>
  </si>
  <si>
    <t>Wetaskwin, AB T9A 2J4</t>
  </si>
  <si>
    <t>Leo's Sales &amp; Service, LTD</t>
  </si>
  <si>
    <t>Box 16, Group 220, RR 2</t>
  </si>
  <si>
    <t>Winnipeg, MB  R3C 2E6</t>
  </si>
  <si>
    <t>1625-30th Street SW</t>
  </si>
  <si>
    <t>Medicine Hat, AB T1B 3N5</t>
  </si>
  <si>
    <t>Medicine Hat New Holland-Brooks</t>
  </si>
  <si>
    <t>Box 1858-Cassils Road</t>
  </si>
  <si>
    <t xml:space="preserve">Brooks, AB  T1R 1C6 </t>
  </si>
  <si>
    <t>Box 218- Hwy 16</t>
  </si>
  <si>
    <t>Shoal Lake, MB R0J  1Z0</t>
  </si>
  <si>
    <t>Hwy 10 North</t>
  </si>
  <si>
    <t>Boissevain, MB R0K 0E0</t>
  </si>
  <si>
    <t>Hwy 1 East</t>
  </si>
  <si>
    <t>Moosomin, SK S0G 3N0</t>
  </si>
  <si>
    <t>Box 605 - Hwy 5AW</t>
  </si>
  <si>
    <t>Dauphin, MB R7N 2V4</t>
  </si>
  <si>
    <t>443 N. Railway Street E.</t>
  </si>
  <si>
    <t xml:space="preserve">Killarney, MB R0K </t>
  </si>
  <si>
    <t>Brandon, MB R7N 2V4</t>
  </si>
  <si>
    <t>Moker &amp; Thompson Imp., Ltd.</t>
  </si>
  <si>
    <t>Box 2290-2420 Hwy #6 South</t>
  </si>
  <si>
    <t>Melfort, SK S0E 1A0</t>
  </si>
  <si>
    <t>Moker &amp; Thompson Imp.- Prince Albert</t>
  </si>
  <si>
    <t>3802-4th Ave East</t>
  </si>
  <si>
    <t>Prince Albert, SK S6W 1A4</t>
  </si>
  <si>
    <t>Moody's Equipment Ltd.</t>
  </si>
  <si>
    <t xml:space="preserve">Box 70- Hwy #14 </t>
  </si>
  <si>
    <t>Perdue, SK S0K 3C0</t>
  </si>
  <si>
    <t>Box 743- Hwy #16 East</t>
  </si>
  <si>
    <t>Lloydminster, SK S9V 1C1</t>
  </si>
  <si>
    <t>Moody's Equipment Ltd.-Saskatoon</t>
  </si>
  <si>
    <t>Box 7 Hwy #16 &amp; 71st Street</t>
  </si>
  <si>
    <t>Saskatoon, SK S7K 3K1</t>
  </si>
  <si>
    <t>Moody's Equipment Ltd.- Unity</t>
  </si>
  <si>
    <t xml:space="preserve">Box 1600-Hwy #14 </t>
  </si>
  <si>
    <t>Unity, SK S0K 4L0</t>
  </si>
  <si>
    <t>Moody's Equipment Ltd.-Olds</t>
  </si>
  <si>
    <t>6970- 46 Street</t>
  </si>
  <si>
    <t>Olds, AB T4H 1L7</t>
  </si>
  <si>
    <t>Moody’s – Balzac</t>
  </si>
  <si>
    <t>291250 Wagon Wheel Road</t>
  </si>
  <si>
    <t>Balzac, Alberta T0M 0E0</t>
  </si>
  <si>
    <t>Moody's Equipment Ltd.- Calgary</t>
  </si>
  <si>
    <t>3611- 60th Ave SE</t>
  </si>
  <si>
    <t>Calgary, AB T2G 2ES</t>
  </si>
  <si>
    <t>Moody's Equipment Ltd.-High River</t>
  </si>
  <si>
    <t>Box 5938- Lot 11 112th St. E.</t>
  </si>
  <si>
    <t>High River, AB T1V 1P6</t>
  </si>
  <si>
    <t>Raymore New Holland</t>
  </si>
  <si>
    <t>Box 280, highway 6 North</t>
  </si>
  <si>
    <t>Raymore, Saskatchewan S0A 3J0</t>
  </si>
  <si>
    <t>Yorkton New Holland</t>
  </si>
  <si>
    <t>Box 1030, highway #10 East</t>
  </si>
  <si>
    <t>Yorkton, Saskatchewan S3N 2X3</t>
  </si>
  <si>
    <t>Watrous New Holland</t>
  </si>
  <si>
    <t xml:space="preserve"> Box 729 - Hwy #2</t>
  </si>
  <si>
    <t>Watrous, SK S0K 4T0</t>
  </si>
  <si>
    <t xml:space="preserve">2464 South Service Road </t>
  </si>
  <si>
    <t>Swift Current, SK S9H 5J8</t>
  </si>
  <si>
    <t>Tri-Ag Implements</t>
  </si>
  <si>
    <t>1517- 1 street</t>
  </si>
  <si>
    <t>Wainwright, AB T9W 1L5</t>
  </si>
  <si>
    <t>Tri-Ag Implements- St. Paul</t>
  </si>
  <si>
    <t>4109-50 Ave</t>
  </si>
  <si>
    <t>St. Paul, AB T0A 3A3</t>
  </si>
  <si>
    <t>Young's Equipment</t>
  </si>
  <si>
    <t>Box 3117, Highway #1 East</t>
  </si>
  <si>
    <t>Regina, SK  S4P 3G7</t>
  </si>
  <si>
    <t>Youngs Equipment-Assiniboia</t>
  </si>
  <si>
    <t>Box 2050, highway #13 west</t>
  </si>
  <si>
    <t>Assiniboia,SK S0H 0B0</t>
  </si>
  <si>
    <t>Youngs Equipment-Moose Jaw</t>
  </si>
  <si>
    <t>Box 850, highway #1 east</t>
  </si>
  <si>
    <t>Moose Jaw, SK S6H 4P5</t>
  </si>
  <si>
    <t>Youngs Equipment-Weyburn</t>
  </si>
  <si>
    <t>Box 1000, highway #39 east</t>
  </si>
  <si>
    <t>Weyburn, SK S4H 2L2</t>
  </si>
  <si>
    <t>Big Sky</t>
  </si>
  <si>
    <t>301 North Front Street P.O. Box 598</t>
  </si>
  <si>
    <t>Conrad, MT 59425</t>
  </si>
  <si>
    <t>Binkley &amp; Hurst LP</t>
  </si>
  <si>
    <t>133 Rothsville Station Rd.</t>
  </si>
  <si>
    <t>Lititz, PA 17543</t>
  </si>
  <si>
    <t>Blackland Hill County Implement Co.,Inc.</t>
  </si>
  <si>
    <t>400 North East I 35 PO Box 1551</t>
  </si>
  <si>
    <t>Hillsboro, TX 76645</t>
  </si>
  <si>
    <t>Brokaw Supply Co.</t>
  </si>
  <si>
    <t>2761 200th St.</t>
  </si>
  <si>
    <t>Fort Dodge, IA 50501</t>
  </si>
  <si>
    <t>Buckeye Application Sales &amp; Service, LLC</t>
  </si>
  <si>
    <t>17852 St. Rt. 613</t>
  </si>
  <si>
    <t>Continental, OH 45831</t>
  </si>
  <si>
    <t xml:space="preserve">Delta New Holland </t>
  </si>
  <si>
    <t>975 Hwy 105 South</t>
  </si>
  <si>
    <t>Charleston, MO 63834</t>
  </si>
  <si>
    <t>Farmers Union Oil Company</t>
  </si>
  <si>
    <t>PO Box 726, 49211 Hwy 52 N.</t>
  </si>
  <si>
    <t>Kenmare, ND 58746</t>
  </si>
  <si>
    <t xml:space="preserve">Janson Equipment Co. </t>
  </si>
  <si>
    <t>9676 Saginaw St.</t>
  </si>
  <si>
    <t>Reese, MI 48757</t>
  </si>
  <si>
    <t>JMS Equipment Co.</t>
  </si>
  <si>
    <t>P.O. Box 776, 1301 S. I-27</t>
  </si>
  <si>
    <t>Plainview, TX  79073</t>
  </si>
  <si>
    <t>Mountain View-Caldwell</t>
  </si>
  <si>
    <t>1203 Garber St</t>
  </si>
  <si>
    <t>Caldwell, ID 83605</t>
  </si>
  <si>
    <t>Mountain View- Jerome</t>
  </si>
  <si>
    <t>1720 S Lincoln Ave</t>
  </si>
  <si>
    <t>Jerome, ID 83338</t>
  </si>
  <si>
    <t>Mountain View-Sunnyside WA</t>
  </si>
  <si>
    <t>1260 E 100 S</t>
  </si>
  <si>
    <t>Rochester, IN 46975</t>
  </si>
  <si>
    <t>Ohio Valley Ag, LLC</t>
  </si>
  <si>
    <t>PO Box 21159, 2610 West 2nd St.</t>
  </si>
  <si>
    <t>Owensboro, KY 42303</t>
  </si>
  <si>
    <t>Ohio Valley Ag, LLC- Russellville</t>
  </si>
  <si>
    <t>101 North Turston</t>
  </si>
  <si>
    <t>Russellville, KY 42276</t>
  </si>
  <si>
    <t>P. Bradley and Sons</t>
  </si>
  <si>
    <t>750 Massanutten Street</t>
  </si>
  <si>
    <t>Harrisonburg, VA 22802</t>
  </si>
  <si>
    <t>Panhandle Implement Co. Imp</t>
  </si>
  <si>
    <t>710 N. Main</t>
  </si>
  <si>
    <t>Perryton, TX 79070</t>
  </si>
  <si>
    <t>Park River Implement</t>
  </si>
  <si>
    <t>701 Park Street W.</t>
  </si>
  <si>
    <t>Park River, ND 58270</t>
  </si>
  <si>
    <t>Polen Implement, Inc.</t>
  </si>
  <si>
    <t>42255 Oberlin Elyria Road</t>
  </si>
  <si>
    <t>Elyria, OH 44035</t>
  </si>
  <si>
    <t>Riggins R-CO, LLC</t>
  </si>
  <si>
    <t>P.O. Box 219, Highway 65 N</t>
  </si>
  <si>
    <t>Marshall, MO  65340</t>
  </si>
  <si>
    <t>Riggins R-Co, LLC-Nebraska</t>
  </si>
  <si>
    <t>Southern Application Management</t>
  </si>
  <si>
    <t>Simpson Farm Enterprises</t>
  </si>
  <si>
    <t>P.O. Box 70, County Line Road</t>
  </si>
  <si>
    <t>Ransom, KS 67572</t>
  </si>
  <si>
    <t>Simpson Farm Enterprises-Hays</t>
  </si>
  <si>
    <t>1036 - B hwy 40 Bypass</t>
  </si>
  <si>
    <t>Hays, KS 67601</t>
  </si>
  <si>
    <t>Simpson Farm Enterprises-Great Bend</t>
  </si>
  <si>
    <t>603 MacArthur Road</t>
  </si>
  <si>
    <t>Great Bend, KS 67530</t>
  </si>
  <si>
    <t>Simpson Farm Enterprises-Beloit</t>
  </si>
  <si>
    <t>2027 N. Independence Road</t>
  </si>
  <si>
    <t>Beloit, KS 67420</t>
  </si>
  <si>
    <t>Storrer Implements</t>
  </si>
  <si>
    <t>East Hwy 54</t>
  </si>
  <si>
    <t>Iola, KS 66749</t>
  </si>
  <si>
    <t>Van Der Werff Implement Inc.</t>
  </si>
  <si>
    <t>PO Box 548, West Highway 44</t>
  </si>
  <si>
    <t>Platte, SD 57369</t>
  </si>
  <si>
    <t>Zerbe Brothers, Inc.</t>
  </si>
  <si>
    <t>Highway 2 East, HCR 272-3030</t>
  </si>
  <si>
    <t>Glasgow, MT  59230</t>
  </si>
  <si>
    <t>Dealer</t>
  </si>
  <si>
    <t>Address</t>
  </si>
  <si>
    <t>State</t>
  </si>
  <si>
    <t>Hydraulic on the go adjust axle</t>
  </si>
  <si>
    <t>Fender Front</t>
  </si>
  <si>
    <t>Fender Rear</t>
  </si>
  <si>
    <t>3" Product Fill</t>
  </si>
  <si>
    <t>5-way nozzle bodies, in Lieu of standard 3-way</t>
  </si>
  <si>
    <t xml:space="preserve">Foam Marker, Smucker injection - combo </t>
  </si>
  <si>
    <t>Foam Marker, Smucker injection - straight</t>
  </si>
  <si>
    <t>Fence Row Nozzle-Right Side</t>
  </si>
  <si>
    <t>Fence Row Nozzle-Left Side</t>
  </si>
  <si>
    <t>Autoboom PowerGlide Plus</t>
  </si>
  <si>
    <t>Price</t>
  </si>
  <si>
    <t>Serial</t>
  </si>
  <si>
    <t xml:space="preserve">Serial Number: </t>
  </si>
  <si>
    <t>High Plains Apache Sales and Service</t>
  </si>
  <si>
    <t>5321 35th Street South</t>
  </si>
  <si>
    <t>Frontier, ND  58104</t>
  </si>
  <si>
    <t>HJV Equipment</t>
  </si>
  <si>
    <t>12808 Brady Road</t>
  </si>
  <si>
    <t>Jones Truck &amp; Implement, Inc.</t>
  </si>
  <si>
    <t>425 Walla Walla Hwy</t>
  </si>
  <si>
    <t>Colfax, WA  99111</t>
  </si>
  <si>
    <t>Cox Ag Services, Inc.</t>
  </si>
  <si>
    <t xml:space="preserve">600 Poplar </t>
  </si>
  <si>
    <t>McCrory, AR  72101</t>
  </si>
  <si>
    <t>Chesaning, MI  48616</t>
  </si>
  <si>
    <t>Wako, Inc.</t>
  </si>
  <si>
    <t>5606 N. 81 Highway</t>
  </si>
  <si>
    <t>Enid, OK  73701</t>
  </si>
  <si>
    <t>Miller Equipment, LTD-Boissevan</t>
  </si>
  <si>
    <t>Miller Equipment, LTD-Brandon</t>
  </si>
  <si>
    <t>Miller Equipment, LTD-Killarney</t>
  </si>
  <si>
    <t>Miller Equipment, LTD-Moosomin</t>
  </si>
  <si>
    <t>Miller Equipment, LTD-Dauphin</t>
  </si>
  <si>
    <t>AS1025</t>
  </si>
  <si>
    <t>Envizio Pro 2</t>
  </si>
  <si>
    <t>Freeze Level</t>
  </si>
  <si>
    <t>Platinum: 75th percentile</t>
  </si>
  <si>
    <t>Gold: 50th percentile</t>
  </si>
  <si>
    <t>Date (through):</t>
  </si>
  <si>
    <t>Level</t>
  </si>
  <si>
    <t>Models</t>
  </si>
  <si>
    <t>Config_AS720</t>
  </si>
  <si>
    <t>Config_AS1020</t>
  </si>
  <si>
    <t>Config_AS1025</t>
  </si>
  <si>
    <t>Config_AS1220</t>
  </si>
  <si>
    <t>Price_AS720</t>
  </si>
  <si>
    <t>Price_AS1020</t>
  </si>
  <si>
    <t>Price_AS1025</t>
  </si>
  <si>
    <t>Price_AS1220</t>
  </si>
  <si>
    <t>Title</t>
  </si>
  <si>
    <t>Invoice</t>
  </si>
  <si>
    <t>Purpose</t>
  </si>
  <si>
    <t>INVOICE NO.</t>
  </si>
  <si>
    <t>Rochester NH</t>
  </si>
  <si>
    <t>Buckeye</t>
  </si>
  <si>
    <t>OVA-IN</t>
  </si>
  <si>
    <t>OVA</t>
  </si>
  <si>
    <t>Mountain View</t>
  </si>
  <si>
    <t>Miller</t>
  </si>
  <si>
    <t>Polen</t>
  </si>
  <si>
    <t>Brokaw Supply</t>
  </si>
  <si>
    <t>Delta NH</t>
  </si>
  <si>
    <t>SAM</t>
  </si>
  <si>
    <t>Moodys SK</t>
  </si>
  <si>
    <t>Moodys Alberta</t>
  </si>
  <si>
    <t>JMS</t>
  </si>
  <si>
    <t>HPA</t>
  </si>
  <si>
    <t>ISC</t>
  </si>
  <si>
    <t>Storrer</t>
  </si>
  <si>
    <t>JTI</t>
  </si>
  <si>
    <t>Morrow</t>
  </si>
  <si>
    <t>HJV</t>
  </si>
  <si>
    <t>Young</t>
  </si>
  <si>
    <t>Medicine Hat</t>
  </si>
  <si>
    <t>Tri Ag</t>
  </si>
  <si>
    <t>Douglas Lake</t>
  </si>
  <si>
    <t>Zerbe</t>
  </si>
  <si>
    <t>Farmer's Union</t>
  </si>
  <si>
    <t>Cox Ag</t>
  </si>
  <si>
    <t>Binkley &amp; Hurst</t>
  </si>
  <si>
    <t>Riggins, MO</t>
  </si>
  <si>
    <t>Riggins, NE</t>
  </si>
  <si>
    <t>Robertson</t>
  </si>
  <si>
    <t>Simpson</t>
  </si>
  <si>
    <t>Dealer_2012</t>
  </si>
  <si>
    <t>Dealer_lookup</t>
  </si>
  <si>
    <t>New Holland Rochester, Inc.</t>
  </si>
  <si>
    <t>Ohio Valley Ag, LLC-IN</t>
  </si>
  <si>
    <t>Morrow County Grain &amp; Growers, Inc.</t>
  </si>
  <si>
    <t>350 Main St</t>
  </si>
  <si>
    <t>Lexington, OR  97839</t>
  </si>
  <si>
    <t>Blackland</t>
  </si>
  <si>
    <t>Apache Australia</t>
  </si>
  <si>
    <t>M&amp;T</t>
  </si>
  <si>
    <t>ETW</t>
  </si>
  <si>
    <t>Lot 11  Racecourse Rd.</t>
  </si>
  <si>
    <t>Goondiwindi 4390  Queensland</t>
  </si>
  <si>
    <t>Wako</t>
  </si>
  <si>
    <t>1328 North Liberty Circle West</t>
  </si>
  <si>
    <t>Greensburg, IN  47240</t>
  </si>
  <si>
    <t>TERMS: Due 15th of month following invoice date</t>
  </si>
  <si>
    <t>Amako</t>
  </si>
  <si>
    <t>M/S Saba Inc.</t>
  </si>
  <si>
    <t>1906 Vanderhorn Drive</t>
  </si>
  <si>
    <t>Memphis, Tennessee 38134/1-901-377-5010 U.S.A.</t>
  </si>
  <si>
    <t>Albion</t>
  </si>
  <si>
    <t>Redhead</t>
  </si>
  <si>
    <t>1, Sobinoba str., Dnipropetrovsk</t>
  </si>
  <si>
    <t>Dnepropetrovsk region, Ukraine  49083</t>
  </si>
  <si>
    <t>Redhead Equipment</t>
  </si>
  <si>
    <t>705 Henderson Drive</t>
  </si>
  <si>
    <t>Regina, SK  S4N 6A8</t>
  </si>
  <si>
    <t>Trimble FMX</t>
  </si>
  <si>
    <t>1541 County Rd 11</t>
  </si>
  <si>
    <t>Mead, NE  68041</t>
  </si>
  <si>
    <t>21129 Hwy 6 East</t>
  </si>
  <si>
    <t>Batesville, MS  38606</t>
  </si>
  <si>
    <t>Carson Bros. Tractor Company</t>
  </si>
  <si>
    <t>418 Southerfield Rd.</t>
  </si>
  <si>
    <t>Americus, Ga  31719</t>
  </si>
  <si>
    <t>J&amp;B</t>
  </si>
  <si>
    <t>J&amp;B Tractor Co., Inc.</t>
  </si>
  <si>
    <t>PO Box 705, 226 Hwy #24 W</t>
  </si>
  <si>
    <t>Waynesboro, GA  30830</t>
  </si>
  <si>
    <t>Radar speed input</t>
  </si>
  <si>
    <t>Autoboom UltraGlide; 3 sensor (default)</t>
  </si>
  <si>
    <t>Autoboom UltraGlide; 5 sensor</t>
  </si>
  <si>
    <t xml:space="preserve">Upgrade to 1220 Plus II </t>
  </si>
  <si>
    <t>Michelin, Front, 480/70R34, OMNIBIB (shipped separately)</t>
  </si>
  <si>
    <t>Michelin, Rear, 620/70R42, MEGAXBIB (shipped separately)</t>
  </si>
  <si>
    <t>Discount Level</t>
  </si>
  <si>
    <t>We reserve the right to pull this order up or back by 30 days.</t>
  </si>
  <si>
    <t>A finance charge of 1.5% per month will be assessed on all payments</t>
  </si>
  <si>
    <t>the terms of your contract with ET.</t>
  </si>
  <si>
    <t>Brokaw Supply Co.-MN</t>
  </si>
  <si>
    <t>Brokaw MN</t>
  </si>
  <si>
    <t>P. Bradley</t>
  </si>
  <si>
    <t>Carson Bros.</t>
  </si>
  <si>
    <t>Vanderloop</t>
  </si>
  <si>
    <t>W2834 Dundas Road</t>
  </si>
  <si>
    <t>Brillion, WI  54110</t>
  </si>
  <si>
    <t>Vanderloop Equipment Inc</t>
  </si>
  <si>
    <t>Beaufort</t>
  </si>
  <si>
    <t>Snow</t>
  </si>
  <si>
    <t>Beaufort Equipment Co., Inc.</t>
  </si>
  <si>
    <t>3108 John Small Ave.</t>
  </si>
  <si>
    <t>Washington, NC  27889</t>
  </si>
  <si>
    <t>Snow Tractor and Equipment</t>
  </si>
  <si>
    <t>6558 Hwy 11 South, PO Box 369</t>
  </si>
  <si>
    <t>Ayden, NC  28513</t>
  </si>
  <si>
    <t>706 Carrier Road</t>
  </si>
  <si>
    <t>Odessa</t>
  </si>
  <si>
    <t>Odessa Trading Company</t>
  </si>
  <si>
    <t>9 West 1st Ave.</t>
  </si>
  <si>
    <t>Odessa, WA  99159</t>
  </si>
  <si>
    <t>Smith</t>
  </si>
  <si>
    <t>Smith Equipment Company</t>
  </si>
  <si>
    <t>361 S. 200 W.</t>
  </si>
  <si>
    <t>Rupert, ID  83350</t>
  </si>
  <si>
    <t>Rocky Mountain Equipment</t>
  </si>
  <si>
    <t>RD</t>
  </si>
  <si>
    <t>1020 I</t>
  </si>
  <si>
    <t>Config_AS1020 I</t>
  </si>
  <si>
    <t>INTL</t>
  </si>
  <si>
    <t>I</t>
  </si>
  <si>
    <t>Price_AS1020 I</t>
  </si>
  <si>
    <t>International</t>
  </si>
  <si>
    <t xml:space="preserve">Michelin, Rear, 800/65R32, MEGAXBIB (50" clearance required, shipped separately) </t>
  </si>
  <si>
    <t xml:space="preserve">Michelin, Rear Dual set, 380/90R46, SPRAYBIB (50" clearance required, shipped separately) </t>
  </si>
  <si>
    <t xml:space="preserve">Michelin, Rear Dual set, 320/90R50, AGRIBIB RC (50" clearance required, shipped separately) </t>
  </si>
  <si>
    <t>Hypro CleanLoad chemical eductor</t>
  </si>
  <si>
    <t>High Output Lighting</t>
  </si>
  <si>
    <t>Premium Seat</t>
  </si>
  <si>
    <t>Power Mirrors</t>
  </si>
  <si>
    <t>90' straight with 9-section boom valves</t>
  </si>
  <si>
    <t>100' straight with 9-section boom valves</t>
  </si>
  <si>
    <t>60'/90' combo with 9-section boom valves</t>
  </si>
  <si>
    <t>120' straight with 9-section boom valves (available with 20" nozzles, 3 way nozzle bodies and 5 eye only)</t>
  </si>
  <si>
    <t>132' straight with 9-section boom valves (available with 20" nozzles, 3 way nozzle bodies and 5 eye only)</t>
  </si>
  <si>
    <t>80' straight with 7-section boom valves</t>
  </si>
  <si>
    <t xml:space="preserve">60'/80' combo with 7-section boom valves </t>
  </si>
  <si>
    <t>5-section boom valves</t>
  </si>
  <si>
    <t>Boomless with parallel linkage</t>
  </si>
  <si>
    <t>Boomless without parallel linkage</t>
  </si>
  <si>
    <t>Boomless with 60' thru 100' center rack</t>
  </si>
  <si>
    <t>Boomless with 120' or 132' center rack</t>
  </si>
  <si>
    <t>ISO ready wiring (adapter harness required, contact Product Support for details)</t>
  </si>
  <si>
    <t>SmarTrax Autosteer (Options 42 or 43 only)</t>
  </si>
  <si>
    <t>Autopilot Autosteer (Option 44 only)</t>
  </si>
  <si>
    <t>Autoboom UltraGlide Wheel Kit (with options 50 or 51)</t>
  </si>
  <si>
    <t>Rep</t>
  </si>
  <si>
    <t>Commited?</t>
  </si>
  <si>
    <t>Upgrade to 1020 Plus II - Domestic from 1025</t>
  </si>
  <si>
    <t>Upgrade to 1020 Plus II - International from 1020</t>
  </si>
  <si>
    <t>Stainless Steel Product Tank (in Lieu of Poly, 1000 Gallon)</t>
  </si>
  <si>
    <t>Stainless Steel Product Tank (in Lieu of Poly, 1200 Gallon)</t>
  </si>
  <si>
    <t>1220/1220+/1020+</t>
  </si>
  <si>
    <t>Canada Model</t>
  </si>
  <si>
    <t>Canada Years</t>
  </si>
  <si>
    <t>C</t>
  </si>
  <si>
    <t>Titan Tires</t>
  </si>
  <si>
    <t>Hi Line</t>
  </si>
  <si>
    <t>Terry County</t>
  </si>
  <si>
    <t>Viper 4</t>
  </si>
  <si>
    <t>Ohio Valley Ag, LLC-IL</t>
  </si>
  <si>
    <t>Terry County Tractor, Inc.</t>
  </si>
  <si>
    <t>1105 Seagraves Highway</t>
  </si>
  <si>
    <t>Brownfield, TX 79316</t>
  </si>
  <si>
    <t>Platinum</t>
  </si>
  <si>
    <t>Gold</t>
  </si>
  <si>
    <t>Silver</t>
  </si>
  <si>
    <t>Silver: &lt;50th percentile</t>
  </si>
  <si>
    <t>Robertson Implements Alberta</t>
  </si>
  <si>
    <t>Robertson Implements</t>
  </si>
  <si>
    <t>3909 N. Brush College Rd.</t>
  </si>
  <si>
    <t>Decatur, IL  62521</t>
  </si>
  <si>
    <t>OVA-IL</t>
  </si>
  <si>
    <t>Spaulding</t>
  </si>
  <si>
    <t>Spaulding Equipment Company</t>
  </si>
  <si>
    <t>Highway 306</t>
  </si>
  <si>
    <t>Clover, VA  24534</t>
  </si>
  <si>
    <t>GFE</t>
  </si>
  <si>
    <t>General Fertilizer Equipment</t>
  </si>
  <si>
    <t>429 Edwardia Dr.</t>
  </si>
  <si>
    <t>Greensboro, NC  27409</t>
  </si>
  <si>
    <t>1020+</t>
  </si>
  <si>
    <t>1220+</t>
  </si>
  <si>
    <t>Config_AS1020+</t>
  </si>
  <si>
    <t>Config_AS1220+</t>
  </si>
  <si>
    <t>Price_AS1020+</t>
  </si>
  <si>
    <t>Price_AS1220+</t>
  </si>
  <si>
    <r>
      <t xml:space="preserve">not </t>
    </r>
    <r>
      <rPr>
        <b/>
        <sz val="10"/>
        <color indexed="10"/>
        <rFont val="Arial"/>
        <family val="2"/>
      </rPr>
      <t>RECEIVED</t>
    </r>
    <r>
      <rPr>
        <b/>
        <sz val="10"/>
        <rFont val="Arial"/>
        <family val="2"/>
      </rPr>
      <t xml:space="preserve"> by due date.  Past Due accounts are an event of default under </t>
    </r>
  </si>
  <si>
    <t xml:space="preserve"> Cummins QSB series 160HP Tier 3 engine, JCB 4spd powershift transmission, JCB Limited Slip Differential, Active hydraulic suspension,, 120" fixed width axles, 42" crop clearance, 28 mph road speed, 750 gallon polypropylene tank, Two year Bumper-to-Bumper warranty,Five year limited warranty, Guardian end of first year inspection, Michelin 380/80R38, AGRIBIB front tires,Michelin, 380/90R46, SPRAYBIB rear tires, Boom section control</t>
  </si>
  <si>
    <t xml:space="preserve"> Cummins QSB series 173HP Tier 4 engine, ZF 6spd powershift transmission, JCB Limited Slip Differential, Active hydraulic suspension,, 120" fixed width axles, 42" crop clearance, 35 mph road speed, 1000 gallon polypropylene tank, Two Year Bumper-to-Bumper warranty, Five year limited warranty, Guardian end of first year inspection, Michelin 380/80R38, AGRIBIB front tires,Michelin, 380/90R46, SPRAYBIB rear tires, Boom section control</t>
  </si>
  <si>
    <t xml:space="preserve"> Cummins QSB series 173HP Tier 3 engine, ZF 6spd powershift transmission, JCB Limited Slip Differential, Active hydraulic suspension,, 120" fixed width axles, 42" crop clearance, 35 mph road speed, 1000 gallon polypropylene tank,Two year Bumper-to-Bumper warranty, Five year limited warranty, Guardian end of first year inspection, Michelin 380/80R38, AGRIBIB front tires,Michelin, 380/90R46, SPRAYBIB rear tires, Boom section control</t>
  </si>
  <si>
    <t xml:space="preserve"> Cummins QSB series 215HP Tier 3 engine, ZF 6spd powershift transmission, JCB Limited Slip Differential, Active hydraulic suspension,, 120" fixed width axles, 50" crop clearance, 35 mph road speed, 1200 gallon polypropylene tank, Two year Bumper-to-Bumper warranty, Five year limited warranty, Guardian end of first year inspection, Michelin 380/80R38, AGRIBIB front tires,Michelin, 380/90R46, SPRAYBIB rear tires, Boom section control</t>
  </si>
  <si>
    <t xml:space="preserve"> Cummins QSB series 215HP Tier 3 engine, ZF 6spd powershift transmission, JCB Limited Slip Differential, Active hydraulic suspension,, 120" fixed width axles, 50" crop clearance, 35 mph road speed, 1000 gallon polypropylene tank, Two year Bumper-to-Bumper warranty, Five year limited warranty, Guardian end of first year inspection, Michelin 380/80R38, AGRIBIB front tires,Michelin, 380/90R46, SPRAYBIB rear tires, Boom section control</t>
  </si>
  <si>
    <t xml:space="preserve"> Cummins QSB series 275HP Tier 3 engine, ZF 6spd powershift transmission, JCB Limited Slip Differential, Active hydraulic suspension,, 120" fixed width axles, 50" crop clearance, 35 mph road speed, 1200 gallon polypropylene tank, Two year Bumper-to-Bumper warranty, Five year limited warranty, Guardian end of first year inspection, Michelin 380/80R38, AGRIBIB front tires,Michelin, 380/90R46, SPRAYBIB rear tires, Boom section control</t>
  </si>
  <si>
    <t>HJV-CA</t>
  </si>
  <si>
    <t>HJV Equipment - Canada</t>
  </si>
  <si>
    <t>Axle, 120" fixed width, 50" clearance (includes drop boxes)</t>
  </si>
  <si>
    <t>Axle, 120"-160", 50" crop clearance (includes drop boxes)</t>
  </si>
  <si>
    <t>Goodyear, Front, 320/85R38, DT800 Radial (in Lieu of Standard)</t>
  </si>
  <si>
    <t>Goodyear, Rear, 320/90R50, UltraSprayer (in Lieu of Standard)</t>
  </si>
  <si>
    <t>Raven 2" Inlet flow meter with display (installed)</t>
  </si>
  <si>
    <t>Raven 3"Inlet flow meter with display (installed)</t>
  </si>
  <si>
    <t>Mooresville, IN 46158</t>
  </si>
  <si>
    <t>2201 Hancel PKWY</t>
  </si>
  <si>
    <t>839 E.H. Daigle Blvd</t>
  </si>
  <si>
    <t>Grand Falls, NB  E3Z 3C7</t>
  </si>
  <si>
    <t>R.E. Egger Truck &amp; Machine LTD</t>
  </si>
  <si>
    <t>Egger Truck</t>
  </si>
  <si>
    <t>85 Robinson Rd.</t>
  </si>
  <si>
    <t>Dunnville, Ontario N1A 2W1</t>
  </si>
  <si>
    <t xml:space="preserve">1020/1020+ Axle, 120"-160", 50" crop clearance </t>
  </si>
  <si>
    <t>Rocky Mountain</t>
  </si>
  <si>
    <t>2015-0001</t>
  </si>
  <si>
    <t>2015-0003</t>
  </si>
  <si>
    <t>2015-0005</t>
  </si>
  <si>
    <t>2015-0006</t>
  </si>
  <si>
    <t>2015-0008</t>
  </si>
  <si>
    <t>2015-0009</t>
  </si>
  <si>
    <t>2015-0010</t>
  </si>
  <si>
    <t>2015-0011</t>
  </si>
  <si>
    <t>2015-0012</t>
  </si>
  <si>
    <t>2015-0013</t>
  </si>
  <si>
    <t>2015-0015</t>
  </si>
  <si>
    <t>2015-0016</t>
  </si>
  <si>
    <t>2015-0017</t>
  </si>
  <si>
    <t>2015-0018</t>
  </si>
  <si>
    <t>2015-0019</t>
  </si>
  <si>
    <t>2015-0020</t>
  </si>
  <si>
    <t>2015-0021</t>
  </si>
  <si>
    <t>2015-0024</t>
  </si>
  <si>
    <t>2015-0026</t>
  </si>
  <si>
    <t>2015-0029</t>
  </si>
  <si>
    <t>2015-0034</t>
  </si>
  <si>
    <t>2015-0035</t>
  </si>
  <si>
    <t>2015-0036</t>
  </si>
  <si>
    <t>2015-0038</t>
  </si>
  <si>
    <t>2015-0039</t>
  </si>
  <si>
    <t>2015-0047</t>
  </si>
  <si>
    <t>2015-0051</t>
  </si>
  <si>
    <t>2015-0053</t>
  </si>
  <si>
    <t>2015-0054</t>
  </si>
  <si>
    <t>2015-0055</t>
  </si>
  <si>
    <t>2015-0057</t>
  </si>
  <si>
    <t>2015-0058</t>
  </si>
  <si>
    <t>2015-0062</t>
  </si>
  <si>
    <t>2015-0064</t>
  </si>
  <si>
    <t>2015-0065</t>
  </si>
  <si>
    <t>2015-0067</t>
  </si>
  <si>
    <t>2015-0068</t>
  </si>
  <si>
    <t>2015-0069</t>
  </si>
  <si>
    <t>2015-0075</t>
  </si>
  <si>
    <t>2015-0076</t>
  </si>
  <si>
    <t>2015-0077</t>
  </si>
  <si>
    <t>2015-0079</t>
  </si>
  <si>
    <t>2015-0084</t>
  </si>
  <si>
    <t>2015-0086</t>
  </si>
  <si>
    <t>2015-0087</t>
  </si>
  <si>
    <t>2015-0088</t>
  </si>
  <si>
    <t>2015-0093</t>
  </si>
  <si>
    <t>2015-0094</t>
  </si>
  <si>
    <t>2015-0096</t>
  </si>
  <si>
    <t>2015-0097</t>
  </si>
  <si>
    <t>2015-0098</t>
  </si>
  <si>
    <t>2015-0099</t>
  </si>
  <si>
    <t>2015-0100</t>
  </si>
  <si>
    <t>2015-0103</t>
  </si>
  <si>
    <t>2015-0108</t>
  </si>
  <si>
    <t>2015-0109</t>
  </si>
  <si>
    <t>2015-0111</t>
  </si>
  <si>
    <t>2015-0112</t>
  </si>
  <si>
    <t>2015-0113</t>
  </si>
  <si>
    <t>2015-0115</t>
  </si>
  <si>
    <t>2015-0116</t>
  </si>
  <si>
    <t>2015-0122</t>
  </si>
  <si>
    <t>2015-0123</t>
  </si>
  <si>
    <t>2015-0124</t>
  </si>
  <si>
    <t>2015-0125</t>
  </si>
  <si>
    <t>2015-0127</t>
  </si>
  <si>
    <t>2015-0129</t>
  </si>
  <si>
    <t>2015-0130</t>
  </si>
  <si>
    <t>2015-0131</t>
  </si>
  <si>
    <t>2015-0132</t>
  </si>
  <si>
    <t>2015-0133</t>
  </si>
  <si>
    <t>2015-0135</t>
  </si>
  <si>
    <t>2015-0137</t>
  </si>
  <si>
    <t>2015-0139</t>
  </si>
  <si>
    <t>2015-0141</t>
  </si>
  <si>
    <t>2015-0142</t>
  </si>
  <si>
    <t>2015-0144</t>
  </si>
  <si>
    <t>2015-0148</t>
  </si>
  <si>
    <t>2015-0149</t>
  </si>
  <si>
    <t>2015-0150</t>
  </si>
  <si>
    <t>2015-0154</t>
  </si>
  <si>
    <t>2015-0160</t>
  </si>
  <si>
    <t>2015-0161</t>
  </si>
  <si>
    <t>2015-0162</t>
  </si>
  <si>
    <t>2015-0166</t>
  </si>
  <si>
    <t>2015-0167</t>
  </si>
  <si>
    <t>2015-0168</t>
  </si>
  <si>
    <t>2015-0169</t>
  </si>
  <si>
    <t>2015-0170</t>
  </si>
  <si>
    <t>2015-0173</t>
  </si>
  <si>
    <t>2015-0174</t>
  </si>
  <si>
    <t>2015-0175</t>
  </si>
  <si>
    <t>2015-0177</t>
  </si>
  <si>
    <t>2015-0179</t>
  </si>
  <si>
    <t>2015-0180</t>
  </si>
  <si>
    <t>2015-0181</t>
  </si>
  <si>
    <t>2015-0184</t>
  </si>
  <si>
    <t>2015-0186</t>
  </si>
  <si>
    <t>2015-0187</t>
  </si>
  <si>
    <t>2015-0188</t>
  </si>
  <si>
    <t>2015-0193</t>
  </si>
  <si>
    <t>2015-0195</t>
  </si>
  <si>
    <t>2015-0196</t>
  </si>
  <si>
    <t>2015-0197</t>
  </si>
  <si>
    <t>2015-0198</t>
  </si>
  <si>
    <t>2015-0203</t>
  </si>
  <si>
    <t>2015-0204</t>
  </si>
  <si>
    <t>2015-0206</t>
  </si>
  <si>
    <t>2015-0207</t>
  </si>
  <si>
    <t>2015-0209</t>
  </si>
  <si>
    <t>2015-0210</t>
  </si>
  <si>
    <t>2015-0212</t>
  </si>
  <si>
    <t>2015-0213</t>
  </si>
  <si>
    <t>2015-0214</t>
  </si>
  <si>
    <t>2015-0216</t>
  </si>
  <si>
    <t>2015-0218</t>
  </si>
  <si>
    <t>2015-0219</t>
  </si>
  <si>
    <t>2015-0222</t>
  </si>
  <si>
    <t>2015-0223</t>
  </si>
  <si>
    <t>2015-0224</t>
  </si>
  <si>
    <t>2015-0225</t>
  </si>
  <si>
    <t>2015-0227</t>
  </si>
  <si>
    <t>2015-0228</t>
  </si>
  <si>
    <t>2015-0229</t>
  </si>
  <si>
    <t>2015-0234</t>
  </si>
  <si>
    <t>2015-0235</t>
  </si>
  <si>
    <t>2015-0236</t>
  </si>
  <si>
    <t>2015-0238</t>
  </si>
  <si>
    <t>2015-0240</t>
  </si>
  <si>
    <t>2015-0242</t>
  </si>
  <si>
    <t>2015-0248</t>
  </si>
  <si>
    <t>2015-0249</t>
  </si>
  <si>
    <t>2015-0251</t>
  </si>
  <si>
    <t>2015-0252</t>
  </si>
  <si>
    <t>2015-0253</t>
  </si>
  <si>
    <t>2015-0254</t>
  </si>
  <si>
    <t>2015-0256</t>
  </si>
  <si>
    <t>2015-0257</t>
  </si>
  <si>
    <t>2015-0258</t>
  </si>
  <si>
    <t>2015-0261</t>
  </si>
  <si>
    <t>2015-0262</t>
  </si>
  <si>
    <t>2015-0263</t>
  </si>
  <si>
    <t>2015-0264</t>
  </si>
  <si>
    <t>2015-0265</t>
  </si>
  <si>
    <t>2015-0266</t>
  </si>
  <si>
    <t>2015-0269</t>
  </si>
  <si>
    <t>2015-0272</t>
  </si>
  <si>
    <t>2015-0273</t>
  </si>
  <si>
    <t>2015-0274</t>
  </si>
  <si>
    <t>2015-0275</t>
  </si>
  <si>
    <t>2015-0276</t>
  </si>
  <si>
    <t>2015-0278</t>
  </si>
  <si>
    <t>2015-0280</t>
  </si>
  <si>
    <t>2015-0283</t>
  </si>
  <si>
    <t>2015-0284</t>
  </si>
  <si>
    <t>2015-0287</t>
  </si>
  <si>
    <t>2015-0291</t>
  </si>
  <si>
    <t>2015-0293</t>
  </si>
  <si>
    <t>2015-0294</t>
  </si>
  <si>
    <t>2015-0295</t>
  </si>
  <si>
    <t>2015-0296</t>
  </si>
  <si>
    <t>2015-0298</t>
  </si>
  <si>
    <t>2015-0299</t>
  </si>
  <si>
    <t>2015-0302</t>
  </si>
  <si>
    <t>2015-0305</t>
  </si>
  <si>
    <t>2015-0307</t>
  </si>
  <si>
    <t>2015-0308</t>
  </si>
  <si>
    <t>2015-0310</t>
  </si>
  <si>
    <t>2015-0311</t>
  </si>
  <si>
    <t>2015-0312</t>
  </si>
  <si>
    <t>2015-0313</t>
  </si>
  <si>
    <t>2015-0314</t>
  </si>
  <si>
    <t>2015-0316</t>
  </si>
  <si>
    <t>2015-0320</t>
  </si>
  <si>
    <t>2015-0322</t>
  </si>
  <si>
    <t>2015-0325</t>
  </si>
  <si>
    <t>2015-0326</t>
  </si>
  <si>
    <t>2015-0331</t>
  </si>
  <si>
    <t>2015-0332</t>
  </si>
  <si>
    <t>2015-0333</t>
  </si>
  <si>
    <t>2015-0334</t>
  </si>
  <si>
    <t>2015-0335</t>
  </si>
  <si>
    <t>2015-0336</t>
  </si>
  <si>
    <t>2015-0338</t>
  </si>
  <si>
    <t>2015-0340</t>
  </si>
  <si>
    <t>2015-0341</t>
  </si>
  <si>
    <t>2015-0342</t>
  </si>
  <si>
    <t>2015-0343</t>
  </si>
  <si>
    <t>2015-0344</t>
  </si>
  <si>
    <t>2015-0346</t>
  </si>
  <si>
    <t>2015-0347</t>
  </si>
  <si>
    <t>2015-0349</t>
  </si>
  <si>
    <t>2015-0352</t>
  </si>
  <si>
    <t>2015-0353</t>
  </si>
  <si>
    <t>2015-0354</t>
  </si>
  <si>
    <t>2015-0356</t>
  </si>
  <si>
    <t>2015-0357</t>
  </si>
  <si>
    <t>2015-0359</t>
  </si>
  <si>
    <t>2015-0361</t>
  </si>
  <si>
    <t>2015-0362</t>
  </si>
  <si>
    <t>2015-0363</t>
  </si>
  <si>
    <t>2015-0366</t>
  </si>
  <si>
    <t>2015-0367</t>
  </si>
  <si>
    <t>2015-0368</t>
  </si>
  <si>
    <t>2015-0369</t>
  </si>
  <si>
    <t>2015-0370</t>
  </si>
  <si>
    <t>2015-0372</t>
  </si>
  <si>
    <t>2015-0374</t>
  </si>
  <si>
    <t>2015-0375</t>
  </si>
  <si>
    <t>2015-0376</t>
  </si>
  <si>
    <t>2015-0377</t>
  </si>
  <si>
    <t>2015-0381</t>
  </si>
  <si>
    <t>2015-0382</t>
  </si>
  <si>
    <t>2015-0387</t>
  </si>
  <si>
    <t>2015-0388</t>
  </si>
  <si>
    <t>2015-0390</t>
  </si>
  <si>
    <t>2015-0393</t>
  </si>
  <si>
    <t>2015-0394</t>
  </si>
  <si>
    <t>2015-0395</t>
  </si>
  <si>
    <t>2015-0396</t>
  </si>
  <si>
    <t>2015-0397</t>
  </si>
  <si>
    <t>2015-0400</t>
  </si>
  <si>
    <t>2015-0401</t>
  </si>
  <si>
    <t>2015-0404</t>
  </si>
  <si>
    <t>2015-0406</t>
  </si>
  <si>
    <t>2015-0410</t>
  </si>
  <si>
    <t>2015-0415</t>
  </si>
  <si>
    <t>2015-0416</t>
  </si>
  <si>
    <t>2015-0417</t>
  </si>
  <si>
    <t>2015-0418</t>
  </si>
  <si>
    <t>2015-0419</t>
  </si>
  <si>
    <t>2015-0421</t>
  </si>
  <si>
    <t>2015-0423</t>
  </si>
  <si>
    <t>2015-0424</t>
  </si>
  <si>
    <t>2015-0425</t>
  </si>
  <si>
    <t>2015-0427</t>
  </si>
  <si>
    <t>2015-0428</t>
  </si>
  <si>
    <t>2015-0429</t>
  </si>
  <si>
    <t>2015-0430</t>
  </si>
  <si>
    <t>2015-0432</t>
  </si>
  <si>
    <t>2015-0433</t>
  </si>
  <si>
    <t>2015-0435</t>
  </si>
  <si>
    <t>2015-0436</t>
  </si>
  <si>
    <t>2015-0437</t>
  </si>
  <si>
    <t>2015-0439</t>
  </si>
  <si>
    <t>2015-0440</t>
  </si>
  <si>
    <t>2015-0442</t>
  </si>
  <si>
    <t>2015-0443</t>
  </si>
  <si>
    <t>2015-0445</t>
  </si>
  <si>
    <t>2015-0446</t>
  </si>
  <si>
    <t>2015-0448</t>
  </si>
  <si>
    <t>2015-0449</t>
  </si>
  <si>
    <t>2015-0450</t>
  </si>
  <si>
    <t>2015-0451</t>
  </si>
  <si>
    <t>2015-0452</t>
  </si>
  <si>
    <t>2015-0453</t>
  </si>
  <si>
    <t>2015-0456</t>
  </si>
  <si>
    <t>2015-0459</t>
  </si>
  <si>
    <t>2015-0460</t>
  </si>
  <si>
    <t>2015-0461</t>
  </si>
  <si>
    <t>2015-0463</t>
  </si>
  <si>
    <t>2015-0464</t>
  </si>
  <si>
    <t>2015-0466</t>
  </si>
  <si>
    <t>2015-0468</t>
  </si>
  <si>
    <t>2015-0469</t>
  </si>
  <si>
    <t>2015-0472</t>
  </si>
  <si>
    <t>2015-0473</t>
  </si>
  <si>
    <t>2015-0475</t>
  </si>
  <si>
    <t>2015-0476</t>
  </si>
  <si>
    <t>2015-0478</t>
  </si>
  <si>
    <t>2015-0481</t>
  </si>
  <si>
    <t>2015-0484</t>
  </si>
  <si>
    <t>2015-0485</t>
  </si>
  <si>
    <t>2015-0487</t>
  </si>
  <si>
    <t>2015-0488</t>
  </si>
  <si>
    <t>2015-0490</t>
  </si>
  <si>
    <t>2015-0491</t>
  </si>
  <si>
    <t>2015-0494</t>
  </si>
  <si>
    <t>2015-0496</t>
  </si>
  <si>
    <t>2015-0497</t>
  </si>
  <si>
    <t>2015-0499</t>
  </si>
  <si>
    <t>2015-0500</t>
  </si>
  <si>
    <t>2015-0501</t>
  </si>
  <si>
    <t>2015-0505</t>
  </si>
  <si>
    <t>2015-0506</t>
  </si>
  <si>
    <t>2015-0507</t>
  </si>
  <si>
    <t>2015-0509</t>
  </si>
  <si>
    <t>2015-0511</t>
  </si>
  <si>
    <t>2015-0513</t>
  </si>
  <si>
    <t>2015-0514</t>
  </si>
  <si>
    <t>2015-0517</t>
  </si>
  <si>
    <t>2015-0518</t>
  </si>
  <si>
    <t>2015-0519</t>
  </si>
  <si>
    <t>2015-0520</t>
  </si>
  <si>
    <t>2015-0523</t>
  </si>
  <si>
    <t>2015-0525</t>
  </si>
  <si>
    <t>2015-0526</t>
  </si>
  <si>
    <t>2015-0527</t>
  </si>
  <si>
    <t>2015-0531</t>
  </si>
  <si>
    <t>2015-0533</t>
  </si>
  <si>
    <t>2015-0534</t>
  </si>
  <si>
    <t>2015-0535</t>
  </si>
  <si>
    <t>2015-0542</t>
  </si>
  <si>
    <t>2015-0544</t>
  </si>
  <si>
    <t>2015-0546</t>
  </si>
  <si>
    <t>2015-0548</t>
  </si>
  <si>
    <t>2015-0549</t>
  </si>
  <si>
    <t>2015-0550</t>
  </si>
  <si>
    <t>2015-0552</t>
  </si>
  <si>
    <t>2015-0553</t>
  </si>
  <si>
    <t>2015-0554</t>
  </si>
  <si>
    <t>2015-0556</t>
  </si>
  <si>
    <t>2015-0557</t>
  </si>
  <si>
    <t>2015-0560</t>
  </si>
  <si>
    <t>2015-0562</t>
  </si>
  <si>
    <t>2015-0564</t>
  </si>
  <si>
    <t>2015-0565</t>
  </si>
  <si>
    <t>2015-0566</t>
  </si>
  <si>
    <t>2015-0569</t>
  </si>
  <si>
    <t>2015-0573</t>
  </si>
  <si>
    <t>2015-0574</t>
  </si>
  <si>
    <t>2015-0575</t>
  </si>
  <si>
    <t>2015-0576</t>
  </si>
  <si>
    <t>2015-0578</t>
  </si>
  <si>
    <t>2015-0581</t>
  </si>
  <si>
    <t>2015-0582</t>
  </si>
  <si>
    <t>2015-0583</t>
  </si>
  <si>
    <t>2015-0585</t>
  </si>
  <si>
    <t>2015-0589</t>
  </si>
  <si>
    <t>2015-0590</t>
  </si>
  <si>
    <t>2015-0594</t>
  </si>
  <si>
    <t>2015-0596</t>
  </si>
  <si>
    <t>2015-0597</t>
  </si>
  <si>
    <t>2015-0601</t>
  </si>
  <si>
    <t>2015-0602</t>
  </si>
  <si>
    <t>2015-0603</t>
  </si>
  <si>
    <t>2015-0605</t>
  </si>
  <si>
    <t>2015-0607</t>
  </si>
  <si>
    <t>2015-0613</t>
  </si>
  <si>
    <t>2015-0614</t>
  </si>
  <si>
    <t>2015-0615</t>
  </si>
  <si>
    <t>2015-0617</t>
  </si>
  <si>
    <t>2015-0618</t>
  </si>
  <si>
    <t>2015-0620</t>
  </si>
  <si>
    <t>2015-0621</t>
  </si>
  <si>
    <t>2015-0622</t>
  </si>
  <si>
    <t>2015-0624</t>
  </si>
  <si>
    <t>2015-0625</t>
  </si>
  <si>
    <t>2015-0626</t>
  </si>
  <si>
    <t>2015-0630</t>
  </si>
  <si>
    <t>2015-0633</t>
  </si>
  <si>
    <t>2015-0634</t>
  </si>
  <si>
    <t>2015-0638</t>
  </si>
  <si>
    <t>2015-0640</t>
  </si>
  <si>
    <t>2015-0641</t>
  </si>
  <si>
    <t>2015-0642</t>
  </si>
  <si>
    <t>2015-0643</t>
  </si>
  <si>
    <t>2015-0644</t>
  </si>
  <si>
    <t>2015-0645</t>
  </si>
  <si>
    <t>2015-0646</t>
  </si>
  <si>
    <t>2015-0647</t>
  </si>
  <si>
    <t>2015-0648</t>
  </si>
  <si>
    <t>2015-0649</t>
  </si>
  <si>
    <t>2015-0651</t>
  </si>
  <si>
    <t>2015-0652</t>
  </si>
  <si>
    <t>2015-0655</t>
  </si>
  <si>
    <t>2015-0656</t>
  </si>
  <si>
    <t>2015-0660</t>
  </si>
  <si>
    <t>2015-0663</t>
  </si>
  <si>
    <t>2015-0664</t>
  </si>
  <si>
    <t>2015-0665</t>
  </si>
  <si>
    <t>2015-0669</t>
  </si>
  <si>
    <t>2015-0670</t>
  </si>
  <si>
    <t>2015-0672</t>
  </si>
  <si>
    <t>2015-0673</t>
  </si>
  <si>
    <t>2015-0676</t>
  </si>
  <si>
    <t>2015-0679</t>
  </si>
  <si>
    <t>2015-0681</t>
  </si>
  <si>
    <t>2015-0682</t>
  </si>
  <si>
    <t>2015-0683</t>
  </si>
  <si>
    <t>2015-0687</t>
  </si>
  <si>
    <t>2015-0690</t>
  </si>
  <si>
    <t>2015-0691</t>
  </si>
  <si>
    <t>2015-0692</t>
  </si>
  <si>
    <t>2015-0693</t>
  </si>
  <si>
    <t>2015-0695</t>
  </si>
  <si>
    <t>2015-0696</t>
  </si>
  <si>
    <t>2015-0700</t>
  </si>
  <si>
    <t>2015-0701</t>
  </si>
  <si>
    <t>2015-0703</t>
  </si>
  <si>
    <t>2015-0704</t>
  </si>
  <si>
    <t>2015-0705</t>
  </si>
  <si>
    <t>2015-0706</t>
  </si>
  <si>
    <t>2015-0707</t>
  </si>
  <si>
    <t>2015-0708</t>
  </si>
  <si>
    <t>2015-0716</t>
  </si>
  <si>
    <t>2015-0717</t>
  </si>
  <si>
    <t>2015-0719</t>
  </si>
  <si>
    <t>2015-0720</t>
  </si>
  <si>
    <t>2015-0722</t>
  </si>
  <si>
    <t>2015-0724</t>
  </si>
  <si>
    <t>2015-0726</t>
  </si>
  <si>
    <t>2015-0730</t>
  </si>
  <si>
    <t>2015-0734</t>
  </si>
  <si>
    <t>2015-0735</t>
  </si>
  <si>
    <t>2015-0738</t>
  </si>
  <si>
    <t>2015-0739</t>
  </si>
  <si>
    <t>2015-0740</t>
  </si>
  <si>
    <t>2015-0744</t>
  </si>
  <si>
    <t>2015-0748</t>
  </si>
  <si>
    <t>2015-0752</t>
  </si>
  <si>
    <t>2015-0754</t>
  </si>
  <si>
    <t>2015-0756</t>
  </si>
  <si>
    <t>2015-0759</t>
  </si>
  <si>
    <t>2015-0761</t>
  </si>
  <si>
    <t>2015-0765</t>
  </si>
  <si>
    <t>2015-0768</t>
  </si>
  <si>
    <t>2015-0769</t>
  </si>
  <si>
    <t>2015-0771</t>
  </si>
  <si>
    <t>2015-0775</t>
  </si>
  <si>
    <t>2015-0776</t>
  </si>
  <si>
    <t>2015-0777</t>
  </si>
  <si>
    <t>2015-0780</t>
  </si>
  <si>
    <t>2015-0783</t>
  </si>
  <si>
    <t>2015-0784</t>
  </si>
  <si>
    <t>2015-0786</t>
  </si>
  <si>
    <t>2015-0787</t>
  </si>
  <si>
    <t>2015-0790</t>
  </si>
  <si>
    <t>2015-0793</t>
  </si>
  <si>
    <t>2015-0794</t>
  </si>
  <si>
    <t>2015-0795</t>
  </si>
  <si>
    <t>2015-0796</t>
  </si>
  <si>
    <t>2015-0798</t>
  </si>
  <si>
    <t>2015-0799</t>
  </si>
  <si>
    <t>2015-0800</t>
  </si>
  <si>
    <t>2015-0801</t>
  </si>
  <si>
    <t>2015-0802</t>
  </si>
  <si>
    <t>2015-0805</t>
  </si>
  <si>
    <t>2015-0809</t>
  </si>
  <si>
    <t>2015-0810</t>
  </si>
  <si>
    <t>2015-0811</t>
  </si>
  <si>
    <t>2015-0812</t>
  </si>
  <si>
    <t>2015-0818</t>
  </si>
  <si>
    <t>2015-0821</t>
  </si>
  <si>
    <t>2015-0823</t>
  </si>
  <si>
    <t>2015-0825</t>
  </si>
  <si>
    <t>2015-0826</t>
  </si>
  <si>
    <t>2015-0828</t>
  </si>
  <si>
    <t>2015-0830</t>
  </si>
  <si>
    <t>2015-0832</t>
  </si>
  <si>
    <t>2015-0833</t>
  </si>
  <si>
    <t>2015-0834</t>
  </si>
  <si>
    <t>2015-0835</t>
  </si>
  <si>
    <t>2015-0836</t>
  </si>
  <si>
    <t>2015-0839</t>
  </si>
  <si>
    <t>2015-0842</t>
  </si>
  <si>
    <t>2015-0844</t>
  </si>
  <si>
    <t>2015-0845</t>
  </si>
  <si>
    <t>2015-0846</t>
  </si>
  <si>
    <t>2015-0849</t>
  </si>
  <si>
    <t>2015-0850</t>
  </si>
  <si>
    <t>2015-0851</t>
  </si>
  <si>
    <t>2015-0852</t>
  </si>
  <si>
    <t>2015-0855</t>
  </si>
  <si>
    <t>2015-0856</t>
  </si>
  <si>
    <t>2015-0857</t>
  </si>
  <si>
    <t>2015-0858</t>
  </si>
  <si>
    <t>2015-0860</t>
  </si>
  <si>
    <t>2015-0861</t>
  </si>
  <si>
    <t>2015-0862</t>
  </si>
  <si>
    <t>2015-0864</t>
  </si>
  <si>
    <t>2015-0865</t>
  </si>
  <si>
    <t>2015-0869</t>
  </si>
  <si>
    <t>2015-0871</t>
  </si>
  <si>
    <t>2015-0873</t>
  </si>
  <si>
    <t>2015-0874</t>
  </si>
  <si>
    <t>2015-0875</t>
  </si>
  <si>
    <t>2015-0876</t>
  </si>
  <si>
    <t>2015-0880</t>
  </si>
  <si>
    <t>2015-0881</t>
  </si>
  <si>
    <t>2015-0882</t>
  </si>
  <si>
    <t>2015-0883</t>
  </si>
  <si>
    <t>2015-0885</t>
  </si>
  <si>
    <t>2015-0886</t>
  </si>
  <si>
    <t>2015-0893</t>
  </si>
  <si>
    <t>2015-0894</t>
  </si>
  <si>
    <t>2015-0896</t>
  </si>
  <si>
    <t>2015-0898</t>
  </si>
  <si>
    <t>2015-0901</t>
  </si>
  <si>
    <t>2015-0902</t>
  </si>
  <si>
    <t>2015-0903</t>
  </si>
  <si>
    <t>2015-0907</t>
  </si>
  <si>
    <t>2015-0910</t>
  </si>
  <si>
    <t>2015-0912</t>
  </si>
  <si>
    <t>2015-0915</t>
  </si>
  <si>
    <t>2015-0916</t>
  </si>
  <si>
    <t>2015-0918</t>
  </si>
  <si>
    <t>2015-0919</t>
  </si>
  <si>
    <t>2015-0920</t>
  </si>
  <si>
    <t>2015-0922</t>
  </si>
  <si>
    <t>2015-0923</t>
  </si>
  <si>
    <t>2015-0924</t>
  </si>
  <si>
    <t>2015-0926</t>
  </si>
  <si>
    <t>2015-0928</t>
  </si>
  <si>
    <t>2015-0929</t>
  </si>
  <si>
    <t>2015-0930</t>
  </si>
  <si>
    <t>2015-0931</t>
  </si>
  <si>
    <t>2015-0932</t>
  </si>
  <si>
    <t>2015-0934</t>
  </si>
  <si>
    <t>2015-0938</t>
  </si>
  <si>
    <t>2015-0939</t>
  </si>
  <si>
    <t>2015-0946</t>
  </si>
  <si>
    <t>2015-0947</t>
  </si>
  <si>
    <t>2015-0948</t>
  </si>
  <si>
    <t>2015-0950</t>
  </si>
  <si>
    <t>2015-0951</t>
  </si>
  <si>
    <t>2015-0952</t>
  </si>
  <si>
    <t>2015-0956</t>
  </si>
  <si>
    <t>2015-0957</t>
  </si>
  <si>
    <t>2015-0958</t>
  </si>
  <si>
    <t>2015-0959</t>
  </si>
  <si>
    <t>2015-0960</t>
  </si>
  <si>
    <t>2015-0961</t>
  </si>
  <si>
    <t>2015-0963</t>
  </si>
  <si>
    <t>2015-0965</t>
  </si>
  <si>
    <t>2015-0967</t>
  </si>
  <si>
    <t>2015-0968</t>
  </si>
  <si>
    <t>2015-0969</t>
  </si>
  <si>
    <t>2015-0970</t>
  </si>
  <si>
    <t>2015-0974</t>
  </si>
  <si>
    <t>2015-0975</t>
  </si>
  <si>
    <t>2015-0977</t>
  </si>
  <si>
    <t>2015-0978</t>
  </si>
  <si>
    <t>2015-0981</t>
  </si>
  <si>
    <t>2015-0982</t>
  </si>
  <si>
    <t>2015-0983</t>
  </si>
  <si>
    <t>2015-0984</t>
  </si>
  <si>
    <t>2015-0986</t>
  </si>
  <si>
    <t>2015-0989</t>
  </si>
  <si>
    <t>2015-0990</t>
  </si>
  <si>
    <t>2015-0991</t>
  </si>
  <si>
    <t>2015-0993</t>
  </si>
  <si>
    <t>2015-0995</t>
  </si>
  <si>
    <t>2015-0996</t>
  </si>
  <si>
    <t>2015-0997</t>
  </si>
  <si>
    <t>2015-1002</t>
  </si>
  <si>
    <t>2015-1003</t>
  </si>
  <si>
    <t>2015-1004</t>
  </si>
  <si>
    <t>2015-1006</t>
  </si>
  <si>
    <t>2015-1007</t>
  </si>
  <si>
    <t>2015-1008</t>
  </si>
  <si>
    <t>2015-1009</t>
  </si>
  <si>
    <t>2015-1011</t>
  </si>
  <si>
    <t>2015-1015</t>
  </si>
  <si>
    <t>2015-1016</t>
  </si>
  <si>
    <t>2015-1017</t>
  </si>
  <si>
    <t>2015-1018</t>
  </si>
  <si>
    <t>2015-1021</t>
  </si>
  <si>
    <t>2015-1023</t>
  </si>
  <si>
    <t>2015-1027</t>
  </si>
  <si>
    <t>2015-1028</t>
  </si>
  <si>
    <t>2015-1029</t>
  </si>
  <si>
    <t>2015-1030</t>
  </si>
  <si>
    <t>2015-1032</t>
  </si>
  <si>
    <t>2015-1033</t>
  </si>
  <si>
    <t>2015-1035</t>
  </si>
  <si>
    <t>2015-1036</t>
  </si>
  <si>
    <t>2015-1037</t>
  </si>
  <si>
    <t>2015-1039</t>
  </si>
  <si>
    <t>2015-1040</t>
  </si>
  <si>
    <t>2015-1041</t>
  </si>
  <si>
    <t>2015-1042</t>
  </si>
  <si>
    <t>2015-1043</t>
  </si>
  <si>
    <t>2015-1045</t>
  </si>
  <si>
    <t>2015-1047</t>
  </si>
  <si>
    <t>2015-1048</t>
  </si>
  <si>
    <t>2015-1051</t>
  </si>
  <si>
    <t>2015-1052</t>
  </si>
  <si>
    <t>2015-1053</t>
  </si>
  <si>
    <t>2015-1054</t>
  </si>
  <si>
    <t>2015-1057</t>
  </si>
  <si>
    <t>2015-1058</t>
  </si>
  <si>
    <t>2015-1059</t>
  </si>
  <si>
    <t>2015-1062</t>
  </si>
  <si>
    <t>2015-1064</t>
  </si>
  <si>
    <t>2015-1065</t>
  </si>
  <si>
    <t>2015-1066</t>
  </si>
  <si>
    <t>2015-1067</t>
  </si>
  <si>
    <t>2015-1068</t>
  </si>
  <si>
    <t>2015-1073</t>
  </si>
  <si>
    <t>2015-1074</t>
  </si>
  <si>
    <t>2015-1077</t>
  </si>
  <si>
    <t>2015-1079</t>
  </si>
  <si>
    <t>2015-1080</t>
  </si>
  <si>
    <t>2015-1081</t>
  </si>
  <si>
    <t>2015-1082</t>
  </si>
  <si>
    <t>2015-1087</t>
  </si>
  <si>
    <t>2015-1090</t>
  </si>
  <si>
    <t>2015-1091</t>
  </si>
  <si>
    <t>2015-1093</t>
  </si>
  <si>
    <t>2015-1095</t>
  </si>
  <si>
    <t>2015-1098</t>
  </si>
  <si>
    <t>2015-1099</t>
  </si>
  <si>
    <t>2015-1101</t>
  </si>
  <si>
    <t>2015-1102</t>
  </si>
  <si>
    <t>2015-1104</t>
  </si>
  <si>
    <t>2015-1105</t>
  </si>
  <si>
    <t>2015-1106</t>
  </si>
  <si>
    <t>2015-1107</t>
  </si>
  <si>
    <t>2015-1108</t>
  </si>
  <si>
    <t>2015-1109</t>
  </si>
  <si>
    <t>2015-1111</t>
  </si>
  <si>
    <t>2015-1115</t>
  </si>
  <si>
    <t>2015-1117</t>
  </si>
  <si>
    <t>2015-1118</t>
  </si>
  <si>
    <t>2015-1119</t>
  </si>
  <si>
    <t>2015-1125</t>
  </si>
  <si>
    <t>2015-1128</t>
  </si>
  <si>
    <t>2015-1131</t>
  </si>
  <si>
    <t>2015-1132</t>
  </si>
  <si>
    <t>2015-1133</t>
  </si>
  <si>
    <t>2015-1135</t>
  </si>
  <si>
    <t>2015-1136</t>
  </si>
  <si>
    <t>2015-1140</t>
  </si>
  <si>
    <t>2015-1142</t>
  </si>
  <si>
    <t>2015-1144</t>
  </si>
  <si>
    <t>2015-1146</t>
  </si>
  <si>
    <t>2015-1147</t>
  </si>
  <si>
    <t>2015-1148</t>
  </si>
  <si>
    <t>2015-1153</t>
  </si>
  <si>
    <t>2015-1154</t>
  </si>
  <si>
    <t>2015-1155</t>
  </si>
  <si>
    <t>2015-1156</t>
  </si>
  <si>
    <t>2015-1157</t>
  </si>
  <si>
    <t>2015-1158</t>
  </si>
  <si>
    <t>2015-1163</t>
  </si>
  <si>
    <t>2015-1165</t>
  </si>
  <si>
    <t>2015-1166</t>
  </si>
  <si>
    <t>2015-1169</t>
  </si>
  <si>
    <t>2015-1170</t>
  </si>
  <si>
    <t>2015-1171</t>
  </si>
  <si>
    <t>2015-1172</t>
  </si>
  <si>
    <t>2015-1173</t>
  </si>
  <si>
    <t>2015-1174</t>
  </si>
  <si>
    <t>2015-1175</t>
  </si>
  <si>
    <t>2015-1176</t>
  </si>
  <si>
    <t>2015-1177</t>
  </si>
  <si>
    <t>2015-1181</t>
  </si>
  <si>
    <t>2015-1184</t>
  </si>
  <si>
    <t>2015-1186</t>
  </si>
  <si>
    <t>2015-1187</t>
  </si>
  <si>
    <t>2015-1189</t>
  </si>
  <si>
    <t>2015-1192</t>
  </si>
  <si>
    <t>2015-1193</t>
  </si>
  <si>
    <t>2015-1195</t>
  </si>
  <si>
    <t>2015-1198</t>
  </si>
  <si>
    <t>2015-1203</t>
  </si>
  <si>
    <t>2015-1204</t>
  </si>
  <si>
    <t>2015-1206</t>
  </si>
  <si>
    <t>2015-1209</t>
  </si>
  <si>
    <t>2015-1211</t>
  </si>
  <si>
    <t>2015-1213</t>
  </si>
  <si>
    <t>2015-1214</t>
  </si>
  <si>
    <t>2015-1215</t>
  </si>
  <si>
    <t>2015-1217</t>
  </si>
  <si>
    <t>2015-1218</t>
  </si>
  <si>
    <t>2015-1219</t>
  </si>
  <si>
    <t>2015-1221</t>
  </si>
  <si>
    <t>2015-1222</t>
  </si>
  <si>
    <t>2015-1223</t>
  </si>
  <si>
    <t>2015-1224</t>
  </si>
  <si>
    <t>2015-1225</t>
  </si>
  <si>
    <t>2015-1226</t>
  </si>
  <si>
    <t>2015-1227</t>
  </si>
  <si>
    <t>2015-1228</t>
  </si>
  <si>
    <t>2015-1230</t>
  </si>
  <si>
    <t>2015-1231</t>
  </si>
  <si>
    <t>2015-1233</t>
  </si>
  <si>
    <t>2015-1234</t>
  </si>
  <si>
    <t>2015-1235</t>
  </si>
  <si>
    <t>2015-1236</t>
  </si>
  <si>
    <t>2015-1237</t>
  </si>
  <si>
    <t>2015-1242</t>
  </si>
  <si>
    <t>2015-1243</t>
  </si>
  <si>
    <t>2015-1250</t>
  </si>
  <si>
    <t>2015-1252</t>
  </si>
  <si>
    <t>2015-1253</t>
  </si>
  <si>
    <t>2015-1254</t>
  </si>
  <si>
    <t>2015-1255</t>
  </si>
  <si>
    <t>2015-1256</t>
  </si>
  <si>
    <t>2015-1264</t>
  </si>
  <si>
    <t>2015-1265</t>
  </si>
  <si>
    <t>2015-1266</t>
  </si>
  <si>
    <t>2015-1267</t>
  </si>
  <si>
    <t>2015-1269</t>
  </si>
  <si>
    <t>2015-1270</t>
  </si>
  <si>
    <t>2015-1273</t>
  </si>
  <si>
    <t>2015-1276</t>
  </si>
  <si>
    <t>2015-1278</t>
  </si>
  <si>
    <t>2015-1280</t>
  </si>
  <si>
    <t>_2ND_RINSE</t>
  </si>
  <si>
    <t>=Current!$AJ$2:$AJ$6386</t>
  </si>
  <si>
    <t>_3__FILL</t>
  </si>
  <si>
    <t>=Current!$AL$2:$AL$6386</t>
  </si>
  <si>
    <t>_5_WAY_NB</t>
  </si>
  <si>
    <t>=Current!$AQ$2:$AQ$6386</t>
  </si>
  <si>
    <t>ACCU_BOOM</t>
  </si>
  <si>
    <t>=Current!$AW$2:$AW$6386</t>
  </si>
  <si>
    <t>Actual_Date_to_QC</t>
  </si>
  <si>
    <t>=Current!$F$2:$F$6386</t>
  </si>
  <si>
    <t>Antennae</t>
  </si>
  <si>
    <t>=Current!$AX$2:$AX$6386</t>
  </si>
  <si>
    <t>Auto_Boom</t>
  </si>
  <si>
    <t>=Current!$AV$2:$AV$6386</t>
  </si>
  <si>
    <t>AUTO_STEER</t>
  </si>
  <si>
    <t>=Current!$AY$2:$AY$6386</t>
  </si>
  <si>
    <t>Axle_Width</t>
  </si>
  <si>
    <t>=Current!$W$2:$W$6386</t>
  </si>
  <si>
    <t>Boom</t>
  </si>
  <si>
    <t>=Current!$AM$2:$AM$6386</t>
  </si>
  <si>
    <t>Build2011</t>
  </si>
  <si>
    <t>=Current!$A$2:$A$445</t>
  </si>
  <si>
    <t>check</t>
  </si>
  <si>
    <t>=Current!$C$2:$C$6386</t>
  </si>
  <si>
    <t>Clearance</t>
  </si>
  <si>
    <t>=Current!$X$2:$X$6386</t>
  </si>
  <si>
    <t>Commit?</t>
  </si>
  <si>
    <t>=Current!$O$2:$O$6386</t>
  </si>
  <si>
    <t>Control_Components</t>
  </si>
  <si>
    <t>=Current!$AE$2:$AE$6386</t>
  </si>
  <si>
    <t>count</t>
  </si>
  <si>
    <t>=Current!$D$2:$D$6386</t>
  </si>
  <si>
    <t>Customer_PO</t>
  </si>
  <si>
    <t>=Current!$N$2:$N$6386</t>
  </si>
  <si>
    <t>data</t>
  </si>
  <si>
    <t>=Current!$A$1:$BD$426</t>
  </si>
  <si>
    <t>Date_out_of_QC</t>
  </si>
  <si>
    <t>=Current!$G$2:$G$6386</t>
  </si>
  <si>
    <t>Dealer_Request_Date</t>
  </si>
  <si>
    <t>=Current!$L$2:$L$6386</t>
  </si>
  <si>
    <t>Eductor</t>
  </si>
  <si>
    <t>=Current!$AK$2:$AK$6386</t>
  </si>
  <si>
    <t>Engine</t>
  </si>
  <si>
    <t>=Current!$S$2:$S$6386</t>
  </si>
  <si>
    <t>Fence_Row</t>
  </si>
  <si>
    <t>=Current!$AS$2:$AS$6386</t>
  </si>
  <si>
    <t>FFEND</t>
  </si>
  <si>
    <t>=Current!$AF$2:$AF$6386</t>
  </si>
  <si>
    <t>Flomax</t>
  </si>
  <si>
    <t>=Current!$AZ$2:$AZ$6386</t>
  </si>
  <si>
    <t>Foam_Marker</t>
  </si>
  <si>
    <t>=Current!$AR$2:$AR$6386</t>
  </si>
  <si>
    <t>Front_Axle</t>
  </si>
  <si>
    <t>=Current!$V$2:$V$6386</t>
  </si>
  <si>
    <t>FT</t>
  </si>
  <si>
    <t>=Current!$Z$2:$Z$6386</t>
  </si>
  <si>
    <t>FWD_Gears</t>
  </si>
  <si>
    <t>=Current!$U$2:$U$6386</t>
  </si>
  <si>
    <t>Hyd_Adjust</t>
  </si>
  <si>
    <t>=Current!$Y$2:$Y$6386</t>
  </si>
  <si>
    <t>Lightbar__Antennae</t>
  </si>
  <si>
    <t>=Current!$AX$8:$AX$10936</t>
  </si>
  <si>
    <t>LS_Cat</t>
  </si>
  <si>
    <t>=Current!$AI$2:$AI$6386</t>
  </si>
  <si>
    <t>Monthly_Projections</t>
  </si>
  <si>
    <t>=Current!$B$2:$B$6386</t>
  </si>
  <si>
    <t>MY2012_Data</t>
  </si>
  <si>
    <t>=Current!$A$429:$AY$6412</t>
  </si>
  <si>
    <t>MY2013</t>
  </si>
  <si>
    <t>=Current!$A$1060:$BB$1640</t>
  </si>
  <si>
    <t>MY2014_data</t>
  </si>
  <si>
    <t>=Current!$F$1714:$BB$2414</t>
  </si>
  <si>
    <t>new_order</t>
  </si>
  <si>
    <t>=Current!$J$2:$J$6386</t>
  </si>
  <si>
    <t>Nozzle_Spacing</t>
  </si>
  <si>
    <t>=Current!$AP$2:$AP$6386</t>
  </si>
  <si>
    <t>Pickup</t>
  </si>
  <si>
    <t>PO_Date</t>
  </si>
  <si>
    <t>=Current!$M$2:$M$6386</t>
  </si>
  <si>
    <t>Production_Completion_date</t>
  </si>
  <si>
    <t>=Current!$E$2:$E$6386</t>
  </si>
  <si>
    <t>Raven_Control</t>
  </si>
  <si>
    <t>=Current!$AT$2:$AT$6386</t>
  </si>
  <si>
    <t>Rear_ratio</t>
  </si>
  <si>
    <t>=Current!$U$8:$U$10936</t>
  </si>
  <si>
    <t>rep</t>
  </si>
  <si>
    <t>=Current!$K$2:$K$6386</t>
  </si>
  <si>
    <t>Rota_Flush</t>
  </si>
  <si>
    <t>=Current!$AD$2:$AD$6386</t>
  </si>
  <si>
    <t>RT</t>
  </si>
  <si>
    <t>=Current!$AA$2:$AA$6386</t>
  </si>
  <si>
    <t>=Current!$Q$2:$Q$6386</t>
  </si>
  <si>
    <t>Ship_Front_Tire</t>
  </si>
  <si>
    <t>=Current!$BA$2:$BA$6386</t>
  </si>
  <si>
    <t>Ship_Rear_Tire</t>
  </si>
  <si>
    <t>=Current!$BB$2:$BB$6386</t>
  </si>
  <si>
    <t>Sold_to</t>
  </si>
  <si>
    <t>=Current!$P$2:$P$6386</t>
  </si>
  <si>
    <t>Special_Plumbing</t>
  </si>
  <si>
    <t>=Current!$AO$8:$AO$10936</t>
  </si>
  <si>
    <t>Special_Plumbing__8_10_sec_boom</t>
  </si>
  <si>
    <t>=Current!$AO$2:$AO$6386</t>
  </si>
  <si>
    <t>Split</t>
  </si>
  <si>
    <t>SS_TANK</t>
  </si>
  <si>
    <t>=Current!$AC$2:$AC$6386</t>
  </si>
  <si>
    <t>Status</t>
  </si>
  <si>
    <t>Straight</t>
  </si>
  <si>
    <t>Tank_Size</t>
  </si>
  <si>
    <t>=Current!$AB$2:$AB$6386</t>
  </si>
  <si>
    <t>Transmission</t>
  </si>
  <si>
    <t>=Current!$T$2:$T$6386</t>
  </si>
  <si>
    <t>Unit</t>
  </si>
  <si>
    <t>=Current!$H$2:$H$6386</t>
  </si>
  <si>
    <t>WORK_LIGHTS</t>
  </si>
  <si>
    <t>=Current!$AH$2:$AH$6386</t>
  </si>
  <si>
    <t>Options in Tractor Status</t>
  </si>
  <si>
    <t>Range name in Tractor Status</t>
  </si>
  <si>
    <t>Options in Confirmation Model</t>
  </si>
  <si>
    <t>120-160</t>
  </si>
  <si>
    <t xml:space="preserve">1220/1220+ Axle, 120"-160", 50" crop clearance </t>
  </si>
  <si>
    <t>Y</t>
  </si>
  <si>
    <t>Titan, 380/90R46 rear tires</t>
  </si>
  <si>
    <t>All models but "+" models</t>
  </si>
  <si>
    <t>320/85R38 (White)</t>
  </si>
  <si>
    <t>White, 480/70R34</t>
  </si>
  <si>
    <t>320/90R50, AGRIBIB RC (White)</t>
  </si>
  <si>
    <t>White 620/70R42, MEGAXBIB</t>
  </si>
  <si>
    <t xml:space="preserve">White, 800/65R32, MEGAXBIB </t>
  </si>
  <si>
    <t xml:space="preserve">Dual set, White, 380/90R46, SPRAYBIB </t>
  </si>
  <si>
    <t xml:space="preserve">Dual set, White, 320/90R50, AGRIBIB RC </t>
  </si>
  <si>
    <t>320/85R38 (BLACK)</t>
  </si>
  <si>
    <t>Black, 480/70R34</t>
  </si>
  <si>
    <t>320/90R50, AGRIBIB RC (BLACK)</t>
  </si>
  <si>
    <t>Black, 620/70R42, MEGAXBIB</t>
  </si>
  <si>
    <t xml:space="preserve">Black, 800/65R32, MEGAXBIB </t>
  </si>
  <si>
    <t xml:space="preserve">Dual set, Black, 380/90R46, SPRAYBIB </t>
  </si>
  <si>
    <t xml:space="preserve">Dual set, Black, 320/90R50, AGRIBIB RC </t>
  </si>
  <si>
    <t>&lt;&gt;N</t>
  </si>
  <si>
    <t>RFEND</t>
  </si>
  <si>
    <t>60/80</t>
  </si>
  <si>
    <t>60/90</t>
  </si>
  <si>
    <t>POM 120' Boom</t>
  </si>
  <si>
    <t>POM 132' Boom</t>
  </si>
  <si>
    <t>B or R</t>
  </si>
  <si>
    <t>B or L</t>
  </si>
  <si>
    <t>Boomless w/ Parallel linkage</t>
  </si>
  <si>
    <t>Boomless w/o Parallel linkage</t>
  </si>
  <si>
    <t>Boomless w/60'-100' Center</t>
  </si>
  <si>
    <t>Boomless w/120' or 132' Center</t>
  </si>
  <si>
    <t>Env Pro 2</t>
  </si>
  <si>
    <t>FMX</t>
  </si>
  <si>
    <t>ISO Wiring</t>
  </si>
  <si>
    <t>SmartTrax</t>
  </si>
  <si>
    <t>AutoPilot</t>
  </si>
  <si>
    <t>GPS/RAD</t>
  </si>
  <si>
    <t>PICKUP</t>
  </si>
  <si>
    <t>PowerGlide</t>
  </si>
  <si>
    <t>UltraGlide 5 W or UltraGlide 3 W</t>
  </si>
  <si>
    <t>Raven 2" w/display</t>
  </si>
  <si>
    <t>Raven 3" w/display</t>
  </si>
  <si>
    <t>Name</t>
  </si>
  <si>
    <t>Reference</t>
  </si>
  <si>
    <t>build_month</t>
  </si>
  <si>
    <t>=Current!$I$2:$I$6386</t>
  </si>
  <si>
    <t>Data_2015</t>
  </si>
  <si>
    <t>=Current!$A$2416:$BB$3166</t>
  </si>
  <si>
    <t>Extended_Warranty</t>
  </si>
  <si>
    <t>=Current!$BC$2:$BC$6386</t>
  </si>
  <si>
    <t>=Current!$AU$2:$AU$6386</t>
  </si>
  <si>
    <t>=Current!$AG$2:$AG$6386</t>
  </si>
  <si>
    <t>Series</t>
  </si>
  <si>
    <t>=Current!$R$2:$R$6386</t>
  </si>
  <si>
    <t>=Current!$A$2:$A$6386</t>
  </si>
  <si>
    <t xml:space="preserve"> Cummins QSB series 275HP Tier 3 engine, ZF 6spd powershift transmission, JCB Limited Slip Differential, Active hydraulic suspension,, 120" fixed width axles, 50" crop clearance, 35 mph road speed, 1000 gallon polypropylene tank, Two year Bumper-to-Bumper warranty, Five year limited warranty, Guardian end of first year inspection, Michelin 380/80R38, AGRIBIB front tires,Michelin, 380/90R46, SPRAYBIB rear tires, Boom section control</t>
  </si>
  <si>
    <t>UltraGlide 3 or ISO UltraGlide 3 or UltraGlide 3 W</t>
  </si>
  <si>
    <t>UltraGlide 5 W or ISO UltraGlide 5 or UltraGlide 5</t>
  </si>
  <si>
    <t>Models: 720 or 1025</t>
  </si>
  <si>
    <t>Models: 1220 or 1220+</t>
  </si>
  <si>
    <t>Models: 1020 or1020+</t>
  </si>
  <si>
    <t>1020+ or 1220+</t>
  </si>
  <si>
    <t xml:space="preserve">Please "sign the honor code" below </t>
  </si>
  <si>
    <t>This exam is open book, open notes, but INDIVIDUAL effort.  Please DO NOT consult with ANYONE. If you have questions, contact Paul Serex: 812.325.3174</t>
  </si>
  <si>
    <t>Serial #</t>
  </si>
  <si>
    <t>is this date ordered</t>
  </si>
  <si>
    <t>Controls</t>
  </si>
  <si>
    <t>Discount</t>
  </si>
  <si>
    <t>9/15/2014</t>
  </si>
  <si>
    <t>10/15/2014</t>
  </si>
  <si>
    <t>11/15/2014</t>
  </si>
  <si>
    <t>12/15/2014</t>
  </si>
  <si>
    <t>1/15/2015</t>
  </si>
  <si>
    <t>2/15/2015</t>
  </si>
  <si>
    <t>3/15/2015</t>
  </si>
  <si>
    <r>
      <t>I,</t>
    </r>
    <r>
      <rPr>
        <b/>
        <u/>
        <sz val="16"/>
        <rFont val="Arial"/>
        <family val="2"/>
      </rPr>
      <t xml:space="preserve">                Michael Zelenka                 </t>
    </r>
    <r>
      <rPr>
        <b/>
        <sz val="16"/>
        <rFont val="Arial"/>
        <family val="2"/>
      </rPr>
      <t>, have neither given nor received inapproprate help on this exam.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</si>
</sst>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m/dd/yy"/>
    <numFmt numFmtId="165" formatCode="&quot;$&quot;#,##0"/>
    <numFmt numFmtId="166" formatCode="0_);\(0\)"/>
    <numFmt numFmtId="167" formatCode="m/d/yy;@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10"/>
      <color indexed="23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1"/>
      <name val="Times New Roman"/>
      <family val="1"/>
    </font>
    <font>
      <sz val="10"/>
      <name val="Arial"/>
      <family val="2"/>
    </font>
    <font>
      <sz val="12"/>
      <name val="Calibri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2"/>
      <name val="Georgia"/>
      <family val="1"/>
    </font>
    <font>
      <sz val="10"/>
      <color indexed="9"/>
      <name val="Arial"/>
      <family val="2"/>
    </font>
    <font>
      <sz val="10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0" fontId="4" fillId="0" borderId="0"/>
    <xf numFmtId="9" fontId="36" fillId="0" borderId="0" applyFont="0" applyFill="0" applyBorder="0" applyAlignment="0" applyProtection="0"/>
  </cellStyleXfs>
  <cellXfs count="2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Continuous"/>
    </xf>
    <xf numFmtId="0" fontId="0" fillId="0" borderId="8" xfId="0" applyBorder="1"/>
    <xf numFmtId="0" fontId="9" fillId="0" borderId="8" xfId="0" applyFont="1" applyBorder="1"/>
    <xf numFmtId="0" fontId="0" fillId="0" borderId="9" xfId="0" applyBorder="1"/>
    <xf numFmtId="0" fontId="0" fillId="0" borderId="6" xfId="0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3" borderId="13" xfId="0" applyFill="1" applyBorder="1"/>
    <xf numFmtId="0" fontId="11" fillId="3" borderId="10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Continuous" vertical="center"/>
    </xf>
    <xf numFmtId="0" fontId="11" fillId="3" borderId="6" xfId="0" applyFont="1" applyFill="1" applyBorder="1" applyAlignment="1">
      <alignment horizontal="centerContinuous" vertical="center"/>
    </xf>
    <xf numFmtId="0" fontId="11" fillId="3" borderId="7" xfId="0" applyFont="1" applyFill="1" applyBorder="1" applyAlignment="1">
      <alignment horizontal="centerContinuous" vertical="center"/>
    </xf>
    <xf numFmtId="0" fontId="11" fillId="2" borderId="15" xfId="0" applyFont="1" applyFill="1" applyBorder="1" applyAlignment="1">
      <alignment horizontal="centerContinuous"/>
    </xf>
    <xf numFmtId="0" fontId="11" fillId="2" borderId="13" xfId="0" applyFont="1" applyFill="1" applyBorder="1" applyAlignment="1">
      <alignment horizontal="centerContinuous"/>
    </xf>
    <xf numFmtId="0" fontId="11" fillId="2" borderId="14" xfId="0" applyFont="1" applyFill="1" applyBorder="1" applyAlignment="1">
      <alignment horizontal="centerContinuous"/>
    </xf>
    <xf numFmtId="0" fontId="11" fillId="2" borderId="10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Continuous" vertical="center"/>
    </xf>
    <xf numFmtId="2" fontId="11" fillId="3" borderId="16" xfId="0" applyNumberFormat="1" applyFont="1" applyFill="1" applyBorder="1" applyAlignment="1">
      <alignment horizontal="centerContinuous" vertical="center"/>
    </xf>
    <xf numFmtId="0" fontId="11" fillId="3" borderId="14" xfId="0" applyFont="1" applyFill="1" applyBorder="1" applyAlignment="1">
      <alignment horizontal="centerContinuous"/>
    </xf>
    <xf numFmtId="0" fontId="11" fillId="3" borderId="15" xfId="0" applyFont="1" applyFill="1" applyBorder="1"/>
    <xf numFmtId="0" fontId="11" fillId="2" borderId="15" xfId="0" applyFont="1" applyFill="1" applyBorder="1"/>
    <xf numFmtId="0" fontId="13" fillId="0" borderId="0" xfId="0" applyFont="1" applyAlignment="1">
      <alignment horizontal="left"/>
    </xf>
    <xf numFmtId="0" fontId="11" fillId="3" borderId="0" xfId="0" applyFont="1" applyFill="1" applyBorder="1" applyAlignment="1">
      <alignment horizontal="centerContinuous" vertical="center"/>
    </xf>
    <xf numFmtId="44" fontId="0" fillId="0" borderId="0" xfId="1" applyFont="1" applyBorder="1" applyAlignment="1">
      <alignment horizontal="center"/>
    </xf>
    <xf numFmtId="44" fontId="11" fillId="3" borderId="6" xfId="1" applyFont="1" applyFill="1" applyBorder="1" applyAlignment="1">
      <alignment horizontal="centerContinuous" vertical="center"/>
    </xf>
    <xf numFmtId="0" fontId="14" fillId="3" borderId="0" xfId="0" applyFont="1" applyFill="1" applyBorder="1"/>
    <xf numFmtId="0" fontId="14" fillId="3" borderId="0" xfId="0" applyFont="1" applyFill="1"/>
    <xf numFmtId="0" fontId="14" fillId="3" borderId="6" xfId="0" applyFont="1" applyFill="1" applyBorder="1"/>
    <xf numFmtId="0" fontId="14" fillId="3" borderId="4" xfId="0" applyFont="1" applyFill="1" applyBorder="1"/>
    <xf numFmtId="0" fontId="14" fillId="3" borderId="7" xfId="0" applyFont="1" applyFill="1" applyBorder="1"/>
    <xf numFmtId="0" fontId="0" fillId="0" borderId="17" xfId="0" applyBorder="1"/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0" fillId="0" borderId="5" xfId="0" applyBorder="1" applyAlignment="1">
      <alignment horizontal="left"/>
    </xf>
    <xf numFmtId="0" fontId="15" fillId="0" borderId="0" xfId="0" applyFont="1"/>
    <xf numFmtId="0" fontId="16" fillId="4" borderId="5" xfId="0" applyFont="1" applyFill="1" applyBorder="1" applyAlignment="1">
      <alignment horizontal="left"/>
    </xf>
    <xf numFmtId="0" fontId="0" fillId="4" borderId="6" xfId="0" applyFill="1" applyBorder="1" applyAlignment="1">
      <alignment horizontal="centerContinuous"/>
    </xf>
    <xf numFmtId="0" fontId="0" fillId="4" borderId="6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3" xfId="0" applyFill="1" applyBorder="1" applyAlignment="1">
      <alignment horizontal="left"/>
    </xf>
    <xf numFmtId="0" fontId="0" fillId="4" borderId="13" xfId="0" applyFill="1" applyBorder="1" applyAlignment="1">
      <alignment horizontal="centerContinuous"/>
    </xf>
    <xf numFmtId="2" fontId="0" fillId="0" borderId="0" xfId="0" applyNumberFormat="1" applyBorder="1"/>
    <xf numFmtId="2" fontId="12" fillId="0" borderId="0" xfId="0" applyNumberFormat="1" applyFont="1" applyAlignment="1">
      <alignment horizontal="left"/>
    </xf>
    <xf numFmtId="2" fontId="11" fillId="3" borderId="15" xfId="0" applyNumberFormat="1" applyFont="1" applyFill="1" applyBorder="1" applyAlignment="1">
      <alignment horizontal="centerContinuous"/>
    </xf>
    <xf numFmtId="2" fontId="0" fillId="0" borderId="0" xfId="0" applyNumberFormat="1"/>
    <xf numFmtId="2" fontId="0" fillId="3" borderId="13" xfId="0" applyNumberFormat="1" applyFill="1" applyBorder="1"/>
    <xf numFmtId="2" fontId="0" fillId="0" borderId="6" xfId="0" applyNumberFormat="1" applyBorder="1"/>
    <xf numFmtId="2" fontId="10" fillId="2" borderId="13" xfId="0" applyNumberFormat="1" applyFont="1" applyFill="1" applyBorder="1" applyAlignment="1">
      <alignment horizontal="centerContinuous"/>
    </xf>
    <xf numFmtId="2" fontId="11" fillId="2" borderId="14" xfId="0" applyNumberFormat="1" applyFont="1" applyFill="1" applyBorder="1" applyAlignment="1">
      <alignment horizontal="centerContinuous"/>
    </xf>
    <xf numFmtId="2" fontId="0" fillId="4" borderId="13" xfId="0" applyNumberFormat="1" applyFill="1" applyBorder="1" applyAlignment="1">
      <alignment horizontal="centerContinuous"/>
    </xf>
    <xf numFmtId="2" fontId="11" fillId="3" borderId="12" xfId="0" applyNumberFormat="1" applyFont="1" applyFill="1" applyBorder="1" applyAlignment="1">
      <alignment horizontal="centerContinuous" vertical="center"/>
    </xf>
    <xf numFmtId="0" fontId="17" fillId="0" borderId="0" xfId="0" applyFont="1"/>
    <xf numFmtId="4" fontId="11" fillId="3" borderId="14" xfId="0" applyNumberFormat="1" applyFont="1" applyFill="1" applyBorder="1" applyAlignment="1">
      <alignment horizontal="centerContinuous"/>
    </xf>
    <xf numFmtId="4" fontId="0" fillId="0" borderId="0" xfId="0" applyNumberFormat="1"/>
    <xf numFmtId="4" fontId="0" fillId="0" borderId="4" xfId="0" applyNumberFormat="1" applyBorder="1"/>
    <xf numFmtId="4" fontId="11" fillId="2" borderId="12" xfId="0" applyNumberFormat="1" applyFont="1" applyFill="1" applyBorder="1" applyAlignment="1">
      <alignment horizontal="centerContinuous"/>
    </xf>
    <xf numFmtId="4" fontId="11" fillId="3" borderId="16" xfId="0" applyNumberFormat="1" applyFont="1" applyFill="1" applyBorder="1" applyAlignment="1">
      <alignment horizontal="centerContinuous" vertical="center"/>
    </xf>
    <xf numFmtId="4" fontId="0" fillId="3" borderId="7" xfId="0" applyNumberFormat="1" applyFill="1" applyBorder="1"/>
    <xf numFmtId="0" fontId="0" fillId="0" borderId="10" xfId="0" applyNumberFormat="1" applyBorder="1" applyAlignment="1">
      <alignment horizontal="centerContinuous"/>
    </xf>
    <xf numFmtId="0" fontId="18" fillId="0" borderId="0" xfId="0" applyFont="1"/>
    <xf numFmtId="0" fontId="0" fillId="0" borderId="0" xfId="0" applyFill="1" applyBorder="1"/>
    <xf numFmtId="40" fontId="0" fillId="0" borderId="0" xfId="0" applyNumberFormat="1"/>
    <xf numFmtId="40" fontId="0" fillId="0" borderId="11" xfId="0" applyNumberFormat="1" applyBorder="1"/>
    <xf numFmtId="40" fontId="0" fillId="0" borderId="4" xfId="0" applyNumberFormat="1" applyBorder="1"/>
    <xf numFmtId="40" fontId="0" fillId="0" borderId="12" xfId="0" applyNumberFormat="1" applyBorder="1"/>
    <xf numFmtId="40" fontId="0" fillId="0" borderId="8" xfId="0" applyNumberFormat="1" applyBorder="1"/>
    <xf numFmtId="40" fontId="0" fillId="0" borderId="18" xfId="0" applyNumberFormat="1" applyBorder="1"/>
    <xf numFmtId="40" fontId="18" fillId="0" borderId="11" xfId="0" applyNumberFormat="1" applyFont="1" applyBorder="1"/>
    <xf numFmtId="40" fontId="0" fillId="0" borderId="10" xfId="0" applyNumberFormat="1" applyBorder="1"/>
    <xf numFmtId="164" fontId="16" fillId="0" borderId="4" xfId="0" applyNumberFormat="1" applyFont="1" applyBorder="1"/>
    <xf numFmtId="0" fontId="0" fillId="0" borderId="11" xfId="0" applyBorder="1" applyAlignment="1">
      <alignment horizontal="right"/>
    </xf>
    <xf numFmtId="40" fontId="0" fillId="0" borderId="11" xfId="0" applyNumberFormat="1" applyBorder="1" applyAlignment="1">
      <alignment horizontal="right"/>
    </xf>
    <xf numFmtId="40" fontId="19" fillId="0" borderId="11" xfId="0" applyNumberFormat="1" applyFont="1" applyBorder="1"/>
    <xf numFmtId="0" fontId="15" fillId="0" borderId="0" xfId="0" applyFont="1" applyBorder="1"/>
    <xf numFmtId="4" fontId="0" fillId="0" borderId="0" xfId="0" applyNumberFormat="1" applyBorder="1"/>
    <xf numFmtId="4" fontId="0" fillId="0" borderId="0" xfId="0" applyNumberFormat="1" applyBorder="1" applyAlignment="1">
      <alignment horizontal="centerContinuous"/>
    </xf>
    <xf numFmtId="4" fontId="0" fillId="0" borderId="6" xfId="0" applyNumberFormat="1" applyBorder="1"/>
    <xf numFmtId="0" fontId="11" fillId="2" borderId="5" xfId="0" applyFont="1" applyFill="1" applyBorder="1" applyAlignment="1">
      <alignment horizontal="centerContinuous"/>
    </xf>
    <xf numFmtId="4" fontId="10" fillId="2" borderId="4" xfId="0" applyNumberFormat="1" applyFont="1" applyFill="1" applyBorder="1" applyAlignment="1">
      <alignment horizontal="centerContinuous"/>
    </xf>
    <xf numFmtId="4" fontId="0" fillId="0" borderId="1" xfId="0" applyNumberFormat="1" applyBorder="1"/>
    <xf numFmtId="0" fontId="7" fillId="0" borderId="0" xfId="0" applyFont="1" applyBorder="1"/>
    <xf numFmtId="0" fontId="8" fillId="0" borderId="0" xfId="0" applyFont="1" applyBorder="1"/>
    <xf numFmtId="0" fontId="16" fillId="4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left"/>
    </xf>
    <xf numFmtId="0" fontId="21" fillId="0" borderId="0" xfId="0" applyFont="1"/>
    <xf numFmtId="0" fontId="16" fillId="0" borderId="0" xfId="0" applyFont="1" applyBorder="1"/>
    <xf numFmtId="40" fontId="10" fillId="0" borderId="0" xfId="0" applyNumberFormat="1" applyFont="1" applyFill="1" applyAlignment="1">
      <alignment horizontal="right"/>
    </xf>
    <xf numFmtId="40" fontId="10" fillId="0" borderId="0" xfId="0" applyNumberFormat="1" applyFont="1" applyFill="1" applyAlignment="1">
      <alignment horizontal="right" wrapText="1"/>
    </xf>
    <xf numFmtId="40" fontId="11" fillId="0" borderId="0" xfId="0" applyNumberFormat="1" applyFont="1" applyFill="1" applyBorder="1"/>
    <xf numFmtId="40" fontId="0" fillId="0" borderId="0" xfId="0" applyNumberFormat="1" applyFill="1" applyBorder="1" applyAlignment="1">
      <alignment horizontal="center"/>
    </xf>
    <xf numFmtId="40" fontId="11" fillId="0" borderId="0" xfId="0" applyNumberFormat="1" applyFont="1" applyFill="1" applyBorder="1" applyAlignment="1">
      <alignment horizontal="center"/>
    </xf>
    <xf numFmtId="40" fontId="5" fillId="0" borderId="0" xfId="0" applyNumberFormat="1" applyFont="1" applyFill="1" applyBorder="1"/>
    <xf numFmtId="40" fontId="19" fillId="0" borderId="3" xfId="0" applyNumberFormat="1" applyFont="1" applyBorder="1"/>
    <xf numFmtId="40" fontId="16" fillId="0" borderId="11" xfId="0" applyNumberFormat="1" applyFont="1" applyBorder="1"/>
    <xf numFmtId="0" fontId="11" fillId="3" borderId="15" xfId="0" applyFont="1" applyFill="1" applyBorder="1" applyAlignment="1">
      <alignment horizontal="right"/>
    </xf>
    <xf numFmtId="0" fontId="6" fillId="0" borderId="0" xfId="0" applyFont="1" applyBorder="1"/>
    <xf numFmtId="0" fontId="0" fillId="0" borderId="0" xfId="0" applyBorder="1" applyAlignment="1">
      <alignment horizontal="right"/>
    </xf>
    <xf numFmtId="0" fontId="11" fillId="0" borderId="19" xfId="0" applyFon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6" fillId="0" borderId="0" xfId="0" applyFont="1" applyFill="1" applyAlignment="1">
      <alignment horizontal="center"/>
    </xf>
    <xf numFmtId="1" fontId="16" fillId="0" borderId="15" xfId="0" applyNumberFormat="1" applyFont="1" applyBorder="1" applyAlignment="1">
      <alignment horizontal="center"/>
    </xf>
    <xf numFmtId="165" fontId="0" fillId="5" borderId="10" xfId="1" applyNumberFormat="1" applyFont="1" applyFill="1" applyBorder="1"/>
    <xf numFmtId="0" fontId="6" fillId="0" borderId="0" xfId="0" applyFont="1"/>
    <xf numFmtId="0" fontId="0" fillId="0" borderId="3" xfId="0" applyBorder="1" applyAlignment="1">
      <alignment horizontal="center"/>
    </xf>
    <xf numFmtId="0" fontId="0" fillId="4" borderId="0" xfId="0" applyFill="1"/>
    <xf numFmtId="0" fontId="24" fillId="0" borderId="20" xfId="0" applyFont="1" applyBorder="1" applyAlignment="1">
      <alignment horizontal="justify" vertical="top" wrapText="1"/>
    </xf>
    <xf numFmtId="0" fontId="24" fillId="0" borderId="23" xfId="0" applyFont="1" applyBorder="1" applyAlignment="1">
      <alignment horizontal="justify" vertical="top" wrapText="1"/>
    </xf>
    <xf numFmtId="167" fontId="24" fillId="0" borderId="24" xfId="0" applyNumberFormat="1" applyFont="1" applyBorder="1" applyAlignment="1">
      <alignment horizontal="justify" vertical="top" wrapText="1"/>
    </xf>
    <xf numFmtId="9" fontId="24" fillId="0" borderId="25" xfId="0" applyNumberFormat="1" applyFont="1" applyBorder="1" applyAlignment="1">
      <alignment horizontal="justify" vertical="top" wrapText="1"/>
    </xf>
    <xf numFmtId="0" fontId="16" fillId="0" borderId="11" xfId="0" applyFont="1" applyBorder="1" applyAlignment="1">
      <alignment horizontal="left"/>
    </xf>
    <xf numFmtId="0" fontId="16" fillId="4" borderId="20" xfId="0" applyFont="1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left"/>
    </xf>
    <xf numFmtId="0" fontId="25" fillId="0" borderId="11" xfId="0" applyFont="1" applyBorder="1" applyAlignment="1">
      <alignment horizontal="left"/>
    </xf>
    <xf numFmtId="0" fontId="25" fillId="0" borderId="11" xfId="0" applyFont="1" applyBorder="1" applyAlignment="1">
      <alignment horizontal="right"/>
    </xf>
    <xf numFmtId="164" fontId="5" fillId="0" borderId="4" xfId="0" applyNumberFormat="1" applyFont="1" applyBorder="1"/>
    <xf numFmtId="0" fontId="25" fillId="0" borderId="0" xfId="0" applyFont="1" applyBorder="1"/>
    <xf numFmtId="0" fontId="25" fillId="0" borderId="0" xfId="0" applyFont="1" applyFill="1" applyBorder="1"/>
    <xf numFmtId="0" fontId="25" fillId="0" borderId="0" xfId="0" applyFont="1"/>
    <xf numFmtId="14" fontId="25" fillId="0" borderId="4" xfId="0" applyNumberFormat="1" applyFont="1" applyBorder="1"/>
    <xf numFmtId="0" fontId="0" fillId="6" borderId="20" xfId="0" applyFill="1" applyBorder="1"/>
    <xf numFmtId="0" fontId="0" fillId="0" borderId="0" xfId="0" applyNumberFormat="1"/>
    <xf numFmtId="0" fontId="24" fillId="0" borderId="0" xfId="0" applyFont="1" applyFill="1" applyBorder="1" applyAlignment="1">
      <alignment horizontal="justify" vertical="top" wrapText="1"/>
    </xf>
    <xf numFmtId="0" fontId="16" fillId="0" borderId="0" xfId="0" applyFont="1" applyAlignment="1">
      <alignment horizontal="left"/>
    </xf>
    <xf numFmtId="0" fontId="6" fillId="0" borderId="20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6" fillId="0" borderId="0" xfId="0" applyFont="1" applyBorder="1" applyAlignment="1">
      <alignment vertical="center"/>
    </xf>
    <xf numFmtId="0" fontId="6" fillId="0" borderId="22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1" fillId="0" borderId="26" xfId="0" applyFont="1" applyBorder="1" applyAlignment="1">
      <alignment horizontal="center"/>
    </xf>
    <xf numFmtId="0" fontId="11" fillId="0" borderId="20" xfId="0" applyFont="1" applyBorder="1" applyAlignment="1">
      <alignment horizontal="center" wrapText="1"/>
    </xf>
    <xf numFmtId="0" fontId="11" fillId="0" borderId="2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9" fontId="24" fillId="0" borderId="25" xfId="0" applyNumberFormat="1" applyFont="1" applyBorder="1" applyAlignment="1">
      <alignment horizontal="center" vertical="top" wrapText="1"/>
    </xf>
    <xf numFmtId="9" fontId="24" fillId="0" borderId="20" xfId="0" applyNumberFormat="1" applyFont="1" applyBorder="1" applyAlignment="1">
      <alignment horizontal="center" vertical="top" wrapText="1"/>
    </xf>
    <xf numFmtId="0" fontId="27" fillId="0" borderId="0" xfId="0" applyFont="1" applyFill="1"/>
    <xf numFmtId="9" fontId="0" fillId="0" borderId="20" xfId="0" applyNumberFormat="1" applyBorder="1" applyAlignment="1">
      <alignment horizontal="center"/>
    </xf>
    <xf numFmtId="0" fontId="16" fillId="0" borderId="6" xfId="0" applyFont="1" applyBorder="1"/>
    <xf numFmtId="14" fontId="25" fillId="0" borderId="0" xfId="0" applyNumberFormat="1" applyFont="1" applyBorder="1"/>
    <xf numFmtId="0" fontId="25" fillId="0" borderId="3" xfId="0" applyFont="1" applyBorder="1" applyAlignment="1">
      <alignment horizontal="left"/>
    </xf>
    <xf numFmtId="0" fontId="16" fillId="0" borderId="27" xfId="0" applyFont="1" applyBorder="1"/>
    <xf numFmtId="0" fontId="0" fillId="0" borderId="28" xfId="0" applyFill="1" applyBorder="1"/>
    <xf numFmtId="0" fontId="0" fillId="0" borderId="28" xfId="0" applyBorder="1"/>
    <xf numFmtId="0" fontId="0" fillId="0" borderId="23" xfId="0" applyBorder="1"/>
    <xf numFmtId="0" fontId="16" fillId="0" borderId="28" xfId="0" applyFont="1" applyBorder="1"/>
    <xf numFmtId="0" fontId="25" fillId="0" borderId="0" xfId="0" applyFont="1" applyBorder="1" applyAlignment="1">
      <alignment horizontal="right"/>
    </xf>
    <xf numFmtId="0" fontId="11" fillId="0" borderId="4" xfId="0" applyFont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9" fontId="0" fillId="0" borderId="0" xfId="0" applyNumberFormat="1"/>
    <xf numFmtId="0" fontId="28" fillId="0" borderId="0" xfId="0" applyFont="1"/>
    <xf numFmtId="0" fontId="0" fillId="3" borderId="0" xfId="0" applyFill="1"/>
    <xf numFmtId="0" fontId="11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8" fillId="0" borderId="0" xfId="0" applyFont="1" applyFill="1"/>
    <xf numFmtId="0" fontId="28" fillId="0" borderId="3" xfId="0" applyFont="1" applyFill="1" applyBorder="1" applyAlignment="1"/>
    <xf numFmtId="0" fontId="29" fillId="0" borderId="0" xfId="0" applyFont="1"/>
    <xf numFmtId="0" fontId="29" fillId="0" borderId="0" xfId="0" applyFont="1" applyFill="1"/>
    <xf numFmtId="0" fontId="0" fillId="0" borderId="15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30" fillId="0" borderId="22" xfId="0" applyFont="1" applyBorder="1" applyAlignment="1"/>
    <xf numFmtId="0" fontId="30" fillId="0" borderId="21" xfId="0" applyFont="1" applyBorder="1" applyAlignment="1"/>
    <xf numFmtId="4" fontId="0" fillId="0" borderId="11" xfId="0" applyNumberFormat="1" applyBorder="1"/>
    <xf numFmtId="0" fontId="31" fillId="0" borderId="3" xfId="0" applyFont="1" applyBorder="1" applyAlignment="1">
      <alignment horizontal="left"/>
    </xf>
    <xf numFmtId="167" fontId="0" fillId="0" borderId="10" xfId="0" applyNumberFormat="1" applyBorder="1" applyAlignment="1">
      <alignment horizontal="center"/>
    </xf>
    <xf numFmtId="0" fontId="0" fillId="0" borderId="0" xfId="0" applyFill="1"/>
    <xf numFmtId="165" fontId="0" fillId="0" borderId="0" xfId="0" applyNumberFormat="1"/>
    <xf numFmtId="0" fontId="32" fillId="0" borderId="0" xfId="0" applyFont="1"/>
    <xf numFmtId="1" fontId="0" fillId="0" borderId="0" xfId="0" applyNumberFormat="1"/>
    <xf numFmtId="10" fontId="0" fillId="0" borderId="0" xfId="0" applyNumberFormat="1"/>
    <xf numFmtId="0" fontId="6" fillId="0" borderId="29" xfId="0" applyFont="1" applyFill="1" applyBorder="1" applyAlignment="1">
      <alignment horizontal="center"/>
    </xf>
    <xf numFmtId="0" fontId="4" fillId="0" borderId="0" xfId="2"/>
    <xf numFmtId="0" fontId="4" fillId="0" borderId="0" xfId="2" applyAlignment="1">
      <alignment horizontal="center"/>
    </xf>
    <xf numFmtId="165" fontId="4" fillId="0" borderId="0" xfId="2" applyNumberFormat="1"/>
    <xf numFmtId="0" fontId="4" fillId="7" borderId="0" xfId="2" applyFill="1"/>
    <xf numFmtId="0" fontId="4" fillId="7" borderId="0" xfId="2" applyFill="1" applyAlignment="1">
      <alignment horizontal="right"/>
    </xf>
    <xf numFmtId="40" fontId="23" fillId="7" borderId="11" xfId="0" applyNumberFormat="1" applyFont="1" applyFill="1" applyBorder="1"/>
    <xf numFmtId="0" fontId="3" fillId="0" borderId="0" xfId="2" applyFont="1" applyAlignment="1">
      <alignment horizontal="center"/>
    </xf>
    <xf numFmtId="0" fontId="3" fillId="0" borderId="0" xfId="2" applyFont="1"/>
    <xf numFmtId="0" fontId="3" fillId="0" borderId="0" xfId="2" applyFont="1" applyFill="1"/>
    <xf numFmtId="0" fontId="0" fillId="7" borderId="0" xfId="0" applyFill="1"/>
    <xf numFmtId="0" fontId="34" fillId="7" borderId="0" xfId="0" applyFont="1" applyFill="1"/>
    <xf numFmtId="0" fontId="5" fillId="0" borderId="0" xfId="0" applyFont="1"/>
    <xf numFmtId="14" fontId="6" fillId="0" borderId="0" xfId="0" applyNumberFormat="1" applyFont="1" applyFill="1"/>
    <xf numFmtId="0" fontId="6" fillId="0" borderId="0" xfId="0" applyNumberFormat="1" applyFont="1" applyFill="1"/>
    <xf numFmtId="0" fontId="2" fillId="0" borderId="0" xfId="2" applyFont="1"/>
    <xf numFmtId="44" fontId="0" fillId="0" borderId="4" xfId="1" applyFont="1" applyBorder="1"/>
    <xf numFmtId="0" fontId="6" fillId="0" borderId="0" xfId="0" quotePrefix="1" applyFont="1"/>
    <xf numFmtId="0" fontId="0" fillId="0" borderId="4" xfId="0" applyBorder="1" applyAlignment="1">
      <alignment horizontal="right"/>
    </xf>
    <xf numFmtId="0" fontId="0" fillId="0" borderId="20" xfId="0" applyBorder="1" applyAlignment="1">
      <alignment horizontal="left"/>
    </xf>
    <xf numFmtId="0" fontId="6" fillId="0" borderId="0" xfId="0" applyFont="1" applyFill="1" applyBorder="1"/>
    <xf numFmtId="0" fontId="0" fillId="0" borderId="0" xfId="1" applyNumberFormat="1" applyFont="1" applyBorder="1" applyAlignment="1">
      <alignment horizontal="center"/>
    </xf>
    <xf numFmtId="14" fontId="6" fillId="0" borderId="0" xfId="0" quotePrefix="1" applyNumberFormat="1" applyFont="1"/>
    <xf numFmtId="9" fontId="6" fillId="0" borderId="0" xfId="3" quotePrefix="1" applyFont="1"/>
    <xf numFmtId="0" fontId="37" fillId="0" borderId="0" xfId="0" applyFont="1" applyBorder="1" applyAlignment="1">
      <alignment horizontal="left"/>
    </xf>
    <xf numFmtId="0" fontId="6" fillId="0" borderId="3" xfId="0" quotePrefix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3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22" xfId="0" applyFont="1" applyBorder="1" applyAlignment="1">
      <alignment horizontal="right"/>
    </xf>
    <xf numFmtId="0" fontId="15" fillId="0" borderId="1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center"/>
    </xf>
    <xf numFmtId="0" fontId="0" fillId="0" borderId="14" xfId="0" applyBorder="1"/>
    <xf numFmtId="0" fontId="0" fillId="0" borderId="3" xfId="0" applyBorder="1" applyAlignment="1">
      <alignment horizontal="center"/>
    </xf>
    <xf numFmtId="0" fontId="33" fillId="7" borderId="0" xfId="2" applyFont="1" applyFill="1" applyAlignment="1">
      <alignment horizontal="center"/>
    </xf>
    <xf numFmtId="0" fontId="1" fillId="0" borderId="0" xfId="2" applyFont="1" applyAlignment="1">
      <alignment horizontal="center"/>
    </xf>
    <xf numFmtId="166" fontId="6" fillId="0" borderId="20" xfId="1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6" fillId="0" borderId="4" xfId="0" quotePrefix="1" applyFont="1" applyBorder="1" applyAlignment="1">
      <alignment horizontal="center"/>
    </xf>
  </cellXfs>
  <cellStyles count="4">
    <cellStyle name="Currency" xfId="1" builtinId="4"/>
    <cellStyle name="Normal" xfId="0" builtinId="0"/>
    <cellStyle name="Normal 2" xfId="2" xr:uid="{00000000-0005-0000-0000-000002000000}"/>
    <cellStyle name="Percent" xfId="3" builtinId="5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  <fill>
        <patternFill>
          <bgColor indexed="2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noThreeD="1" sel="0" val="0"/>
</file>

<file path=xl/ctrlProps/ctrlProp2.xml><?xml version="1.0" encoding="utf-8"?>
<formControlPr xmlns="http://schemas.microsoft.com/office/spreadsheetml/2009/9/main" objectType="Drop" dropStyle="combo" dx="22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0</xdr:row>
      <xdr:rowOff>133350</xdr:rowOff>
    </xdr:from>
    <xdr:to>
      <xdr:col>2</xdr:col>
      <xdr:colOff>400050</xdr:colOff>
      <xdr:row>4</xdr:row>
      <xdr:rowOff>114300</xdr:rowOff>
    </xdr:to>
    <xdr:pic>
      <xdr:nvPicPr>
        <xdr:cNvPr id="9940" name="Picture 1">
          <a:extLst>
            <a:ext uri="{FF2B5EF4-FFF2-40B4-BE49-F238E27FC236}">
              <a16:creationId xmlns:a16="http://schemas.microsoft.com/office/drawing/2014/main" id="{00000000-0008-0000-0100-0000D42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133350"/>
          <a:ext cx="10763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53</xdr:row>
          <xdr:rowOff>30480</xdr:rowOff>
        </xdr:from>
        <xdr:to>
          <xdr:col>2</xdr:col>
          <xdr:colOff>392430</xdr:colOff>
          <xdr:row>54</xdr:row>
          <xdr:rowOff>57150</xdr:rowOff>
        </xdr:to>
        <xdr:sp macro="" textlink="">
          <xdr:nvSpPr>
            <xdr:cNvPr id="9284" name="Drop Down 68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1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55</xdr:row>
          <xdr:rowOff>11430</xdr:rowOff>
        </xdr:from>
        <xdr:to>
          <xdr:col>1</xdr:col>
          <xdr:colOff>1272540</xdr:colOff>
          <xdr:row>56</xdr:row>
          <xdr:rowOff>60960</xdr:rowOff>
        </xdr:to>
        <xdr:sp macro="" textlink="">
          <xdr:nvSpPr>
            <xdr:cNvPr id="9526" name="Drop Down 310" hidden="1">
              <a:extLst>
                <a:ext uri="{63B3BB69-23CF-44E3-9099-C40C66FF867C}">
                  <a14:compatExt spid="_x0000_s9526"/>
                </a:ext>
                <a:ext uri="{FF2B5EF4-FFF2-40B4-BE49-F238E27FC236}">
                  <a16:creationId xmlns:a16="http://schemas.microsoft.com/office/drawing/2014/main" id="{00000000-0008-0000-0100-00003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15</xdr:col>
      <xdr:colOff>0</xdr:colOff>
      <xdr:row>9</xdr:row>
      <xdr:rowOff>0</xdr:rowOff>
    </xdr:from>
    <xdr:to>
      <xdr:col>17</xdr:col>
      <xdr:colOff>257175</xdr:colOff>
      <xdr:row>18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1239500" y="1600200"/>
          <a:ext cx="1704975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to be retrieved:</a:t>
          </a:r>
          <a:r>
            <a:rPr lang="en-US" sz="1100" baseline="0"/>
            <a:t> Order Date, Request Date, PO Number, Bill To, Build Month, Committed Date from Serial Number</a:t>
          </a:r>
          <a:endParaRPr lang="en-US" sz="1100"/>
        </a:p>
        <a:p>
          <a:endParaRPr lang="en-US" sz="1100"/>
        </a:p>
        <a:p>
          <a:r>
            <a:rPr lang="en-US" sz="1100"/>
            <a:t>Note:</a:t>
          </a:r>
          <a:r>
            <a:rPr lang="en-US" sz="1100" baseline="0"/>
            <a:t> Bill To = Ship To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12</xdr:col>
      <xdr:colOff>76200</xdr:colOff>
      <xdr:row>4</xdr:row>
      <xdr:rowOff>114300</xdr:rowOff>
    </xdr:from>
    <xdr:to>
      <xdr:col>15</xdr:col>
      <xdr:colOff>0</xdr:colOff>
      <xdr:row>13</xdr:row>
      <xdr:rowOff>114300</xdr:rowOff>
    </xdr:to>
    <xdr:cxnSp macro="">
      <xdr:nvCxnSpPr>
        <xdr:cNvPr id="9942" name="Straight Arrow Connector 2">
          <a:extLst>
            <a:ext uri="{FF2B5EF4-FFF2-40B4-BE49-F238E27FC236}">
              <a16:creationId xmlns:a16="http://schemas.microsoft.com/office/drawing/2014/main" id="{00000000-0008-0000-0100-0000D6260000}"/>
            </a:ext>
          </a:extLst>
        </xdr:cNvPr>
        <xdr:cNvCxnSpPr>
          <a:cxnSpLocks noChangeShapeType="1"/>
          <a:stCxn id="5" idx="1"/>
        </xdr:cNvCxnSpPr>
      </xdr:nvCxnSpPr>
      <xdr:spPr bwMode="auto">
        <a:xfrm flipH="1" flipV="1">
          <a:off x="8915400" y="914400"/>
          <a:ext cx="2362200" cy="14478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552450</xdr:colOff>
      <xdr:row>12</xdr:row>
      <xdr:rowOff>57150</xdr:rowOff>
    </xdr:from>
    <xdr:to>
      <xdr:col>15</xdr:col>
      <xdr:colOff>0</xdr:colOff>
      <xdr:row>13</xdr:row>
      <xdr:rowOff>114300</xdr:rowOff>
    </xdr:to>
    <xdr:cxnSp macro="">
      <xdr:nvCxnSpPr>
        <xdr:cNvPr id="9943" name="Straight Arrow Connector 5">
          <a:extLst>
            <a:ext uri="{FF2B5EF4-FFF2-40B4-BE49-F238E27FC236}">
              <a16:creationId xmlns:a16="http://schemas.microsoft.com/office/drawing/2014/main" id="{00000000-0008-0000-0100-0000D7260000}"/>
            </a:ext>
          </a:extLst>
        </xdr:cNvPr>
        <xdr:cNvCxnSpPr>
          <a:cxnSpLocks noChangeShapeType="1"/>
          <a:stCxn id="5" idx="1"/>
        </xdr:cNvCxnSpPr>
      </xdr:nvCxnSpPr>
      <xdr:spPr bwMode="auto">
        <a:xfrm flipH="1" flipV="1">
          <a:off x="9391650" y="2143125"/>
          <a:ext cx="1885950" cy="2190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304800</xdr:colOff>
      <xdr:row>13</xdr:row>
      <xdr:rowOff>114300</xdr:rowOff>
    </xdr:from>
    <xdr:to>
      <xdr:col>15</xdr:col>
      <xdr:colOff>0</xdr:colOff>
      <xdr:row>18</xdr:row>
      <xdr:rowOff>66675</xdr:rowOff>
    </xdr:to>
    <xdr:cxnSp macro="">
      <xdr:nvCxnSpPr>
        <xdr:cNvPr id="9944" name="Straight Arrow Connector 7">
          <a:extLst>
            <a:ext uri="{FF2B5EF4-FFF2-40B4-BE49-F238E27FC236}">
              <a16:creationId xmlns:a16="http://schemas.microsoft.com/office/drawing/2014/main" id="{00000000-0008-0000-0100-0000D8260000}"/>
            </a:ext>
          </a:extLst>
        </xdr:cNvPr>
        <xdr:cNvCxnSpPr>
          <a:cxnSpLocks noChangeShapeType="1"/>
          <a:stCxn id="5" idx="1"/>
        </xdr:cNvCxnSpPr>
      </xdr:nvCxnSpPr>
      <xdr:spPr bwMode="auto">
        <a:xfrm flipH="1">
          <a:off x="7705725" y="2362200"/>
          <a:ext cx="3571875" cy="8191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695325</xdr:colOff>
      <xdr:row>26</xdr:row>
      <xdr:rowOff>200025</xdr:rowOff>
    </xdr:from>
    <xdr:to>
      <xdr:col>2</xdr:col>
      <xdr:colOff>428625</xdr:colOff>
      <xdr:row>27</xdr:row>
      <xdr:rowOff>209550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038225" y="4743450"/>
          <a:ext cx="5810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Model</a:t>
          </a:r>
        </a:p>
      </xdr:txBody>
    </xdr:sp>
    <xdr:clientData/>
  </xdr:twoCellAnchor>
  <xdr:twoCellAnchor>
    <xdr:from>
      <xdr:col>2</xdr:col>
      <xdr:colOff>428625</xdr:colOff>
      <xdr:row>26</xdr:row>
      <xdr:rowOff>9525</xdr:rowOff>
    </xdr:from>
    <xdr:to>
      <xdr:col>3</xdr:col>
      <xdr:colOff>304800</xdr:colOff>
      <xdr:row>27</xdr:row>
      <xdr:rowOff>66675</xdr:rowOff>
    </xdr:to>
    <xdr:cxnSp macro="">
      <xdr:nvCxnSpPr>
        <xdr:cNvPr id="9946" name="Straight Arrow Connector 11">
          <a:extLst>
            <a:ext uri="{FF2B5EF4-FFF2-40B4-BE49-F238E27FC236}">
              <a16:creationId xmlns:a16="http://schemas.microsoft.com/office/drawing/2014/main" id="{00000000-0008-0000-0100-0000DA260000}"/>
            </a:ext>
          </a:extLst>
        </xdr:cNvPr>
        <xdr:cNvCxnSpPr>
          <a:cxnSpLocks noChangeShapeType="1"/>
          <a:stCxn id="14" idx="3"/>
        </xdr:cNvCxnSpPr>
      </xdr:nvCxnSpPr>
      <xdr:spPr bwMode="auto">
        <a:xfrm flipV="1">
          <a:off x="1619250" y="4552950"/>
          <a:ext cx="381000" cy="3429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209550</xdr:colOff>
      <xdr:row>26</xdr:row>
      <xdr:rowOff>47625</xdr:rowOff>
    </xdr:from>
    <xdr:to>
      <xdr:col>16</xdr:col>
      <xdr:colOff>152400</xdr:colOff>
      <xdr:row>27</xdr:row>
      <xdr:rowOff>66675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0191750" y="4591050"/>
          <a:ext cx="19145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Base options for model</a:t>
          </a:r>
        </a:p>
      </xdr:txBody>
    </xdr:sp>
    <xdr:clientData/>
  </xdr:twoCellAnchor>
  <xdr:twoCellAnchor>
    <xdr:from>
      <xdr:col>10</xdr:col>
      <xdr:colOff>619125</xdr:colOff>
      <xdr:row>26</xdr:row>
      <xdr:rowOff>171450</xdr:rowOff>
    </xdr:from>
    <xdr:to>
      <xdr:col>13</xdr:col>
      <xdr:colOff>247650</xdr:colOff>
      <xdr:row>26</xdr:row>
      <xdr:rowOff>200025</xdr:rowOff>
    </xdr:to>
    <xdr:cxnSp macro="">
      <xdr:nvCxnSpPr>
        <xdr:cNvPr id="9948" name="Straight Arrow Connector 16">
          <a:extLst>
            <a:ext uri="{FF2B5EF4-FFF2-40B4-BE49-F238E27FC236}">
              <a16:creationId xmlns:a16="http://schemas.microsoft.com/office/drawing/2014/main" id="{00000000-0008-0000-0100-0000DC260000}"/>
            </a:ext>
          </a:extLst>
        </xdr:cNvPr>
        <xdr:cNvCxnSpPr>
          <a:cxnSpLocks noChangeShapeType="1"/>
        </xdr:cNvCxnSpPr>
      </xdr:nvCxnSpPr>
      <xdr:spPr bwMode="auto">
        <a:xfrm flipH="1" flipV="1">
          <a:off x="8691563" y="4652963"/>
          <a:ext cx="2405062" cy="285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238125</xdr:colOff>
      <xdr:row>23</xdr:row>
      <xdr:rowOff>123825</xdr:rowOff>
    </xdr:from>
    <xdr:to>
      <xdr:col>17</xdr:col>
      <xdr:colOff>180975</xdr:colOff>
      <xdr:row>25</xdr:row>
      <xdr:rowOff>95250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0220325" y="4162425"/>
          <a:ext cx="26479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Base price</a:t>
          </a:r>
          <a:r>
            <a:rPr lang="en-US" sz="1100" baseline="0"/>
            <a:t> </a:t>
          </a:r>
          <a:r>
            <a:rPr lang="en-US" sz="1100"/>
            <a:t>for model; Amount = Unit Price</a:t>
          </a:r>
        </a:p>
      </xdr:txBody>
    </xdr:sp>
    <xdr:clientData/>
  </xdr:twoCellAnchor>
  <xdr:twoCellAnchor>
    <xdr:from>
      <xdr:col>12</xdr:col>
      <xdr:colOff>847725</xdr:colOff>
      <xdr:row>24</xdr:row>
      <xdr:rowOff>47625</xdr:rowOff>
    </xdr:from>
    <xdr:to>
      <xdr:col>13</xdr:col>
      <xdr:colOff>180975</xdr:colOff>
      <xdr:row>24</xdr:row>
      <xdr:rowOff>76200</xdr:rowOff>
    </xdr:to>
    <xdr:cxnSp macro="">
      <xdr:nvCxnSpPr>
        <xdr:cNvPr id="9950" name="Straight Arrow Connector 20">
          <a:extLst>
            <a:ext uri="{FF2B5EF4-FFF2-40B4-BE49-F238E27FC236}">
              <a16:creationId xmlns:a16="http://schemas.microsoft.com/office/drawing/2014/main" id="{00000000-0008-0000-0100-0000DE260000}"/>
            </a:ext>
          </a:extLst>
        </xdr:cNvPr>
        <xdr:cNvCxnSpPr>
          <a:cxnSpLocks noChangeShapeType="1"/>
        </xdr:cNvCxnSpPr>
      </xdr:nvCxnSpPr>
      <xdr:spPr bwMode="auto">
        <a:xfrm flipH="1">
          <a:off x="9686925" y="4248150"/>
          <a:ext cx="514350" cy="285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1171575</xdr:colOff>
      <xdr:row>27</xdr:row>
      <xdr:rowOff>133350</xdr:rowOff>
    </xdr:from>
    <xdr:to>
      <xdr:col>15</xdr:col>
      <xdr:colOff>419100</xdr:colOff>
      <xdr:row>29</xdr:row>
      <xdr:rowOff>66675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9972675" y="4962525"/>
          <a:ext cx="16859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Drop down box, serial numbers from Tractor Status.  The primary</a:t>
          </a:r>
          <a:r>
            <a:rPr lang="en-US" sz="1100" baseline="0"/>
            <a:t> key.</a:t>
          </a:r>
          <a:endParaRPr lang="en-US" sz="1100"/>
        </a:p>
      </xdr:txBody>
    </xdr:sp>
    <xdr:clientData/>
  </xdr:twoCellAnchor>
  <xdr:twoCellAnchor>
    <xdr:from>
      <xdr:col>9</xdr:col>
      <xdr:colOff>57150</xdr:colOff>
      <xdr:row>27</xdr:row>
      <xdr:rowOff>533400</xdr:rowOff>
    </xdr:from>
    <xdr:to>
      <xdr:col>12</xdr:col>
      <xdr:colOff>1162050</xdr:colOff>
      <xdr:row>28</xdr:row>
      <xdr:rowOff>85725</xdr:rowOff>
    </xdr:to>
    <xdr:cxnSp macro="">
      <xdr:nvCxnSpPr>
        <xdr:cNvPr id="9952" name="Straight Arrow Connector 23">
          <a:extLst>
            <a:ext uri="{FF2B5EF4-FFF2-40B4-BE49-F238E27FC236}">
              <a16:creationId xmlns:a16="http://schemas.microsoft.com/office/drawing/2014/main" id="{00000000-0008-0000-0100-0000E0260000}"/>
            </a:ext>
          </a:extLst>
        </xdr:cNvPr>
        <xdr:cNvCxnSpPr>
          <a:cxnSpLocks noChangeShapeType="1"/>
        </xdr:cNvCxnSpPr>
      </xdr:nvCxnSpPr>
      <xdr:spPr bwMode="auto">
        <a:xfrm flipH="1">
          <a:off x="6734175" y="5362575"/>
          <a:ext cx="3267075" cy="1333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333375</xdr:colOff>
      <xdr:row>32</xdr:row>
      <xdr:rowOff>95250</xdr:rowOff>
    </xdr:from>
    <xdr:to>
      <xdr:col>2</xdr:col>
      <xdr:colOff>438150</xdr:colOff>
      <xdr:row>39</xdr:row>
      <xdr:rowOff>19050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333375" y="6162675"/>
          <a:ext cx="129540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200"/>
            </a:lnSpc>
          </a:pPr>
          <a:r>
            <a:rPr lang="en-US" sz="1100"/>
            <a:t>List of Options from Tractor Status; dynamic</a:t>
          </a:r>
          <a:r>
            <a:rPr lang="en-US" sz="1100" baseline="0"/>
            <a:t> from Serial Number.</a:t>
          </a:r>
          <a:endParaRPr lang="en-US" sz="1100"/>
        </a:p>
      </xdr:txBody>
    </xdr:sp>
    <xdr:clientData/>
  </xdr:twoCellAnchor>
  <xdr:twoCellAnchor>
    <xdr:from>
      <xdr:col>3</xdr:col>
      <xdr:colOff>19050</xdr:colOff>
      <xdr:row>29</xdr:row>
      <xdr:rowOff>47625</xdr:rowOff>
    </xdr:from>
    <xdr:to>
      <xdr:col>3</xdr:col>
      <xdr:colOff>523875</xdr:colOff>
      <xdr:row>42</xdr:row>
      <xdr:rowOff>19050</xdr:rowOff>
    </xdr:to>
    <xdr:sp macro="" textlink="">
      <xdr:nvSpPr>
        <xdr:cNvPr id="9954" name="Left Brace 5">
          <a:extLst>
            <a:ext uri="{FF2B5EF4-FFF2-40B4-BE49-F238E27FC236}">
              <a16:creationId xmlns:a16="http://schemas.microsoft.com/office/drawing/2014/main" id="{00000000-0008-0000-0100-0000E2260000}"/>
            </a:ext>
          </a:extLst>
        </xdr:cNvPr>
        <xdr:cNvSpPr>
          <a:spLocks/>
        </xdr:cNvSpPr>
      </xdr:nvSpPr>
      <xdr:spPr bwMode="auto">
        <a:xfrm>
          <a:off x="1714500" y="5629275"/>
          <a:ext cx="504825" cy="2076450"/>
        </a:xfrm>
        <a:prstGeom prst="leftBrace">
          <a:avLst>
            <a:gd name="adj1" fmla="val 8303"/>
            <a:gd name="adj2" fmla="val 50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34</xdr:row>
      <xdr:rowOff>0</xdr:rowOff>
    </xdr:from>
    <xdr:to>
      <xdr:col>16</xdr:col>
      <xdr:colOff>619125</xdr:colOff>
      <xdr:row>36</xdr:row>
      <xdr:rowOff>47625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0629900" y="6391275"/>
          <a:ext cx="194310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Unit prices for options</a:t>
          </a:r>
        </a:p>
      </xdr:txBody>
    </xdr:sp>
    <xdr:clientData/>
  </xdr:twoCellAnchor>
  <xdr:twoCellAnchor>
    <xdr:from>
      <xdr:col>13</xdr:col>
      <xdr:colOff>28575</xdr:colOff>
      <xdr:row>35</xdr:row>
      <xdr:rowOff>19050</xdr:rowOff>
    </xdr:from>
    <xdr:to>
      <xdr:col>14</xdr:col>
      <xdr:colOff>0</xdr:colOff>
      <xdr:row>35</xdr:row>
      <xdr:rowOff>28575</xdr:rowOff>
    </xdr:to>
    <xdr:cxnSp macro="">
      <xdr:nvCxnSpPr>
        <xdr:cNvPr id="9956" name="Straight Arrow Connector 26">
          <a:extLst>
            <a:ext uri="{FF2B5EF4-FFF2-40B4-BE49-F238E27FC236}">
              <a16:creationId xmlns:a16="http://schemas.microsoft.com/office/drawing/2014/main" id="{00000000-0008-0000-0100-0000E4260000}"/>
            </a:ext>
          </a:extLst>
        </xdr:cNvPr>
        <xdr:cNvCxnSpPr>
          <a:cxnSpLocks noChangeShapeType="1"/>
          <a:stCxn id="31" idx="1"/>
        </xdr:cNvCxnSpPr>
      </xdr:nvCxnSpPr>
      <xdr:spPr bwMode="auto">
        <a:xfrm flipH="1" flipV="1">
          <a:off x="10048875" y="6572250"/>
          <a:ext cx="619125" cy="95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135255</xdr:colOff>
      <xdr:row>43</xdr:row>
      <xdr:rowOff>49529</xdr:rowOff>
    </xdr:from>
    <xdr:to>
      <xdr:col>4</xdr:col>
      <xdr:colOff>287655</xdr:colOff>
      <xdr:row>52</xdr:row>
      <xdr:rowOff>139064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87680" y="7760017"/>
          <a:ext cx="2590800" cy="1503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Choose the discount level from a list of options</a:t>
          </a:r>
          <a:r>
            <a:rPr lang="en-US" sz="1100" b="1" u="sng"/>
            <a:t>. can be data validation</a:t>
          </a:r>
          <a:r>
            <a:rPr lang="en-US" sz="1100" b="1" u="sng" baseline="0"/>
            <a:t> or form control</a:t>
          </a:r>
          <a:endParaRPr lang="en-US" sz="1100" b="1" u="sng"/>
        </a:p>
      </xdr:txBody>
    </xdr:sp>
    <xdr:clientData/>
  </xdr:twoCellAnchor>
  <xdr:twoCellAnchor>
    <xdr:from>
      <xdr:col>2</xdr:col>
      <xdr:colOff>66675</xdr:colOff>
      <xdr:row>50</xdr:row>
      <xdr:rowOff>152400</xdr:rowOff>
    </xdr:from>
    <xdr:to>
      <xdr:col>2</xdr:col>
      <xdr:colOff>123825</xdr:colOff>
      <xdr:row>53</xdr:row>
      <xdr:rowOff>66675</xdr:rowOff>
    </xdr:to>
    <xdr:cxnSp macro="">
      <xdr:nvCxnSpPr>
        <xdr:cNvPr id="9958" name="Straight Arrow Connector 9663">
          <a:extLst>
            <a:ext uri="{FF2B5EF4-FFF2-40B4-BE49-F238E27FC236}">
              <a16:creationId xmlns:a16="http://schemas.microsoft.com/office/drawing/2014/main" id="{00000000-0008-0000-0100-0000E6260000}"/>
            </a:ext>
          </a:extLst>
        </xdr:cNvPr>
        <xdr:cNvCxnSpPr>
          <a:cxnSpLocks noChangeShapeType="1"/>
        </xdr:cNvCxnSpPr>
      </xdr:nvCxnSpPr>
      <xdr:spPr bwMode="auto">
        <a:xfrm>
          <a:off x="1257300" y="8810625"/>
          <a:ext cx="57150" cy="4095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57150</xdr:colOff>
      <xdr:row>50</xdr:row>
      <xdr:rowOff>104775</xdr:rowOff>
    </xdr:from>
    <xdr:to>
      <xdr:col>6</xdr:col>
      <xdr:colOff>66675</xdr:colOff>
      <xdr:row>53</xdr:row>
      <xdr:rowOff>9525</xdr:rowOff>
    </xdr:to>
    <xdr:cxnSp macro="">
      <xdr:nvCxnSpPr>
        <xdr:cNvPr id="9959" name="Straight Arrow Connector 9665">
          <a:extLst>
            <a:ext uri="{FF2B5EF4-FFF2-40B4-BE49-F238E27FC236}">
              <a16:creationId xmlns:a16="http://schemas.microsoft.com/office/drawing/2014/main" id="{00000000-0008-0000-0100-0000E7260000}"/>
            </a:ext>
          </a:extLst>
        </xdr:cNvPr>
        <xdr:cNvCxnSpPr>
          <a:cxnSpLocks noChangeShapeType="1"/>
        </xdr:cNvCxnSpPr>
      </xdr:nvCxnSpPr>
      <xdr:spPr bwMode="auto">
        <a:xfrm>
          <a:off x="2847975" y="8915400"/>
          <a:ext cx="2443163" cy="3810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371475</xdr:colOff>
      <xdr:row>52</xdr:row>
      <xdr:rowOff>57150</xdr:rowOff>
    </xdr:from>
    <xdr:to>
      <xdr:col>16</xdr:col>
      <xdr:colOff>266700</xdr:colOff>
      <xdr:row>56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91775" y="9363075"/>
          <a:ext cx="186690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Discounted Price</a:t>
          </a:r>
        </a:p>
      </xdr:txBody>
    </xdr:sp>
    <xdr:clientData/>
  </xdr:twoCellAnchor>
  <xdr:twoCellAnchor>
    <xdr:from>
      <xdr:col>12</xdr:col>
      <xdr:colOff>1123950</xdr:colOff>
      <xdr:row>53</xdr:row>
      <xdr:rowOff>133350</xdr:rowOff>
    </xdr:from>
    <xdr:to>
      <xdr:col>13</xdr:col>
      <xdr:colOff>371475</xdr:colOff>
      <xdr:row>54</xdr:row>
      <xdr:rowOff>23813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stCxn id="2" idx="1"/>
        </xdr:cNvCxnSpPr>
      </xdr:nvCxnSpPr>
      <xdr:spPr bwMode="auto">
        <a:xfrm flipH="1" flipV="1">
          <a:off x="9963150" y="9610725"/>
          <a:ext cx="428625" cy="6191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895349</xdr:colOff>
      <xdr:row>0</xdr:row>
      <xdr:rowOff>85725</xdr:rowOff>
    </xdr:from>
    <xdr:to>
      <xdr:col>4</xdr:col>
      <xdr:colOff>485774</xdr:colOff>
      <xdr:row>3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543049" y="85725"/>
          <a:ext cx="6172200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Note: you will need both</a:t>
          </a:r>
          <a:r>
            <a:rPr lang="en-US" sz="1100" b="1" baseline="0"/>
            <a:t> the serial number selected in the confirmation template, and the subsequent model, to accurately select these options for the record in Tractor Status</a:t>
          </a:r>
          <a:endParaRPr lang="en-U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ctor_Statu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Current"/>
      <sheetName val="Commitment list"/>
    </sheetNames>
    <definedNames>
      <definedName name="Catagory" refersTo="='Current'!$A$1:$BK$1"/>
      <definedName name="Data_2015" refersTo="='Current'!$A$2416:$BB$3166"/>
      <definedName name="Serial" refersTo="='Current'!$Q$2:$Q$6386"/>
    </definedNames>
    <sheetDataSet>
      <sheetData sheetId="0">
        <row r="1">
          <cell r="Q1" t="str">
            <v>Motor Options</v>
          </cell>
          <cell r="R1" t="str">
            <v>Motor Options Drop Down</v>
          </cell>
          <cell r="AC1" t="str">
            <v>MY13 SN</v>
          </cell>
          <cell r="AD1" t="str">
            <v>rand</v>
          </cell>
          <cell r="AE1" t="str">
            <v>Rank</v>
          </cell>
          <cell r="AH1" t="str">
            <v>MY13 SN</v>
          </cell>
        </row>
        <row r="2">
          <cell r="Q2">
            <v>160</v>
          </cell>
        </row>
        <row r="3">
          <cell r="Q3">
            <v>173</v>
          </cell>
        </row>
        <row r="4">
          <cell r="Q4">
            <v>225</v>
          </cell>
        </row>
        <row r="5">
          <cell r="Q5">
            <v>275</v>
          </cell>
        </row>
        <row r="31">
          <cell r="Q31" t="str">
            <v>Tier 3</v>
          </cell>
        </row>
        <row r="32">
          <cell r="Q32" t="str">
            <v>Y</v>
          </cell>
        </row>
        <row r="33">
          <cell r="Q33" t="str">
            <v>N</v>
          </cell>
        </row>
        <row r="34">
          <cell r="Q34" t="str">
            <v>Canada</v>
          </cell>
        </row>
        <row r="40">
          <cell r="Q40" t="str">
            <v>Straight</v>
          </cell>
        </row>
        <row r="41">
          <cell r="Q41" t="str">
            <v>N</v>
          </cell>
        </row>
        <row r="42">
          <cell r="Q42" t="str">
            <v>Straight</v>
          </cell>
        </row>
        <row r="47">
          <cell r="Q47" t="str">
            <v>Build Month1</v>
          </cell>
        </row>
        <row r="48">
          <cell r="Q48">
            <v>40725</v>
          </cell>
        </row>
        <row r="49">
          <cell r="Q49">
            <v>40756</v>
          </cell>
        </row>
        <row r="50">
          <cell r="Q50">
            <v>40787</v>
          </cell>
        </row>
        <row r="51">
          <cell r="Q51">
            <v>40817</v>
          </cell>
        </row>
        <row r="52">
          <cell r="Q52">
            <v>40848</v>
          </cell>
        </row>
        <row r="53">
          <cell r="Q53">
            <v>40878</v>
          </cell>
        </row>
        <row r="54">
          <cell r="Q54">
            <v>40909</v>
          </cell>
        </row>
        <row r="55">
          <cell r="Q55">
            <v>40940</v>
          </cell>
        </row>
        <row r="56">
          <cell r="Q56">
            <v>40969</v>
          </cell>
        </row>
        <row r="57">
          <cell r="Q57">
            <v>41000</v>
          </cell>
        </row>
        <row r="58">
          <cell r="Q58">
            <v>41030</v>
          </cell>
        </row>
        <row r="59">
          <cell r="Q59">
            <v>41061</v>
          </cell>
        </row>
        <row r="60">
          <cell r="Q60" t="str">
            <v>TBD</v>
          </cell>
        </row>
        <row r="63">
          <cell r="Q63" t="str">
            <v>Build Month2</v>
          </cell>
        </row>
        <row r="64">
          <cell r="Q64">
            <v>41091</v>
          </cell>
        </row>
        <row r="65">
          <cell r="Q65">
            <v>41122</v>
          </cell>
        </row>
        <row r="66">
          <cell r="Q66">
            <v>41153</v>
          </cell>
        </row>
        <row r="67">
          <cell r="Q67">
            <v>41183</v>
          </cell>
        </row>
        <row r="68">
          <cell r="Q68">
            <v>41214</v>
          </cell>
        </row>
        <row r="69">
          <cell r="Q69">
            <v>41244</v>
          </cell>
        </row>
        <row r="70">
          <cell r="Q70">
            <v>41275</v>
          </cell>
        </row>
        <row r="71">
          <cell r="Q71">
            <v>41306</v>
          </cell>
        </row>
        <row r="72">
          <cell r="Q72">
            <v>41334</v>
          </cell>
        </row>
        <row r="73">
          <cell r="Q73">
            <v>41365</v>
          </cell>
        </row>
        <row r="74">
          <cell r="Q74">
            <v>41395</v>
          </cell>
        </row>
        <row r="75">
          <cell r="Q75">
            <v>41426</v>
          </cell>
        </row>
        <row r="76">
          <cell r="Q76" t="str">
            <v>TBD</v>
          </cell>
        </row>
        <row r="78">
          <cell r="Q78" t="str">
            <v>Build Month3</v>
          </cell>
        </row>
        <row r="79">
          <cell r="Q79">
            <v>41456</v>
          </cell>
        </row>
        <row r="80">
          <cell r="Q80">
            <v>41487</v>
          </cell>
        </row>
        <row r="81">
          <cell r="Q81">
            <v>41518</v>
          </cell>
        </row>
        <row r="82">
          <cell r="Q82">
            <v>41548</v>
          </cell>
        </row>
        <row r="83">
          <cell r="Q83">
            <v>41579</v>
          </cell>
        </row>
        <row r="84">
          <cell r="Q84">
            <v>41609</v>
          </cell>
        </row>
        <row r="85">
          <cell r="Q85">
            <v>41640</v>
          </cell>
        </row>
        <row r="86">
          <cell r="Q86">
            <v>41671</v>
          </cell>
        </row>
        <row r="87">
          <cell r="Q87">
            <v>41699</v>
          </cell>
        </row>
        <row r="88">
          <cell r="Q88">
            <v>41730</v>
          </cell>
        </row>
        <row r="89">
          <cell r="Q89">
            <v>41760</v>
          </cell>
        </row>
        <row r="90">
          <cell r="Q90">
            <v>41791</v>
          </cell>
        </row>
        <row r="91">
          <cell r="Q91" t="str">
            <v>TBD</v>
          </cell>
        </row>
        <row r="93">
          <cell r="Q93" t="str">
            <v>Build Month4</v>
          </cell>
        </row>
        <row r="94">
          <cell r="Q94">
            <v>41821</v>
          </cell>
        </row>
        <row r="95">
          <cell r="Q95">
            <v>41852</v>
          </cell>
        </row>
        <row r="96">
          <cell r="Q96">
            <v>41883</v>
          </cell>
        </row>
        <row r="97">
          <cell r="Q97">
            <v>41913</v>
          </cell>
        </row>
        <row r="98">
          <cell r="Q98">
            <v>41944</v>
          </cell>
        </row>
        <row r="99">
          <cell r="Q99">
            <v>41974</v>
          </cell>
        </row>
        <row r="100">
          <cell r="Q100">
            <v>42005</v>
          </cell>
        </row>
        <row r="101">
          <cell r="Q101">
            <v>42036</v>
          </cell>
        </row>
        <row r="102">
          <cell r="Q102">
            <v>42064</v>
          </cell>
        </row>
        <row r="103">
          <cell r="Q103">
            <v>42095</v>
          </cell>
        </row>
        <row r="104">
          <cell r="Q104">
            <v>42125</v>
          </cell>
        </row>
        <row r="105">
          <cell r="Q105">
            <v>42156</v>
          </cell>
        </row>
        <row r="106">
          <cell r="Q106" t="str">
            <v>TBD</v>
          </cell>
        </row>
      </sheetData>
      <sheetData sheetId="1">
        <row r="1">
          <cell r="A1" t="str">
            <v>Status</v>
          </cell>
          <cell r="B1" t="str">
            <v>Build Number</v>
          </cell>
          <cell r="C1" t="str">
            <v>Ship Date</v>
          </cell>
          <cell r="D1" t="str">
            <v>Confirm Month</v>
          </cell>
          <cell r="E1" t="str">
            <v>Production Completion date</v>
          </cell>
          <cell r="F1" t="str">
            <v>Actual Date to QC</v>
          </cell>
          <cell r="G1" t="str">
            <v>Date out of QC</v>
          </cell>
          <cell r="H1" t="str">
            <v>Unit</v>
          </cell>
          <cell r="I1" t="str">
            <v>build month</v>
          </cell>
          <cell r="J1" t="str">
            <v>new order by Month</v>
          </cell>
          <cell r="K1" t="str">
            <v>rep</v>
          </cell>
          <cell r="L1" t="str">
            <v>Dealer Request Date</v>
          </cell>
          <cell r="M1" t="str">
            <v>PO Date</v>
          </cell>
          <cell r="N1" t="str">
            <v>Customer PO #</v>
          </cell>
          <cell r="O1" t="str">
            <v>Commit?</v>
          </cell>
          <cell r="P1" t="str">
            <v>Sold to</v>
          </cell>
          <cell r="Q1" t="str">
            <v>Serial #</v>
          </cell>
          <cell r="R1" t="str">
            <v>Series</v>
          </cell>
          <cell r="S1" t="str">
            <v>Engine</v>
          </cell>
          <cell r="T1" t="str">
            <v>Transmission</v>
          </cell>
          <cell r="U1" t="str">
            <v>FWD Gears</v>
          </cell>
          <cell r="V1" t="str">
            <v>T3 International</v>
          </cell>
          <cell r="W1" t="str">
            <v>Axle Width</v>
          </cell>
          <cell r="X1" t="str">
            <v>Clearance</v>
          </cell>
          <cell r="Y1" t="str">
            <v>Hyd Adjust</v>
          </cell>
          <cell r="Z1" t="str">
            <v>FT</v>
          </cell>
          <cell r="AA1" t="str">
            <v>RT</v>
          </cell>
          <cell r="AB1" t="str">
            <v>Tank Size</v>
          </cell>
          <cell r="AC1" t="str">
            <v>SS TANK</v>
          </cell>
          <cell r="AD1" t="str">
            <v>Power Mirrors</v>
          </cell>
          <cell r="AE1" t="str">
            <v>Premium Seats</v>
          </cell>
          <cell r="AF1" t="str">
            <v>FFEND</v>
          </cell>
          <cell r="AG1" t="str">
            <v>RFEND</v>
          </cell>
          <cell r="AH1" t="str">
            <v>High Output Lighting</v>
          </cell>
          <cell r="AI1" t="str">
            <v>LS Cat</v>
          </cell>
          <cell r="AJ1" t="str">
            <v>2ND RINSE</v>
          </cell>
          <cell r="AK1" t="str">
            <v>Eductor</v>
          </cell>
          <cell r="AL1" t="str">
            <v>3" FILL</v>
          </cell>
          <cell r="AM1" t="str">
            <v>Boom</v>
          </cell>
          <cell r="AN1" t="str">
            <v>Float Tube</v>
          </cell>
          <cell r="AO1" t="str">
            <v>Special Plumbing: 8/10 sec boom</v>
          </cell>
          <cell r="AP1" t="str">
            <v>Nozzle Spacing</v>
          </cell>
          <cell r="AQ1" t="str">
            <v>NB</v>
          </cell>
          <cell r="AR1" t="str">
            <v>Foam Marker</v>
          </cell>
          <cell r="AS1" t="str">
            <v>Fence Row</v>
          </cell>
          <cell r="AT1" t="str">
            <v>Raven Control</v>
          </cell>
          <cell r="AU1" t="str">
            <v>Pickup</v>
          </cell>
          <cell r="AV1" t="str">
            <v>Auto Boom</v>
          </cell>
          <cell r="AW1" t="str">
            <v>ACCU BOOM</v>
          </cell>
          <cell r="AX1" t="str">
            <v>Antennae</v>
          </cell>
          <cell r="AY1" t="str">
            <v>AUTO STEER</v>
          </cell>
          <cell r="AZ1" t="str">
            <v>Flow Meter</v>
          </cell>
          <cell r="BA1" t="str">
            <v>Ship Front Tire</v>
          </cell>
          <cell r="BB1" t="str">
            <v>Ship Rear Tire</v>
          </cell>
          <cell r="BC1" t="str">
            <v>Extended Warranty</v>
          </cell>
          <cell r="BD1" t="str">
            <v>FOLLOW UP</v>
          </cell>
          <cell r="BE1" t="str">
            <v>FE Original</v>
          </cell>
          <cell r="BF1" t="str">
            <v>Original DB</v>
          </cell>
          <cell r="BG1" t="str">
            <v xml:space="preserve">before </v>
          </cell>
          <cell r="BH1" t="str">
            <v>before</v>
          </cell>
          <cell r="BI1" t="str">
            <v>Remote Control</v>
          </cell>
          <cell r="BJ1" t="str">
            <v>Sprayer Survival Kit</v>
          </cell>
          <cell r="BK1" t="str">
            <v>Cab Filter Kit</v>
          </cell>
        </row>
        <row r="2">
          <cell r="Q2">
            <v>9110035</v>
          </cell>
        </row>
        <row r="3">
          <cell r="Q3">
            <v>9110033</v>
          </cell>
        </row>
        <row r="4">
          <cell r="Q4">
            <v>9110036</v>
          </cell>
        </row>
        <row r="5">
          <cell r="Q5">
            <v>9110034</v>
          </cell>
        </row>
        <row r="6">
          <cell r="Q6">
            <v>9110037</v>
          </cell>
        </row>
        <row r="7">
          <cell r="Q7">
            <v>9110048</v>
          </cell>
        </row>
        <row r="8">
          <cell r="Q8">
            <v>9110046</v>
          </cell>
        </row>
        <row r="9">
          <cell r="Q9">
            <v>9110049</v>
          </cell>
        </row>
        <row r="10">
          <cell r="Q10">
            <v>9110237</v>
          </cell>
        </row>
        <row r="11">
          <cell r="Q11">
            <v>9110086</v>
          </cell>
        </row>
        <row r="12">
          <cell r="Q12">
            <v>9110210</v>
          </cell>
        </row>
        <row r="13">
          <cell r="Q13">
            <v>9110187</v>
          </cell>
        </row>
        <row r="14">
          <cell r="Q14">
            <v>9110238</v>
          </cell>
        </row>
        <row r="15">
          <cell r="Q15">
            <v>9110047</v>
          </cell>
        </row>
        <row r="16">
          <cell r="Q16">
            <v>9110038</v>
          </cell>
        </row>
        <row r="17">
          <cell r="Q17">
            <v>9110181</v>
          </cell>
        </row>
        <row r="18">
          <cell r="Q18">
            <v>9110030</v>
          </cell>
        </row>
        <row r="19">
          <cell r="Q19">
            <v>9110053</v>
          </cell>
        </row>
        <row r="20">
          <cell r="Q20">
            <v>9110039</v>
          </cell>
        </row>
        <row r="21">
          <cell r="Q21">
            <v>9110054</v>
          </cell>
        </row>
        <row r="22">
          <cell r="Q22">
            <v>9110239</v>
          </cell>
        </row>
        <row r="23">
          <cell r="Q23">
            <v>9110240</v>
          </cell>
        </row>
        <row r="24">
          <cell r="Q24">
            <v>9110279</v>
          </cell>
        </row>
        <row r="25">
          <cell r="Q25">
            <v>9110369</v>
          </cell>
        </row>
        <row r="26">
          <cell r="Q26">
            <v>9110370</v>
          </cell>
        </row>
        <row r="27">
          <cell r="Q27">
            <v>9110061</v>
          </cell>
        </row>
        <row r="28">
          <cell r="Q28">
            <v>9110062</v>
          </cell>
        </row>
        <row r="29">
          <cell r="Q29">
            <v>9110125</v>
          </cell>
        </row>
        <row r="30">
          <cell r="Q30">
            <v>9110126</v>
          </cell>
        </row>
        <row r="31">
          <cell r="Q31">
            <v>9110079</v>
          </cell>
        </row>
        <row r="32">
          <cell r="Q32">
            <v>9110127</v>
          </cell>
        </row>
        <row r="33">
          <cell r="Q33">
            <v>9110128</v>
          </cell>
        </row>
        <row r="34">
          <cell r="Q34">
            <v>9110300</v>
          </cell>
        </row>
        <row r="35">
          <cell r="Q35">
            <v>9110301</v>
          </cell>
        </row>
        <row r="36">
          <cell r="Q36">
            <v>9110241</v>
          </cell>
        </row>
        <row r="37">
          <cell r="Q37">
            <v>9110351</v>
          </cell>
        </row>
        <row r="38">
          <cell r="Q38">
            <v>9110352</v>
          </cell>
        </row>
        <row r="39">
          <cell r="Q39">
            <v>9110349</v>
          </cell>
        </row>
        <row r="40">
          <cell r="Q40">
            <v>9110209</v>
          </cell>
        </row>
        <row r="41">
          <cell r="Q41">
            <v>9110188</v>
          </cell>
        </row>
        <row r="42">
          <cell r="Q42">
            <v>9110174</v>
          </cell>
        </row>
        <row r="43">
          <cell r="Q43">
            <v>9110175</v>
          </cell>
        </row>
        <row r="44">
          <cell r="Q44">
            <v>9110159</v>
          </cell>
        </row>
        <row r="45">
          <cell r="Q45">
            <v>9110063</v>
          </cell>
        </row>
        <row r="46">
          <cell r="Q46">
            <v>9110064</v>
          </cell>
        </row>
        <row r="47">
          <cell r="Q47">
            <v>9110082</v>
          </cell>
        </row>
        <row r="48">
          <cell r="Q48">
            <v>9110166</v>
          </cell>
        </row>
        <row r="49">
          <cell r="Q49">
            <v>9110169</v>
          </cell>
        </row>
        <row r="50">
          <cell r="Q50">
            <v>9110180</v>
          </cell>
        </row>
        <row r="51">
          <cell r="Q51">
            <v>9110179</v>
          </cell>
        </row>
        <row r="52">
          <cell r="Q52">
            <v>9110392</v>
          </cell>
        </row>
        <row r="53">
          <cell r="Q53">
            <v>9110147</v>
          </cell>
        </row>
        <row r="54">
          <cell r="Q54">
            <v>9110040</v>
          </cell>
        </row>
        <row r="55">
          <cell r="Q55">
            <v>9110376</v>
          </cell>
        </row>
        <row r="56">
          <cell r="Q56">
            <v>9110085</v>
          </cell>
        </row>
        <row r="57">
          <cell r="Q57">
            <v>9110041</v>
          </cell>
        </row>
        <row r="58">
          <cell r="Q58">
            <v>9110212</v>
          </cell>
        </row>
        <row r="59">
          <cell r="Q59">
            <v>9110087</v>
          </cell>
        </row>
        <row r="60">
          <cell r="Q60">
            <v>9110088</v>
          </cell>
        </row>
        <row r="61">
          <cell r="Q61">
            <v>9110211</v>
          </cell>
        </row>
        <row r="62">
          <cell r="Q62">
            <v>9110089</v>
          </cell>
        </row>
        <row r="63">
          <cell r="Q63">
            <v>9110090</v>
          </cell>
        </row>
        <row r="64">
          <cell r="Q64">
            <v>9110189</v>
          </cell>
        </row>
        <row r="65">
          <cell r="Q65">
            <v>9110190</v>
          </cell>
        </row>
        <row r="66">
          <cell r="Q66">
            <v>9110333</v>
          </cell>
        </row>
        <row r="67">
          <cell r="Q67">
            <v>9110334</v>
          </cell>
        </row>
        <row r="68">
          <cell r="Q68">
            <v>9110313</v>
          </cell>
        </row>
        <row r="69">
          <cell r="Q69">
            <v>9110314</v>
          </cell>
        </row>
        <row r="70">
          <cell r="Q70">
            <v>9110050</v>
          </cell>
        </row>
        <row r="71">
          <cell r="Q71">
            <v>9110157</v>
          </cell>
        </row>
        <row r="72">
          <cell r="Q72">
            <v>9110095</v>
          </cell>
        </row>
        <row r="73">
          <cell r="Q73">
            <v>9110051</v>
          </cell>
        </row>
        <row r="74">
          <cell r="Q74">
            <v>9110096</v>
          </cell>
        </row>
        <row r="75">
          <cell r="Q75">
            <v>9110097</v>
          </cell>
        </row>
        <row r="76">
          <cell r="Q76">
            <v>9110098</v>
          </cell>
        </row>
        <row r="77">
          <cell r="Q77">
            <v>9110099</v>
          </cell>
        </row>
        <row r="78">
          <cell r="Q78">
            <v>9110100</v>
          </cell>
        </row>
        <row r="79">
          <cell r="Q79">
            <v>9110101</v>
          </cell>
        </row>
        <row r="80">
          <cell r="Q80">
            <v>9110091</v>
          </cell>
        </row>
        <row r="81">
          <cell r="Q81">
            <v>9110248</v>
          </cell>
        </row>
        <row r="82">
          <cell r="Q82">
            <v>9110247</v>
          </cell>
        </row>
        <row r="83">
          <cell r="Q83">
            <v>9110245</v>
          </cell>
        </row>
        <row r="84">
          <cell r="Q84">
            <v>9110243</v>
          </cell>
        </row>
        <row r="85">
          <cell r="Q85">
            <v>9110065</v>
          </cell>
        </row>
        <row r="86">
          <cell r="Q86">
            <v>9110066</v>
          </cell>
        </row>
        <row r="87">
          <cell r="Q87">
            <v>9110059</v>
          </cell>
        </row>
        <row r="88">
          <cell r="Q88">
            <v>9110060</v>
          </cell>
        </row>
        <row r="89">
          <cell r="Q89">
            <v>9110043</v>
          </cell>
        </row>
        <row r="90">
          <cell r="Q90">
            <v>9110067</v>
          </cell>
        </row>
        <row r="91">
          <cell r="Q91">
            <v>9110068</v>
          </cell>
        </row>
        <row r="92">
          <cell r="Q92">
            <v>9110119</v>
          </cell>
        </row>
        <row r="93">
          <cell r="Q93">
            <v>9110120</v>
          </cell>
        </row>
        <row r="94">
          <cell r="Q94">
            <v>9110042</v>
          </cell>
        </row>
        <row r="95">
          <cell r="Q95">
            <v>9110081</v>
          </cell>
        </row>
        <row r="96">
          <cell r="Q96">
            <v>9110092</v>
          </cell>
        </row>
        <row r="97">
          <cell r="Q97">
            <v>9110094</v>
          </cell>
        </row>
        <row r="98">
          <cell r="Q98">
            <v>9110249</v>
          </cell>
        </row>
        <row r="99">
          <cell r="Q99">
            <v>9110253</v>
          </cell>
        </row>
        <row r="100">
          <cell r="Q100">
            <v>9110148</v>
          </cell>
        </row>
        <row r="101">
          <cell r="Q101">
            <v>9110149</v>
          </cell>
        </row>
        <row r="102">
          <cell r="Q102">
            <v>9110056</v>
          </cell>
        </row>
        <row r="103">
          <cell r="Q103">
            <v>9110165</v>
          </cell>
        </row>
        <row r="104">
          <cell r="Q104">
            <v>9110055</v>
          </cell>
        </row>
        <row r="105">
          <cell r="Q105">
            <v>9110308</v>
          </cell>
        </row>
        <row r="106">
          <cell r="Q106">
            <v>9110143</v>
          </cell>
        </row>
        <row r="107">
          <cell r="Q107">
            <v>9110382</v>
          </cell>
        </row>
        <row r="108">
          <cell r="Q108">
            <v>9110383</v>
          </cell>
        </row>
        <row r="109">
          <cell r="Q109">
            <v>9110102</v>
          </cell>
        </row>
        <row r="110">
          <cell r="Q110">
            <v>9110093</v>
          </cell>
        </row>
        <row r="111">
          <cell r="Q111">
            <v>9110295</v>
          </cell>
        </row>
        <row r="112">
          <cell r="Q112">
            <v>9110244</v>
          </cell>
        </row>
        <row r="113">
          <cell r="Q113">
            <v>9110083</v>
          </cell>
        </row>
        <row r="114">
          <cell r="Q114">
            <v>9110084</v>
          </cell>
        </row>
        <row r="115">
          <cell r="Q115">
            <v>9110307</v>
          </cell>
        </row>
        <row r="116">
          <cell r="Q116">
            <v>9110398</v>
          </cell>
        </row>
        <row r="117">
          <cell r="Q117">
            <v>9110142</v>
          </cell>
        </row>
        <row r="118">
          <cell r="Q118">
            <v>9110287</v>
          </cell>
        </row>
        <row r="119">
          <cell r="Q119">
            <v>9110191</v>
          </cell>
        </row>
        <row r="120">
          <cell r="Q120">
            <v>9110192</v>
          </cell>
        </row>
        <row r="121">
          <cell r="Q121">
            <v>9110213</v>
          </cell>
        </row>
        <row r="122">
          <cell r="Q122">
            <v>9110214</v>
          </cell>
        </row>
        <row r="123">
          <cell r="Q123">
            <v>9110172</v>
          </cell>
        </row>
        <row r="124">
          <cell r="Q124">
            <v>9110158</v>
          </cell>
        </row>
        <row r="125">
          <cell r="Q125">
            <v>9110069</v>
          </cell>
        </row>
        <row r="126">
          <cell r="Q126">
            <v>9110371</v>
          </cell>
        </row>
        <row r="127">
          <cell r="Q127">
            <v>9110372</v>
          </cell>
        </row>
        <row r="128">
          <cell r="Q128">
            <v>9110070</v>
          </cell>
        </row>
        <row r="129">
          <cell r="Q129">
            <v>9110394</v>
          </cell>
        </row>
        <row r="130">
          <cell r="Q130">
            <v>9110220</v>
          </cell>
        </row>
        <row r="131">
          <cell r="Q131">
            <v>9110229</v>
          </cell>
        </row>
        <row r="132">
          <cell r="Q132">
            <v>9110160</v>
          </cell>
        </row>
        <row r="133">
          <cell r="Q133">
            <v>9110168</v>
          </cell>
        </row>
        <row r="134">
          <cell r="Q134">
            <v>9110215</v>
          </cell>
        </row>
        <row r="135">
          <cell r="Q135">
            <v>9110219</v>
          </cell>
        </row>
        <row r="136">
          <cell r="Q136">
            <v>9110044</v>
          </cell>
        </row>
        <row r="137">
          <cell r="Q137">
            <v>9110103</v>
          </cell>
        </row>
        <row r="138">
          <cell r="Q138">
            <v>9110105</v>
          </cell>
        </row>
        <row r="139">
          <cell r="Q139">
            <v>9110104</v>
          </cell>
        </row>
        <row r="140">
          <cell r="Q140">
            <v>9110045</v>
          </cell>
        </row>
        <row r="141">
          <cell r="Q141">
            <v>9110106</v>
          </cell>
        </row>
        <row r="142">
          <cell r="Q142">
            <v>9110303</v>
          </cell>
        </row>
        <row r="143">
          <cell r="Q143">
            <v>9110304</v>
          </cell>
        </row>
        <row r="144">
          <cell r="Q144">
            <v>9110246</v>
          </cell>
        </row>
        <row r="145">
          <cell r="Q145">
            <v>9110150</v>
          </cell>
        </row>
        <row r="146">
          <cell r="Q146">
            <v>9110196</v>
          </cell>
        </row>
        <row r="147">
          <cell r="Q147">
            <v>9110228</v>
          </cell>
        </row>
        <row r="148">
          <cell r="Q148">
            <v>9110129</v>
          </cell>
        </row>
        <row r="149">
          <cell r="Q149">
            <v>9110130</v>
          </cell>
        </row>
        <row r="150">
          <cell r="Q150">
            <v>9110138</v>
          </cell>
        </row>
        <row r="151">
          <cell r="Q151">
            <v>9110290</v>
          </cell>
        </row>
        <row r="152">
          <cell r="Q152">
            <v>9110291</v>
          </cell>
        </row>
        <row r="153">
          <cell r="Q153">
            <v>9110327</v>
          </cell>
        </row>
        <row r="154">
          <cell r="Q154">
            <v>9110328</v>
          </cell>
        </row>
        <row r="155">
          <cell r="Q155">
            <v>9110151</v>
          </cell>
        </row>
        <row r="156">
          <cell r="Q156">
            <v>9110236</v>
          </cell>
        </row>
        <row r="157">
          <cell r="Q157">
            <v>9110152</v>
          </cell>
        </row>
        <row r="158">
          <cell r="Q158">
            <v>9110193</v>
          </cell>
        </row>
        <row r="159">
          <cell r="Q159">
            <v>9110173</v>
          </cell>
        </row>
        <row r="160">
          <cell r="Q160">
            <v>9110162</v>
          </cell>
        </row>
        <row r="161">
          <cell r="Q161">
            <v>9110217</v>
          </cell>
        </row>
        <row r="162">
          <cell r="Q162">
            <v>9110216</v>
          </cell>
        </row>
        <row r="163">
          <cell r="Q163">
            <v>9110411</v>
          </cell>
        </row>
        <row r="164">
          <cell r="Q164">
            <v>9110375</v>
          </cell>
        </row>
        <row r="165">
          <cell r="Q165">
            <v>9110377</v>
          </cell>
        </row>
        <row r="166">
          <cell r="Q166">
            <v>9110194</v>
          </cell>
        </row>
        <row r="167">
          <cell r="Q167">
            <v>9110230</v>
          </cell>
        </row>
        <row r="168">
          <cell r="Q168">
            <v>9110417</v>
          </cell>
        </row>
        <row r="169">
          <cell r="Q169">
            <v>9110419</v>
          </cell>
        </row>
        <row r="170">
          <cell r="Q170">
            <v>9110153</v>
          </cell>
        </row>
        <row r="171">
          <cell r="Q171">
            <v>9110163</v>
          </cell>
        </row>
        <row r="172">
          <cell r="Q172">
            <v>9110170</v>
          </cell>
        </row>
        <row r="173">
          <cell r="Q173">
            <v>9110107</v>
          </cell>
        </row>
        <row r="174">
          <cell r="Q174">
            <v>9110108</v>
          </cell>
        </row>
        <row r="175">
          <cell r="Q175">
            <v>9110226</v>
          </cell>
        </row>
        <row r="176">
          <cell r="Q176">
            <v>9110227</v>
          </cell>
        </row>
        <row r="177">
          <cell r="Q177">
            <v>9110109</v>
          </cell>
        </row>
        <row r="178">
          <cell r="Q178">
            <v>9110110</v>
          </cell>
        </row>
        <row r="179">
          <cell r="Q179">
            <v>9110111</v>
          </cell>
        </row>
        <row r="180">
          <cell r="Q180">
            <v>9110112</v>
          </cell>
        </row>
        <row r="181">
          <cell r="Q181">
            <v>9110252</v>
          </cell>
        </row>
        <row r="182">
          <cell r="Q182">
            <v>9110071</v>
          </cell>
        </row>
        <row r="183">
          <cell r="Q183">
            <v>9110072</v>
          </cell>
        </row>
        <row r="184">
          <cell r="Q184">
            <v>9110277</v>
          </cell>
        </row>
        <row r="185">
          <cell r="Q185">
            <v>9110183</v>
          </cell>
        </row>
        <row r="186">
          <cell r="Q186">
            <v>9110182</v>
          </cell>
        </row>
        <row r="187">
          <cell r="Q187">
            <v>9110029</v>
          </cell>
        </row>
        <row r="188">
          <cell r="Q188">
            <v>9110186</v>
          </cell>
        </row>
        <row r="189">
          <cell r="Q189">
            <v>9110136</v>
          </cell>
        </row>
        <row r="190">
          <cell r="Q190">
            <v>9110278</v>
          </cell>
        </row>
        <row r="191">
          <cell r="Q191">
            <v>9110296</v>
          </cell>
        </row>
        <row r="192">
          <cell r="Q192">
            <v>9110280</v>
          </cell>
        </row>
        <row r="193">
          <cell r="Q193">
            <v>9110274</v>
          </cell>
        </row>
        <row r="194">
          <cell r="Q194">
            <v>9110292</v>
          </cell>
        </row>
        <row r="195">
          <cell r="Q195">
            <v>9110131</v>
          </cell>
        </row>
        <row r="196">
          <cell r="Q196">
            <v>9110286</v>
          </cell>
        </row>
        <row r="197">
          <cell r="Q197">
            <v>9110222</v>
          </cell>
        </row>
        <row r="198">
          <cell r="Q198">
            <v>9110416</v>
          </cell>
        </row>
        <row r="199">
          <cell r="Q199">
            <v>9110288</v>
          </cell>
        </row>
        <row r="200">
          <cell r="Q200">
            <v>9110250</v>
          </cell>
        </row>
        <row r="201">
          <cell r="Q201">
            <v>9110251</v>
          </cell>
        </row>
        <row r="202">
          <cell r="Q202">
            <v>9110393</v>
          </cell>
        </row>
        <row r="203">
          <cell r="Q203">
            <v>9110367</v>
          </cell>
        </row>
        <row r="204">
          <cell r="Q204">
            <v>9110156</v>
          </cell>
        </row>
        <row r="205">
          <cell r="Q205">
            <v>9110155</v>
          </cell>
        </row>
        <row r="206">
          <cell r="Q206">
            <v>9110195</v>
          </cell>
        </row>
        <row r="207">
          <cell r="Q207">
            <v>9110395</v>
          </cell>
        </row>
        <row r="208">
          <cell r="Q208">
            <v>9110161</v>
          </cell>
        </row>
        <row r="209">
          <cell r="Q209">
            <v>9110164</v>
          </cell>
        </row>
        <row r="210">
          <cell r="Q210">
            <v>9110197</v>
          </cell>
        </row>
        <row r="211">
          <cell r="Q211">
            <v>9110198</v>
          </cell>
        </row>
        <row r="212">
          <cell r="Q212">
            <v>9110113</v>
          </cell>
        </row>
        <row r="213">
          <cell r="Q213">
            <v>9110114</v>
          </cell>
        </row>
        <row r="214">
          <cell r="Q214">
            <v>9110199</v>
          </cell>
        </row>
        <row r="215">
          <cell r="Q215">
            <v>9110223</v>
          </cell>
        </row>
        <row r="216">
          <cell r="Q216">
            <v>9110167</v>
          </cell>
        </row>
        <row r="217">
          <cell r="Q217">
            <v>9110171</v>
          </cell>
        </row>
        <row r="218">
          <cell r="Q218">
            <v>9110406</v>
          </cell>
        </row>
        <row r="219">
          <cell r="Q219">
            <v>9110407</v>
          </cell>
        </row>
        <row r="220">
          <cell r="Q220">
            <v>9110302</v>
          </cell>
        </row>
        <row r="221">
          <cell r="Q221">
            <v>9110255</v>
          </cell>
        </row>
        <row r="222">
          <cell r="Q222">
            <v>9110256</v>
          </cell>
        </row>
        <row r="223">
          <cell r="Q223">
            <v>9110408</v>
          </cell>
        </row>
        <row r="224">
          <cell r="Q224">
            <v>9110121</v>
          </cell>
        </row>
        <row r="225">
          <cell r="Q225">
            <v>9110122</v>
          </cell>
        </row>
        <row r="226">
          <cell r="Q226">
            <v>9110139</v>
          </cell>
        </row>
        <row r="227">
          <cell r="Q227">
            <v>9110133</v>
          </cell>
        </row>
        <row r="228">
          <cell r="Q228">
            <v>9110201</v>
          </cell>
        </row>
        <row r="229">
          <cell r="Q229">
            <v>9110202</v>
          </cell>
        </row>
        <row r="230">
          <cell r="Q230">
            <v>9110257</v>
          </cell>
        </row>
        <row r="231">
          <cell r="Q231">
            <v>9110258</v>
          </cell>
        </row>
        <row r="232">
          <cell r="Q232">
            <v>9110281</v>
          </cell>
        </row>
        <row r="233">
          <cell r="Q233">
            <v>9110254</v>
          </cell>
        </row>
        <row r="234">
          <cell r="Q234">
            <v>9110412</v>
          </cell>
        </row>
        <row r="235">
          <cell r="Q235">
            <v>9110282</v>
          </cell>
        </row>
        <row r="236">
          <cell r="Q236">
            <v>9110413</v>
          </cell>
        </row>
        <row r="237">
          <cell r="Q237">
            <v>9110414</v>
          </cell>
        </row>
        <row r="238">
          <cell r="Q238">
            <v>9110275</v>
          </cell>
        </row>
        <row r="239">
          <cell r="Q239">
            <v>9110415</v>
          </cell>
        </row>
        <row r="240">
          <cell r="Q240">
            <v>9110178</v>
          </cell>
        </row>
        <row r="241">
          <cell r="Q241">
            <v>9110176</v>
          </cell>
        </row>
        <row r="242">
          <cell r="Q242">
            <v>9110409</v>
          </cell>
        </row>
        <row r="243">
          <cell r="Q243">
            <v>9110117</v>
          </cell>
        </row>
        <row r="244">
          <cell r="Q244">
            <v>9110115</v>
          </cell>
        </row>
        <row r="245">
          <cell r="Q245">
            <v>9110200</v>
          </cell>
        </row>
        <row r="246">
          <cell r="Q246">
            <v>9110221</v>
          </cell>
        </row>
        <row r="247">
          <cell r="Q247">
            <v>9110154</v>
          </cell>
        </row>
        <row r="248">
          <cell r="Q248">
            <v>9110353</v>
          </cell>
        </row>
        <row r="249">
          <cell r="Q249">
            <v>9110354</v>
          </cell>
        </row>
        <row r="250">
          <cell r="Q250">
            <v>9110116</v>
          </cell>
        </row>
        <row r="251">
          <cell r="Q251">
            <v>9110118</v>
          </cell>
        </row>
        <row r="252">
          <cell r="Q252">
            <v>9110305</v>
          </cell>
        </row>
        <row r="253">
          <cell r="Q253">
            <v>9110137</v>
          </cell>
        </row>
        <row r="254">
          <cell r="Q254">
            <v>9110299</v>
          </cell>
        </row>
        <row r="255">
          <cell r="Q255">
            <v>9110261</v>
          </cell>
        </row>
        <row r="256">
          <cell r="Q256">
            <v>9110400</v>
          </cell>
        </row>
        <row r="257">
          <cell r="Q257">
            <v>9110401</v>
          </cell>
        </row>
        <row r="258">
          <cell r="Q258">
            <v>9110402</v>
          </cell>
        </row>
        <row r="259">
          <cell r="Q259">
            <v>9110403</v>
          </cell>
        </row>
        <row r="260">
          <cell r="Q260">
            <v>9110500</v>
          </cell>
        </row>
        <row r="261">
          <cell r="Q261">
            <v>9110404</v>
          </cell>
        </row>
        <row r="262">
          <cell r="Q262">
            <v>9110405</v>
          </cell>
        </row>
        <row r="263">
          <cell r="Q263">
            <v>9110335</v>
          </cell>
        </row>
        <row r="264">
          <cell r="Q264">
            <v>9110336</v>
          </cell>
        </row>
        <row r="265">
          <cell r="Q265">
            <v>9110205</v>
          </cell>
        </row>
        <row r="266">
          <cell r="Q266">
            <v>9110206</v>
          </cell>
        </row>
        <row r="267">
          <cell r="Q267">
            <v>9110339</v>
          </cell>
        </row>
        <row r="268">
          <cell r="Q268">
            <v>9110340</v>
          </cell>
        </row>
        <row r="269">
          <cell r="Q269">
            <v>9110315</v>
          </cell>
        </row>
        <row r="270">
          <cell r="Q270">
            <v>9110341</v>
          </cell>
        </row>
        <row r="271">
          <cell r="Q271">
            <v>9110316</v>
          </cell>
        </row>
        <row r="272">
          <cell r="Q272">
            <v>9110317</v>
          </cell>
        </row>
        <row r="273">
          <cell r="Q273">
            <v>9110318</v>
          </cell>
        </row>
        <row r="274">
          <cell r="Q274">
            <v>9110075</v>
          </cell>
        </row>
        <row r="275">
          <cell r="Q275">
            <v>9110076</v>
          </cell>
        </row>
        <row r="276">
          <cell r="Q276">
            <v>9110144</v>
          </cell>
        </row>
        <row r="277">
          <cell r="Q277">
            <v>9110231</v>
          </cell>
        </row>
        <row r="278">
          <cell r="Q278">
            <v>9110232</v>
          </cell>
        </row>
        <row r="279">
          <cell r="Q279">
            <v>9110347</v>
          </cell>
        </row>
        <row r="280">
          <cell r="Q280">
            <v>9110132</v>
          </cell>
        </row>
        <row r="281">
          <cell r="Q281">
            <v>9110310</v>
          </cell>
        </row>
        <row r="282">
          <cell r="Q282">
            <v>9110264</v>
          </cell>
        </row>
        <row r="283">
          <cell r="Q283">
            <v>9110265</v>
          </cell>
        </row>
        <row r="284">
          <cell r="Q284">
            <v>9110355</v>
          </cell>
        </row>
        <row r="285">
          <cell r="Q285">
            <v>9110356</v>
          </cell>
        </row>
        <row r="286">
          <cell r="Q286">
            <v>9110321</v>
          </cell>
        </row>
        <row r="287">
          <cell r="Q287">
            <v>9110266</v>
          </cell>
        </row>
        <row r="288">
          <cell r="Q288">
            <v>9110322</v>
          </cell>
        </row>
        <row r="289">
          <cell r="Q289">
            <v>9110323</v>
          </cell>
        </row>
        <row r="290">
          <cell r="Q290">
            <v>9110203</v>
          </cell>
        </row>
        <row r="291">
          <cell r="Q291">
            <v>9110204</v>
          </cell>
        </row>
        <row r="292">
          <cell r="Q292">
            <v>9110141</v>
          </cell>
        </row>
        <row r="293">
          <cell r="Q293">
            <v>9110268</v>
          </cell>
        </row>
        <row r="294">
          <cell r="Q294">
            <v>9110344</v>
          </cell>
        </row>
        <row r="295">
          <cell r="Q295">
            <v>9110345</v>
          </cell>
        </row>
        <row r="296">
          <cell r="Q296">
            <v>9110073</v>
          </cell>
        </row>
        <row r="297">
          <cell r="Q297">
            <v>9110074</v>
          </cell>
        </row>
        <row r="298">
          <cell r="Q298">
            <v>9110346</v>
          </cell>
        </row>
        <row r="299">
          <cell r="Q299">
            <v>9110325</v>
          </cell>
        </row>
        <row r="300">
          <cell r="Q300">
            <v>9110326</v>
          </cell>
        </row>
        <row r="301">
          <cell r="Q301">
            <v>9110224</v>
          </cell>
        </row>
        <row r="302">
          <cell r="Q302">
            <v>9110225</v>
          </cell>
        </row>
        <row r="303">
          <cell r="Q303">
            <v>9110134</v>
          </cell>
        </row>
        <row r="304">
          <cell r="Q304">
            <v>9110135</v>
          </cell>
        </row>
        <row r="305">
          <cell r="Q305">
            <v>9110207</v>
          </cell>
        </row>
        <row r="306">
          <cell r="Q306">
            <v>9110208</v>
          </cell>
        </row>
        <row r="307">
          <cell r="Q307">
            <v>9110235</v>
          </cell>
        </row>
        <row r="308">
          <cell r="Q308">
            <v>9110233</v>
          </cell>
        </row>
        <row r="309">
          <cell r="Q309">
            <v>9110077</v>
          </cell>
        </row>
        <row r="310">
          <cell r="Q310">
            <v>9110078</v>
          </cell>
        </row>
        <row r="311">
          <cell r="Q311">
            <v>9110319</v>
          </cell>
        </row>
        <row r="312">
          <cell r="Q312">
            <v>9110320</v>
          </cell>
        </row>
        <row r="313">
          <cell r="Q313">
            <v>9110357</v>
          </cell>
        </row>
        <row r="314">
          <cell r="Q314">
            <v>9110358</v>
          </cell>
        </row>
        <row r="315">
          <cell r="Q315">
            <v>9110359</v>
          </cell>
        </row>
        <row r="316">
          <cell r="Q316">
            <v>9110360</v>
          </cell>
        </row>
        <row r="317">
          <cell r="Q317">
            <v>9110361</v>
          </cell>
        </row>
        <row r="318">
          <cell r="Q318">
            <v>9110431</v>
          </cell>
        </row>
        <row r="319">
          <cell r="Q319">
            <v>9110384</v>
          </cell>
        </row>
        <row r="320">
          <cell r="Q320">
            <v>9110342</v>
          </cell>
        </row>
        <row r="321">
          <cell r="Q321">
            <v>9110362</v>
          </cell>
        </row>
        <row r="322">
          <cell r="Q322">
            <v>9110363</v>
          </cell>
        </row>
        <row r="323">
          <cell r="Q323">
            <v>9110337</v>
          </cell>
        </row>
        <row r="324">
          <cell r="Q324">
            <v>9110364</v>
          </cell>
        </row>
        <row r="325">
          <cell r="Q325">
            <v>9110365</v>
          </cell>
        </row>
        <row r="326">
          <cell r="Q326">
            <v>9110123</v>
          </cell>
        </row>
        <row r="327">
          <cell r="Q327">
            <v>9110387</v>
          </cell>
        </row>
        <row r="328">
          <cell r="Q328">
            <v>9110388</v>
          </cell>
        </row>
        <row r="329">
          <cell r="Q329">
            <v>9110391</v>
          </cell>
        </row>
        <row r="330">
          <cell r="Q330">
            <v>9110424</v>
          </cell>
        </row>
        <row r="331">
          <cell r="Q331">
            <v>9110425</v>
          </cell>
        </row>
        <row r="332">
          <cell r="Q332">
            <v>9110271</v>
          </cell>
        </row>
        <row r="333">
          <cell r="Q333">
            <v>9110272</v>
          </cell>
        </row>
        <row r="334">
          <cell r="Q334">
            <v>9110350</v>
          </cell>
        </row>
        <row r="335">
          <cell r="Q335">
            <v>9110124</v>
          </cell>
        </row>
        <row r="336">
          <cell r="Q336">
            <v>9110348</v>
          </cell>
        </row>
        <row r="337">
          <cell r="Q337">
            <v>9110380</v>
          </cell>
        </row>
        <row r="338">
          <cell r="Q338">
            <v>9110381</v>
          </cell>
        </row>
        <row r="339">
          <cell r="Q339">
            <v>9110242</v>
          </cell>
        </row>
        <row r="340">
          <cell r="Q340">
            <v>9110270</v>
          </cell>
        </row>
        <row r="341">
          <cell r="Q341">
            <v>9110432</v>
          </cell>
        </row>
        <row r="342">
          <cell r="Q342">
            <v>9110433</v>
          </cell>
        </row>
        <row r="343">
          <cell r="Q343">
            <v>9110385</v>
          </cell>
        </row>
        <row r="344">
          <cell r="Q344">
            <v>9110434</v>
          </cell>
        </row>
        <row r="345">
          <cell r="Q345">
            <v>9110435</v>
          </cell>
        </row>
        <row r="346">
          <cell r="Q346">
            <v>9110436</v>
          </cell>
        </row>
        <row r="347">
          <cell r="Q347">
            <v>9110437</v>
          </cell>
        </row>
        <row r="348">
          <cell r="Q348">
            <v>9110338</v>
          </cell>
        </row>
        <row r="349">
          <cell r="Q349">
            <v>9110430</v>
          </cell>
        </row>
        <row r="350">
          <cell r="Q350">
            <v>9110234</v>
          </cell>
        </row>
        <row r="351">
          <cell r="Q351">
            <v>9110283</v>
          </cell>
        </row>
        <row r="352">
          <cell r="Q352">
            <v>9110441</v>
          </cell>
        </row>
        <row r="353">
          <cell r="Q353">
            <v>9110439</v>
          </cell>
        </row>
        <row r="354">
          <cell r="Q354">
            <v>9110273</v>
          </cell>
        </row>
        <row r="355">
          <cell r="Q355">
            <v>9110080</v>
          </cell>
        </row>
        <row r="356">
          <cell r="Q356">
            <v>9110444</v>
          </cell>
        </row>
        <row r="357">
          <cell r="Q357">
            <v>9110259</v>
          </cell>
        </row>
        <row r="358">
          <cell r="Q358">
            <v>9110260</v>
          </cell>
        </row>
        <row r="359">
          <cell r="Q359">
            <v>9110429</v>
          </cell>
        </row>
        <row r="360">
          <cell r="Q360">
            <v>9110289</v>
          </cell>
        </row>
        <row r="361">
          <cell r="Q361">
            <v>9110297</v>
          </cell>
        </row>
        <row r="362">
          <cell r="Q362">
            <v>9110298</v>
          </cell>
        </row>
        <row r="363">
          <cell r="Q363">
            <v>9110262</v>
          </cell>
        </row>
        <row r="364">
          <cell r="Q364">
            <v>9110438</v>
          </cell>
        </row>
        <row r="365">
          <cell r="Q365">
            <v>9110378</v>
          </cell>
        </row>
        <row r="366">
          <cell r="Q366">
            <v>9110329</v>
          </cell>
        </row>
        <row r="367">
          <cell r="Q367">
            <v>9110140</v>
          </cell>
        </row>
        <row r="368">
          <cell r="Q368">
            <v>9110442</v>
          </cell>
        </row>
        <row r="369">
          <cell r="Q369">
            <v>9110443</v>
          </cell>
        </row>
        <row r="370">
          <cell r="Q370">
            <v>9110440</v>
          </cell>
        </row>
        <row r="371">
          <cell r="Q371">
            <v>9110445</v>
          </cell>
        </row>
        <row r="372">
          <cell r="Q372">
            <v>9110446</v>
          </cell>
        </row>
        <row r="373">
          <cell r="Q373">
            <v>9110146</v>
          </cell>
        </row>
        <row r="374">
          <cell r="Q374">
            <v>9110447</v>
          </cell>
        </row>
        <row r="375">
          <cell r="Q375">
            <v>9110330</v>
          </cell>
        </row>
        <row r="376">
          <cell r="Q376">
            <v>9110399</v>
          </cell>
        </row>
        <row r="377">
          <cell r="Q377">
            <v>9110396</v>
          </cell>
        </row>
        <row r="378">
          <cell r="Q378">
            <v>9110397</v>
          </cell>
        </row>
        <row r="379">
          <cell r="Q379">
            <v>9110420</v>
          </cell>
        </row>
        <row r="380">
          <cell r="Q380">
            <v>9110427</v>
          </cell>
        </row>
        <row r="381">
          <cell r="Q381">
            <v>9110428</v>
          </cell>
        </row>
        <row r="382">
          <cell r="Q382">
            <v>9110343</v>
          </cell>
        </row>
        <row r="383">
          <cell r="Q383">
            <v>9110052</v>
          </cell>
        </row>
        <row r="384">
          <cell r="Q384">
            <v>9110426</v>
          </cell>
        </row>
        <row r="385">
          <cell r="Q385">
            <v>9110293</v>
          </cell>
        </row>
        <row r="386">
          <cell r="Q386">
            <v>9110294</v>
          </cell>
        </row>
        <row r="387">
          <cell r="Q387">
            <v>9110324</v>
          </cell>
        </row>
        <row r="388">
          <cell r="Q388">
            <v>9110410</v>
          </cell>
        </row>
        <row r="389">
          <cell r="Q389">
            <v>9110448</v>
          </cell>
        </row>
        <row r="390">
          <cell r="Q390">
            <v>9110263</v>
          </cell>
        </row>
        <row r="391">
          <cell r="Q391">
            <v>9110267</v>
          </cell>
        </row>
        <row r="392">
          <cell r="Q392">
            <v>9110373</v>
          </cell>
        </row>
        <row r="393">
          <cell r="Q393">
            <v>9110374</v>
          </cell>
        </row>
        <row r="394">
          <cell r="Q394">
            <v>9110331</v>
          </cell>
        </row>
        <row r="395">
          <cell r="Q395">
            <v>9110306</v>
          </cell>
        </row>
        <row r="396">
          <cell r="Q396">
            <v>9110184</v>
          </cell>
        </row>
        <row r="397">
          <cell r="Q397">
            <v>9110422</v>
          </cell>
        </row>
        <row r="398">
          <cell r="Q398">
            <v>9110423</v>
          </cell>
        </row>
        <row r="399">
          <cell r="Q399">
            <v>9110185</v>
          </cell>
        </row>
        <row r="400">
          <cell r="Q400">
            <v>9110276</v>
          </cell>
        </row>
        <row r="401">
          <cell r="Q401">
            <v>9110218</v>
          </cell>
        </row>
        <row r="402">
          <cell r="Q402">
            <v>9110418</v>
          </cell>
        </row>
        <row r="403">
          <cell r="Q403">
            <v>9110284</v>
          </cell>
        </row>
        <row r="404">
          <cell r="Q404">
            <v>9110177</v>
          </cell>
        </row>
        <row r="405">
          <cell r="Q405">
            <v>9110285</v>
          </cell>
        </row>
        <row r="406">
          <cell r="Q406">
            <v>9110389</v>
          </cell>
        </row>
        <row r="407">
          <cell r="Q407">
            <v>9110312</v>
          </cell>
        </row>
        <row r="408">
          <cell r="Q408">
            <v>9110311</v>
          </cell>
        </row>
        <row r="409">
          <cell r="Q409">
            <v>9110145</v>
          </cell>
        </row>
        <row r="410">
          <cell r="Q410">
            <v>9110309</v>
          </cell>
        </row>
        <row r="411">
          <cell r="Q411">
            <v>9110057</v>
          </cell>
        </row>
        <row r="412">
          <cell r="Q412">
            <v>9110058</v>
          </cell>
        </row>
        <row r="413">
          <cell r="Q413">
            <v>9110379</v>
          </cell>
        </row>
        <row r="414">
          <cell r="Q414">
            <v>9110421</v>
          </cell>
        </row>
        <row r="415">
          <cell r="Q415">
            <v>9110366</v>
          </cell>
        </row>
        <row r="416">
          <cell r="Q416">
            <v>9110368</v>
          </cell>
        </row>
        <row r="417">
          <cell r="Q417">
            <v>9110386</v>
          </cell>
        </row>
        <row r="418">
          <cell r="Q418">
            <v>9110390</v>
          </cell>
        </row>
        <row r="419">
          <cell r="Q419">
            <v>9110332</v>
          </cell>
        </row>
        <row r="420">
          <cell r="Q420">
            <v>9110269</v>
          </cell>
        </row>
        <row r="421">
          <cell r="Q421">
            <v>9110032</v>
          </cell>
        </row>
        <row r="422">
          <cell r="Q422">
            <v>9110026</v>
          </cell>
        </row>
        <row r="423">
          <cell r="Q423">
            <v>9110027</v>
          </cell>
        </row>
        <row r="424">
          <cell r="Q424">
            <v>9110025</v>
          </cell>
        </row>
        <row r="425">
          <cell r="Q425">
            <v>9110031</v>
          </cell>
        </row>
        <row r="426">
          <cell r="Q426">
            <v>9110028</v>
          </cell>
        </row>
        <row r="429">
          <cell r="Q429" t="str">
            <v>Serial #</v>
          </cell>
        </row>
        <row r="430">
          <cell r="Q430">
            <v>9120440</v>
          </cell>
        </row>
        <row r="431">
          <cell r="Q431">
            <v>9120015</v>
          </cell>
        </row>
        <row r="432">
          <cell r="Q432">
            <v>9120016</v>
          </cell>
        </row>
        <row r="433">
          <cell r="Q433">
            <v>9120049</v>
          </cell>
        </row>
        <row r="434">
          <cell r="Q434">
            <v>9120050</v>
          </cell>
        </row>
        <row r="435">
          <cell r="Q435">
            <v>9120066</v>
          </cell>
        </row>
        <row r="436">
          <cell r="Q436">
            <v>9120078</v>
          </cell>
        </row>
        <row r="437">
          <cell r="Q437">
            <v>9120080</v>
          </cell>
        </row>
        <row r="438">
          <cell r="Q438">
            <v>9120195</v>
          </cell>
        </row>
        <row r="439">
          <cell r="Q439">
            <v>9120205</v>
          </cell>
        </row>
        <row r="440">
          <cell r="Q440">
            <v>9120206</v>
          </cell>
        </row>
        <row r="441">
          <cell r="Q441">
            <v>9120225</v>
          </cell>
        </row>
        <row r="442">
          <cell r="Q442">
            <v>9120107</v>
          </cell>
        </row>
        <row r="443">
          <cell r="Q443">
            <v>9120108</v>
          </cell>
        </row>
        <row r="444">
          <cell r="Q444">
            <v>9120116</v>
          </cell>
        </row>
        <row r="445">
          <cell r="Q445">
            <v>9120117</v>
          </cell>
        </row>
        <row r="446">
          <cell r="Q446">
            <v>9120143</v>
          </cell>
        </row>
        <row r="447">
          <cell r="Q447">
            <v>9120144</v>
          </cell>
        </row>
        <row r="448">
          <cell r="Q448">
            <v>9120123</v>
          </cell>
        </row>
        <row r="449">
          <cell r="Q449">
            <v>9120124</v>
          </cell>
        </row>
        <row r="450">
          <cell r="Q450">
            <v>9120378</v>
          </cell>
        </row>
        <row r="451">
          <cell r="Q451">
            <v>9120379</v>
          </cell>
        </row>
        <row r="452">
          <cell r="Q452">
            <v>9120374</v>
          </cell>
        </row>
        <row r="453">
          <cell r="Q453">
            <v>9120375</v>
          </cell>
        </row>
        <row r="454">
          <cell r="Q454">
            <v>9120231</v>
          </cell>
        </row>
        <row r="455">
          <cell r="Q455">
            <v>9120234</v>
          </cell>
        </row>
        <row r="456">
          <cell r="Q456">
            <v>9120235</v>
          </cell>
        </row>
        <row r="457">
          <cell r="Q457">
            <v>9120236</v>
          </cell>
        </row>
        <row r="458">
          <cell r="Q458">
            <v>9120237</v>
          </cell>
        </row>
        <row r="459">
          <cell r="Q459">
            <v>9120282</v>
          </cell>
        </row>
        <row r="460">
          <cell r="Q460">
            <v>9120300</v>
          </cell>
        </row>
        <row r="461">
          <cell r="Q461">
            <v>9120335</v>
          </cell>
        </row>
        <row r="462">
          <cell r="Q462">
            <v>9120336</v>
          </cell>
        </row>
        <row r="463">
          <cell r="Q463">
            <v>9120384</v>
          </cell>
        </row>
        <row r="464">
          <cell r="Q464">
            <v>9120385</v>
          </cell>
        </row>
        <row r="465">
          <cell r="Q465">
            <v>9120001</v>
          </cell>
        </row>
        <row r="466">
          <cell r="Q466">
            <v>9120042</v>
          </cell>
        </row>
        <row r="467">
          <cell r="Q467">
            <v>9120239</v>
          </cell>
        </row>
        <row r="468">
          <cell r="Q468">
            <v>9120240</v>
          </cell>
        </row>
        <row r="469">
          <cell r="Q469">
            <v>9120241</v>
          </cell>
        </row>
        <row r="470">
          <cell r="Q470">
            <v>9120149</v>
          </cell>
        </row>
        <row r="471">
          <cell r="Q471">
            <v>9120150</v>
          </cell>
        </row>
        <row r="472">
          <cell r="Q472">
            <v>9120157</v>
          </cell>
        </row>
        <row r="473">
          <cell r="Q473">
            <v>9120158</v>
          </cell>
        </row>
        <row r="474">
          <cell r="Q474">
            <v>9120271</v>
          </cell>
        </row>
        <row r="475">
          <cell r="Q475">
            <v>9120272</v>
          </cell>
        </row>
        <row r="476">
          <cell r="Q476">
            <v>9120287</v>
          </cell>
        </row>
        <row r="477">
          <cell r="Q477">
            <v>9120288</v>
          </cell>
        </row>
        <row r="478">
          <cell r="Q478">
            <v>9120293</v>
          </cell>
        </row>
        <row r="479">
          <cell r="Q479">
            <v>9120294</v>
          </cell>
        </row>
        <row r="480">
          <cell r="Q480">
            <v>9120295</v>
          </cell>
        </row>
        <row r="481">
          <cell r="Q481">
            <v>9120296</v>
          </cell>
        </row>
        <row r="482">
          <cell r="Q482">
            <v>9120297</v>
          </cell>
        </row>
        <row r="483">
          <cell r="Q483">
            <v>9120298</v>
          </cell>
        </row>
        <row r="484">
          <cell r="Q484">
            <v>9120299</v>
          </cell>
        </row>
        <row r="485">
          <cell r="Q485">
            <v>9120355</v>
          </cell>
        </row>
        <row r="486">
          <cell r="Q486">
            <v>9120358</v>
          </cell>
        </row>
        <row r="487">
          <cell r="Q487">
            <v>9120305</v>
          </cell>
        </row>
        <row r="488">
          <cell r="Q488">
            <v>9120306</v>
          </cell>
        </row>
        <row r="489">
          <cell r="Q489">
            <v>9120320</v>
          </cell>
        </row>
        <row r="490">
          <cell r="Q490">
            <v>9120321</v>
          </cell>
        </row>
        <row r="491">
          <cell r="Q491">
            <v>9120333</v>
          </cell>
        </row>
        <row r="492">
          <cell r="Q492">
            <v>9120232</v>
          </cell>
        </row>
        <row r="493">
          <cell r="Q493">
            <v>9120233</v>
          </cell>
        </row>
        <row r="494">
          <cell r="Q494">
            <v>9120238</v>
          </cell>
        </row>
        <row r="495">
          <cell r="Q495">
            <v>9120095</v>
          </cell>
        </row>
        <row r="496">
          <cell r="Q496">
            <v>9120096</v>
          </cell>
        </row>
        <row r="497">
          <cell r="Q497">
            <v>9120097</v>
          </cell>
        </row>
        <row r="498">
          <cell r="Q498">
            <v>9120098</v>
          </cell>
        </row>
        <row r="499">
          <cell r="Q499">
            <v>9120002</v>
          </cell>
        </row>
        <row r="500">
          <cell r="Q500">
            <v>9120003</v>
          </cell>
        </row>
        <row r="501">
          <cell r="Q501">
            <v>9120004</v>
          </cell>
        </row>
        <row r="502">
          <cell r="Q502">
            <v>9120005</v>
          </cell>
        </row>
        <row r="503">
          <cell r="Q503">
            <v>9120330</v>
          </cell>
        </row>
        <row r="504">
          <cell r="Q504">
            <v>9120331</v>
          </cell>
        </row>
        <row r="505">
          <cell r="Q505">
            <v>9120281</v>
          </cell>
        </row>
        <row r="506">
          <cell r="Q506">
            <v>9120006</v>
          </cell>
        </row>
        <row r="507">
          <cell r="Q507">
            <v>9120007</v>
          </cell>
        </row>
        <row r="508">
          <cell r="Q508">
            <v>9120008</v>
          </cell>
        </row>
        <row r="509">
          <cell r="Q509">
            <v>9120017</v>
          </cell>
        </row>
        <row r="510">
          <cell r="Q510">
            <v>9120018</v>
          </cell>
        </row>
        <row r="511">
          <cell r="Q511">
            <v>9120040</v>
          </cell>
        </row>
        <row r="512">
          <cell r="Q512">
            <v>9120061</v>
          </cell>
        </row>
        <row r="513">
          <cell r="Q513">
            <v>9120062</v>
          </cell>
        </row>
        <row r="514">
          <cell r="Q514">
            <v>9120101</v>
          </cell>
        </row>
        <row r="515">
          <cell r="Q515">
            <v>9120377</v>
          </cell>
        </row>
        <row r="516">
          <cell r="Q516">
            <v>9120386</v>
          </cell>
        </row>
        <row r="517">
          <cell r="Q517">
            <v>9120111</v>
          </cell>
        </row>
        <row r="518">
          <cell r="Q518">
            <v>9120118</v>
          </cell>
        </row>
        <row r="519">
          <cell r="Q519">
            <v>9120119</v>
          </cell>
        </row>
        <row r="520">
          <cell r="Q520">
            <v>9120120</v>
          </cell>
        </row>
        <row r="521">
          <cell r="Q521">
            <v>9120121</v>
          </cell>
        </row>
        <row r="522">
          <cell r="Q522">
            <v>9120145</v>
          </cell>
        </row>
        <row r="523">
          <cell r="Q523">
            <v>9120166</v>
          </cell>
        </row>
        <row r="524">
          <cell r="Q524">
            <v>9120242</v>
          </cell>
        </row>
        <row r="525">
          <cell r="Q525">
            <v>9120243</v>
          </cell>
        </row>
        <row r="526">
          <cell r="Q526">
            <v>9120270</v>
          </cell>
        </row>
        <row r="527">
          <cell r="Q527">
            <v>9120187</v>
          </cell>
        </row>
        <row r="528">
          <cell r="Q528">
            <v>9120376</v>
          </cell>
        </row>
        <row r="529">
          <cell r="Q529">
            <v>9120395</v>
          </cell>
        </row>
        <row r="530">
          <cell r="Q530">
            <v>9120416</v>
          </cell>
        </row>
        <row r="531">
          <cell r="Q531">
            <v>9120417</v>
          </cell>
        </row>
        <row r="532">
          <cell r="Q532">
            <v>9120447</v>
          </cell>
        </row>
        <row r="533">
          <cell r="Q533">
            <v>9120188</v>
          </cell>
        </row>
        <row r="534">
          <cell r="Q534">
            <v>9120074</v>
          </cell>
        </row>
        <row r="535">
          <cell r="Q535">
            <v>9120104</v>
          </cell>
        </row>
        <row r="536">
          <cell r="Q536">
            <v>9120112</v>
          </cell>
        </row>
        <row r="537">
          <cell r="Q537">
            <v>9120115</v>
          </cell>
        </row>
        <row r="538">
          <cell r="Q538">
            <v>9120315</v>
          </cell>
        </row>
        <row r="539">
          <cell r="Q539">
            <v>9120165</v>
          </cell>
        </row>
        <row r="540">
          <cell r="Q540">
            <v>9120215</v>
          </cell>
        </row>
        <row r="541">
          <cell r="Q541">
            <v>9120216</v>
          </cell>
        </row>
        <row r="542">
          <cell r="Q542">
            <v>9120217</v>
          </cell>
        </row>
        <row r="543">
          <cell r="Q543">
            <v>9120218</v>
          </cell>
        </row>
        <row r="544">
          <cell r="Q544">
            <v>9120275</v>
          </cell>
        </row>
        <row r="545">
          <cell r="Q545">
            <v>9120276</v>
          </cell>
        </row>
        <row r="546">
          <cell r="Q546">
            <v>9120289</v>
          </cell>
        </row>
        <row r="547">
          <cell r="Q547">
            <v>9120290</v>
          </cell>
        </row>
        <row r="548">
          <cell r="Q548">
            <v>9120309</v>
          </cell>
        </row>
        <row r="549">
          <cell r="Q549">
            <v>9120310</v>
          </cell>
        </row>
        <row r="550">
          <cell r="Q550">
            <v>9120436</v>
          </cell>
        </row>
        <row r="551">
          <cell r="Q551">
            <v>9120441</v>
          </cell>
        </row>
        <row r="552">
          <cell r="Q552">
            <v>9120438</v>
          </cell>
        </row>
        <row r="553">
          <cell r="Q553">
            <v>9120114</v>
          </cell>
        </row>
        <row r="554">
          <cell r="Q554">
            <v>9120009</v>
          </cell>
        </row>
        <row r="555">
          <cell r="Q555">
            <v>9120010</v>
          </cell>
        </row>
        <row r="556">
          <cell r="Q556">
            <v>9120019</v>
          </cell>
        </row>
        <row r="557">
          <cell r="Q557">
            <v>9120020</v>
          </cell>
        </row>
        <row r="558">
          <cell r="Q558">
            <v>9120035</v>
          </cell>
        </row>
        <row r="559">
          <cell r="Q559">
            <v>9120041</v>
          </cell>
        </row>
        <row r="560">
          <cell r="Q560">
            <v>9120044</v>
          </cell>
        </row>
        <row r="561">
          <cell r="Q561">
            <v>9120045</v>
          </cell>
        </row>
        <row r="562">
          <cell r="Q562">
            <v>9120046</v>
          </cell>
        </row>
        <row r="563">
          <cell r="Q563">
            <v>9120064</v>
          </cell>
        </row>
        <row r="564">
          <cell r="Q564">
            <v>9120102</v>
          </cell>
        </row>
        <row r="565">
          <cell r="Q565">
            <v>9120105</v>
          </cell>
        </row>
        <row r="566">
          <cell r="Q566">
            <v>9120125</v>
          </cell>
        </row>
        <row r="567">
          <cell r="Q567">
            <v>9120146</v>
          </cell>
        </row>
        <row r="568">
          <cell r="Q568">
            <v>9120151</v>
          </cell>
        </row>
        <row r="569">
          <cell r="Q569">
            <v>9120152</v>
          </cell>
        </row>
        <row r="570">
          <cell r="Q570">
            <v>9120159</v>
          </cell>
        </row>
        <row r="571">
          <cell r="Q571">
            <v>9120160</v>
          </cell>
        </row>
        <row r="572">
          <cell r="Q572">
            <v>9120167</v>
          </cell>
        </row>
        <row r="573">
          <cell r="Q573">
            <v>9120168</v>
          </cell>
        </row>
        <row r="574">
          <cell r="Q574">
            <v>9120126</v>
          </cell>
        </row>
        <row r="575">
          <cell r="Q575">
            <v>9120127</v>
          </cell>
        </row>
        <row r="576">
          <cell r="Q576">
            <v>9120211</v>
          </cell>
        </row>
        <row r="577">
          <cell r="Q577">
            <v>9120212</v>
          </cell>
        </row>
        <row r="578">
          <cell r="Q578">
            <v>9120219</v>
          </cell>
        </row>
        <row r="579">
          <cell r="Q579">
            <v>9120220</v>
          </cell>
        </row>
        <row r="580">
          <cell r="Q580">
            <v>9120221</v>
          </cell>
        </row>
        <row r="581">
          <cell r="Q581">
            <v>9120222</v>
          </cell>
        </row>
        <row r="582">
          <cell r="Q582">
            <v>9120394</v>
          </cell>
        </row>
        <row r="583">
          <cell r="Q583">
            <v>9120387</v>
          </cell>
        </row>
        <row r="584">
          <cell r="Q584">
            <v>9120244</v>
          </cell>
        </row>
        <row r="585">
          <cell r="Q585">
            <v>9120245</v>
          </cell>
        </row>
        <row r="586">
          <cell r="Q586">
            <v>9120246</v>
          </cell>
        </row>
        <row r="587">
          <cell r="Q587">
            <v>9120247</v>
          </cell>
        </row>
        <row r="588">
          <cell r="Q588">
            <v>9120248</v>
          </cell>
        </row>
        <row r="589">
          <cell r="Q589">
            <v>9120249</v>
          </cell>
        </row>
        <row r="590">
          <cell r="Q590">
            <v>9120250</v>
          </cell>
        </row>
        <row r="591">
          <cell r="Q591">
            <v>9120273</v>
          </cell>
        </row>
        <row r="592">
          <cell r="Q592">
            <v>9120274</v>
          </cell>
        </row>
        <row r="593">
          <cell r="Q593">
            <v>9120283</v>
          </cell>
        </row>
        <row r="594">
          <cell r="Q594">
            <v>9120337</v>
          </cell>
        </row>
        <row r="595">
          <cell r="Q595">
            <v>9120338</v>
          </cell>
        </row>
        <row r="596">
          <cell r="Q596">
            <v>9120347</v>
          </cell>
        </row>
        <row r="597">
          <cell r="Q597">
            <v>9120349</v>
          </cell>
        </row>
        <row r="598">
          <cell r="Q598">
            <v>9120361</v>
          </cell>
        </row>
        <row r="599">
          <cell r="Q599">
            <v>9120348</v>
          </cell>
        </row>
        <row r="600">
          <cell r="Q600">
            <v>9120284</v>
          </cell>
        </row>
        <row r="601">
          <cell r="Q601">
            <v>9120277</v>
          </cell>
        </row>
        <row r="602">
          <cell r="Q602">
            <v>9120278</v>
          </cell>
        </row>
        <row r="603">
          <cell r="Q603">
            <v>9120465</v>
          </cell>
        </row>
        <row r="604">
          <cell r="Q604">
            <v>9120189</v>
          </cell>
        </row>
        <row r="605">
          <cell r="Q605">
            <v>9120380</v>
          </cell>
        </row>
        <row r="606">
          <cell r="Q606">
            <v>9120381</v>
          </cell>
        </row>
        <row r="607">
          <cell r="Q607">
            <v>9120382</v>
          </cell>
        </row>
        <row r="608">
          <cell r="Q608">
            <v>9120383</v>
          </cell>
        </row>
        <row r="609">
          <cell r="Q609">
            <v>9120179</v>
          </cell>
        </row>
        <row r="610">
          <cell r="Q610">
            <v>9120180</v>
          </cell>
        </row>
        <row r="611">
          <cell r="Q611">
            <v>9120183</v>
          </cell>
        </row>
        <row r="612">
          <cell r="Q612">
            <v>9120184</v>
          </cell>
        </row>
        <row r="613">
          <cell r="Q613">
            <v>9120177</v>
          </cell>
        </row>
        <row r="614">
          <cell r="Q614">
            <v>9120178</v>
          </cell>
        </row>
        <row r="615">
          <cell r="Q615">
            <v>9120181</v>
          </cell>
        </row>
        <row r="616">
          <cell r="Q616">
            <v>9120182</v>
          </cell>
        </row>
        <row r="617">
          <cell r="Q617">
            <v>9120190</v>
          </cell>
        </row>
        <row r="618">
          <cell r="Q618">
            <v>9120466</v>
          </cell>
        </row>
        <row r="619">
          <cell r="Q619">
            <v>9120011</v>
          </cell>
        </row>
        <row r="620">
          <cell r="Q620">
            <v>9120012</v>
          </cell>
        </row>
        <row r="621">
          <cell r="Q621">
            <v>9120021</v>
          </cell>
        </row>
        <row r="622">
          <cell r="Q622">
            <v>9120022</v>
          </cell>
        </row>
        <row r="623">
          <cell r="Q623">
            <v>9120036</v>
          </cell>
        </row>
        <row r="624">
          <cell r="Q624">
            <v>9120437</v>
          </cell>
        </row>
        <row r="625">
          <cell r="Q625">
            <v>9120043</v>
          </cell>
        </row>
        <row r="626">
          <cell r="Q626">
            <v>9120069</v>
          </cell>
        </row>
        <row r="627">
          <cell r="Q627">
            <v>9120070</v>
          </cell>
        </row>
        <row r="628">
          <cell r="Q628">
            <v>9120073</v>
          </cell>
        </row>
        <row r="629">
          <cell r="Q629">
            <v>9120185</v>
          </cell>
        </row>
        <row r="630">
          <cell r="Q630">
            <v>9120103</v>
          </cell>
        </row>
        <row r="631">
          <cell r="Q631">
            <v>9120106</v>
          </cell>
        </row>
        <row r="632">
          <cell r="Q632">
            <v>9120128</v>
          </cell>
        </row>
        <row r="633">
          <cell r="Q633">
            <v>9120129</v>
          </cell>
        </row>
        <row r="634">
          <cell r="Q634">
            <v>9120130</v>
          </cell>
        </row>
        <row r="635">
          <cell r="Q635">
            <v>9120131</v>
          </cell>
        </row>
        <row r="636">
          <cell r="Q636">
            <v>9120169</v>
          </cell>
        </row>
        <row r="637">
          <cell r="Q637">
            <v>9120207</v>
          </cell>
        </row>
        <row r="638">
          <cell r="Q638">
            <v>9120208</v>
          </cell>
        </row>
        <row r="639">
          <cell r="Q639">
            <v>9120170</v>
          </cell>
        </row>
        <row r="640">
          <cell r="Q640">
            <v>9120227</v>
          </cell>
        </row>
        <row r="641">
          <cell r="Q641">
            <v>9120254</v>
          </cell>
        </row>
        <row r="642">
          <cell r="Q642">
            <v>9120302</v>
          </cell>
        </row>
        <row r="643">
          <cell r="Q643">
            <v>9120339</v>
          </cell>
        </row>
        <row r="644">
          <cell r="Q644">
            <v>9120209</v>
          </cell>
        </row>
        <row r="645">
          <cell r="Q645">
            <v>9120256</v>
          </cell>
        </row>
        <row r="646">
          <cell r="Q646">
            <v>9120341</v>
          </cell>
        </row>
        <row r="647">
          <cell r="Q647">
            <v>9120345</v>
          </cell>
        </row>
        <row r="648">
          <cell r="Q648">
            <v>9120351</v>
          </cell>
        </row>
        <row r="649">
          <cell r="Q649">
            <v>9120448</v>
          </cell>
        </row>
        <row r="650">
          <cell r="Q650">
            <v>9120449</v>
          </cell>
        </row>
        <row r="651">
          <cell r="Q651">
            <v>9120450</v>
          </cell>
        </row>
        <row r="652">
          <cell r="Q652">
            <v>9120352</v>
          </cell>
        </row>
        <row r="653">
          <cell r="Q653">
            <v>9120356</v>
          </cell>
        </row>
        <row r="654">
          <cell r="Q654">
            <v>9120359</v>
          </cell>
        </row>
        <row r="655">
          <cell r="Q655">
            <v>9120362</v>
          </cell>
        </row>
        <row r="656">
          <cell r="Q656">
            <v>9120388</v>
          </cell>
        </row>
        <row r="657">
          <cell r="Q657">
            <v>9120389</v>
          </cell>
        </row>
        <row r="658">
          <cell r="Q658">
            <v>9120390</v>
          </cell>
        </row>
        <row r="659">
          <cell r="Q659">
            <v>9120391</v>
          </cell>
        </row>
        <row r="660">
          <cell r="Q660">
            <v>9120392</v>
          </cell>
        </row>
        <row r="661">
          <cell r="Q661">
            <v>9120393</v>
          </cell>
        </row>
        <row r="662">
          <cell r="Q662">
            <v>9120396</v>
          </cell>
        </row>
        <row r="663">
          <cell r="Q663">
            <v>9120415</v>
          </cell>
        </row>
        <row r="664">
          <cell r="Q664">
            <v>9120191</v>
          </cell>
        </row>
        <row r="665">
          <cell r="Q665">
            <v>9120192</v>
          </cell>
        </row>
        <row r="666">
          <cell r="Q666">
            <v>9120251</v>
          </cell>
        </row>
        <row r="667">
          <cell r="Q667">
            <v>9120252</v>
          </cell>
        </row>
        <row r="668">
          <cell r="Q668">
            <v>9120253</v>
          </cell>
        </row>
        <row r="669">
          <cell r="Q669">
            <v>9120279</v>
          </cell>
        </row>
        <row r="670">
          <cell r="Q670">
            <v>9120280</v>
          </cell>
        </row>
        <row r="671">
          <cell r="Q671">
            <v>9120301</v>
          </cell>
        </row>
        <row r="672">
          <cell r="Q672">
            <v>9120332</v>
          </cell>
        </row>
        <row r="673">
          <cell r="Q673">
            <v>9120434</v>
          </cell>
        </row>
        <row r="674">
          <cell r="Q674">
            <v>9120435</v>
          </cell>
        </row>
        <row r="675">
          <cell r="Q675">
            <v>9120372</v>
          </cell>
        </row>
        <row r="676">
          <cell r="Q676">
            <v>9120373</v>
          </cell>
        </row>
        <row r="677">
          <cell r="Q677">
            <v>9120132</v>
          </cell>
        </row>
        <row r="678">
          <cell r="Q678">
            <v>9120340</v>
          </cell>
        </row>
        <row r="679">
          <cell r="Q679">
            <v>9120325</v>
          </cell>
        </row>
        <row r="680">
          <cell r="Q680">
            <v>9120328</v>
          </cell>
        </row>
        <row r="681">
          <cell r="Q681">
            <v>9120077</v>
          </cell>
        </row>
        <row r="682">
          <cell r="Q682">
            <v>9120079</v>
          </cell>
        </row>
        <row r="683">
          <cell r="Q683">
            <v>9120135</v>
          </cell>
        </row>
        <row r="684">
          <cell r="Q684">
            <v>9120136</v>
          </cell>
        </row>
        <row r="685">
          <cell r="Q685">
            <v>9120147</v>
          </cell>
        </row>
        <row r="686">
          <cell r="Q686">
            <v>9120148</v>
          </cell>
        </row>
        <row r="687">
          <cell r="Q687">
            <v>9120326</v>
          </cell>
        </row>
        <row r="688">
          <cell r="Q688">
            <v>9120342</v>
          </cell>
        </row>
        <row r="689">
          <cell r="Q689">
            <v>9120343</v>
          </cell>
        </row>
        <row r="690">
          <cell r="Q690">
            <v>9120344</v>
          </cell>
        </row>
        <row r="691">
          <cell r="Q691">
            <v>9120346</v>
          </cell>
        </row>
        <row r="692">
          <cell r="Q692">
            <v>9120350</v>
          </cell>
        </row>
        <row r="693">
          <cell r="Q693">
            <v>9120357</v>
          </cell>
        </row>
        <row r="694">
          <cell r="Q694">
            <v>9120360</v>
          </cell>
        </row>
        <row r="695">
          <cell r="Q695">
            <v>9120368</v>
          </cell>
        </row>
        <row r="696">
          <cell r="Q696">
            <v>9120397</v>
          </cell>
        </row>
        <row r="697">
          <cell r="Q697">
            <v>9120398</v>
          </cell>
        </row>
        <row r="698">
          <cell r="Q698">
            <v>9120399</v>
          </cell>
        </row>
        <row r="699">
          <cell r="Q699">
            <v>9120400</v>
          </cell>
        </row>
        <row r="700">
          <cell r="Q700">
            <v>9120401</v>
          </cell>
        </row>
        <row r="701">
          <cell r="Q701">
            <v>9120402</v>
          </cell>
        </row>
        <row r="702">
          <cell r="Q702">
            <v>9120403</v>
          </cell>
        </row>
        <row r="703">
          <cell r="Q703">
            <v>9120453</v>
          </cell>
        </row>
        <row r="704">
          <cell r="Q704">
            <v>9120454</v>
          </cell>
        </row>
        <row r="705">
          <cell r="Q705">
            <v>9120455</v>
          </cell>
        </row>
        <row r="706">
          <cell r="Q706">
            <v>9120456</v>
          </cell>
        </row>
        <row r="707">
          <cell r="Q707">
            <v>9120457</v>
          </cell>
        </row>
        <row r="708">
          <cell r="Q708">
            <v>9120458</v>
          </cell>
        </row>
        <row r="709">
          <cell r="Q709">
            <v>9120109</v>
          </cell>
        </row>
        <row r="710">
          <cell r="Q710">
            <v>9120110</v>
          </cell>
        </row>
        <row r="711">
          <cell r="Q711">
            <v>9120133</v>
          </cell>
        </row>
        <row r="712">
          <cell r="Q712">
            <v>9120406</v>
          </cell>
        </row>
        <row r="713">
          <cell r="Q713">
            <v>9120138</v>
          </cell>
        </row>
        <row r="714">
          <cell r="Q714">
            <v>9120303</v>
          </cell>
        </row>
        <row r="715">
          <cell r="Q715">
            <v>9120327</v>
          </cell>
        </row>
        <row r="716">
          <cell r="Q716">
            <v>9120329</v>
          </cell>
        </row>
        <row r="717">
          <cell r="Q717">
            <v>9120353</v>
          </cell>
        </row>
        <row r="718">
          <cell r="Q718">
            <v>9120354</v>
          </cell>
        </row>
        <row r="719">
          <cell r="Q719">
            <v>9120367</v>
          </cell>
        </row>
        <row r="720">
          <cell r="Q720">
            <v>9120370</v>
          </cell>
        </row>
        <row r="721">
          <cell r="Q721">
            <v>9120404</v>
          </cell>
        </row>
        <row r="722">
          <cell r="Q722">
            <v>9120407</v>
          </cell>
        </row>
        <row r="723">
          <cell r="Q723">
            <v>9120493</v>
          </cell>
        </row>
        <row r="724">
          <cell r="Q724">
            <v>9120494</v>
          </cell>
        </row>
        <row r="725">
          <cell r="Q725">
            <v>9120467</v>
          </cell>
        </row>
        <row r="726">
          <cell r="Q726">
            <v>9120468</v>
          </cell>
        </row>
        <row r="727">
          <cell r="Q727">
            <v>9120469</v>
          </cell>
        </row>
        <row r="728">
          <cell r="Q728">
            <v>9120470</v>
          </cell>
        </row>
        <row r="729">
          <cell r="Q729">
            <v>9120471</v>
          </cell>
        </row>
        <row r="730">
          <cell r="Q730">
            <v>9120259</v>
          </cell>
        </row>
        <row r="731">
          <cell r="Q731">
            <v>9120262</v>
          </cell>
        </row>
        <row r="732">
          <cell r="Q732">
            <v>9120263</v>
          </cell>
        </row>
        <row r="733">
          <cell r="Q733">
            <v>9120255</v>
          </cell>
        </row>
        <row r="734">
          <cell r="Q734">
            <v>9120037</v>
          </cell>
        </row>
        <row r="735">
          <cell r="Q735">
            <v>9120039</v>
          </cell>
        </row>
        <row r="736">
          <cell r="Q736">
            <v>9120067</v>
          </cell>
        </row>
        <row r="737">
          <cell r="Q737">
            <v>9120068</v>
          </cell>
        </row>
        <row r="738">
          <cell r="Q738">
            <v>9120193</v>
          </cell>
        </row>
        <row r="739">
          <cell r="Q739">
            <v>9120194</v>
          </cell>
        </row>
        <row r="740">
          <cell r="Q740">
            <v>9120472</v>
          </cell>
        </row>
        <row r="741">
          <cell r="Q741">
            <v>9120024</v>
          </cell>
        </row>
        <row r="742">
          <cell r="Q742">
            <v>9120451</v>
          </cell>
        </row>
        <row r="743">
          <cell r="Q743">
            <v>9120013</v>
          </cell>
        </row>
        <row r="744">
          <cell r="Q744">
            <v>9120014</v>
          </cell>
        </row>
        <row r="745">
          <cell r="Q745">
            <v>9120487</v>
          </cell>
        </row>
        <row r="746">
          <cell r="Q746">
            <v>9120488</v>
          </cell>
        </row>
        <row r="747">
          <cell r="Q747">
            <v>9120489</v>
          </cell>
        </row>
        <row r="748">
          <cell r="Q748">
            <v>9120490</v>
          </cell>
        </row>
        <row r="749">
          <cell r="Q749">
            <v>9120408</v>
          </cell>
        </row>
        <row r="750">
          <cell r="Q750">
            <v>9120409</v>
          </cell>
        </row>
        <row r="751">
          <cell r="Q751">
            <v>9120410</v>
          </cell>
        </row>
        <row r="752">
          <cell r="Q752">
            <v>9120411</v>
          </cell>
        </row>
        <row r="753">
          <cell r="Q753">
            <v>9120412</v>
          </cell>
        </row>
        <row r="754">
          <cell r="Q754">
            <v>9120413</v>
          </cell>
        </row>
        <row r="755">
          <cell r="Q755">
            <v>9120161</v>
          </cell>
        </row>
        <row r="756">
          <cell r="Q756">
            <v>9120162</v>
          </cell>
        </row>
        <row r="757">
          <cell r="Q757">
            <v>9120153</v>
          </cell>
        </row>
        <row r="758">
          <cell r="Q758">
            <v>9120154</v>
          </cell>
        </row>
        <row r="759">
          <cell r="Q759">
            <v>9120155</v>
          </cell>
        </row>
        <row r="760">
          <cell r="Q760">
            <v>9120156</v>
          </cell>
        </row>
        <row r="761">
          <cell r="Q761">
            <v>9120491</v>
          </cell>
        </row>
        <row r="762">
          <cell r="Q762">
            <v>9120141</v>
          </cell>
        </row>
        <row r="763">
          <cell r="Q763">
            <v>9120142</v>
          </cell>
        </row>
        <row r="764">
          <cell r="Q764">
            <v>9120492</v>
          </cell>
        </row>
        <row r="765">
          <cell r="Q765">
            <v>9120502</v>
          </cell>
        </row>
        <row r="766">
          <cell r="Q766">
            <v>9120023</v>
          </cell>
        </row>
        <row r="767">
          <cell r="Q767">
            <v>9120059</v>
          </cell>
        </row>
        <row r="768">
          <cell r="Q768">
            <v>9120060</v>
          </cell>
        </row>
        <row r="769">
          <cell r="Q769">
            <v>9120134</v>
          </cell>
        </row>
        <row r="770">
          <cell r="Q770">
            <v>9120137</v>
          </cell>
        </row>
        <row r="771">
          <cell r="Q771">
            <v>9120524</v>
          </cell>
        </row>
        <row r="772">
          <cell r="Q772">
            <v>9120171</v>
          </cell>
        </row>
        <row r="773">
          <cell r="Q773">
            <v>9120214</v>
          </cell>
        </row>
        <row r="774">
          <cell r="Q774">
            <v>9120311</v>
          </cell>
        </row>
        <row r="775">
          <cell r="Q775">
            <v>9120334</v>
          </cell>
        </row>
        <row r="776">
          <cell r="Q776">
            <v>9120452</v>
          </cell>
        </row>
        <row r="777">
          <cell r="Q777">
            <v>9120163</v>
          </cell>
        </row>
        <row r="778">
          <cell r="Q778">
            <v>9120164</v>
          </cell>
        </row>
        <row r="779">
          <cell r="Q779">
            <v>9120025</v>
          </cell>
        </row>
        <row r="780">
          <cell r="Q780">
            <v>9120026</v>
          </cell>
        </row>
        <row r="781">
          <cell r="Q781">
            <v>9120057</v>
          </cell>
        </row>
        <row r="782">
          <cell r="Q782">
            <v>9120058</v>
          </cell>
        </row>
        <row r="783">
          <cell r="Q783">
            <v>9120139</v>
          </cell>
        </row>
        <row r="784">
          <cell r="Q784">
            <v>9120140</v>
          </cell>
        </row>
        <row r="785">
          <cell r="Q785">
            <v>9120174</v>
          </cell>
        </row>
        <row r="786">
          <cell r="Q786">
            <v>9120498</v>
          </cell>
        </row>
        <row r="787">
          <cell r="Q787">
            <v>9120304</v>
          </cell>
        </row>
        <row r="788">
          <cell r="Q788">
            <v>9120307</v>
          </cell>
        </row>
        <row r="789">
          <cell r="Q789">
            <v>9120308</v>
          </cell>
        </row>
        <row r="790">
          <cell r="Q790">
            <v>9120312</v>
          </cell>
        </row>
        <row r="791">
          <cell r="Q791">
            <v>9120322</v>
          </cell>
        </row>
        <row r="792">
          <cell r="Q792">
            <v>9120442</v>
          </cell>
        </row>
        <row r="793">
          <cell r="Q793">
            <v>9120405</v>
          </cell>
        </row>
        <row r="794">
          <cell r="Q794">
            <v>9120099</v>
          </cell>
        </row>
        <row r="795">
          <cell r="Q795">
            <v>9120100</v>
          </cell>
        </row>
        <row r="796">
          <cell r="Q796">
            <v>9120422</v>
          </cell>
        </row>
        <row r="797">
          <cell r="Q797">
            <v>9120418</v>
          </cell>
        </row>
        <row r="798">
          <cell r="Q798">
            <v>9120419</v>
          </cell>
        </row>
        <row r="799">
          <cell r="Q799">
            <v>9120420</v>
          </cell>
        </row>
        <row r="800">
          <cell r="Q800">
            <v>9120122</v>
          </cell>
        </row>
        <row r="801">
          <cell r="Q801">
            <v>9120027</v>
          </cell>
        </row>
        <row r="802">
          <cell r="Q802">
            <v>9120028</v>
          </cell>
        </row>
        <row r="803">
          <cell r="Q803">
            <v>9120512</v>
          </cell>
        </row>
        <row r="804">
          <cell r="Q804">
            <v>9120226</v>
          </cell>
        </row>
        <row r="805">
          <cell r="Q805">
            <v>9120476</v>
          </cell>
        </row>
        <row r="806">
          <cell r="Q806">
            <v>9120265</v>
          </cell>
        </row>
        <row r="807">
          <cell r="Q807">
            <v>9120266</v>
          </cell>
        </row>
        <row r="808">
          <cell r="Q808">
            <v>9120063</v>
          </cell>
        </row>
        <row r="809">
          <cell r="Q809">
            <v>9120065</v>
          </cell>
        </row>
        <row r="810">
          <cell r="Q810">
            <v>9120257</v>
          </cell>
        </row>
        <row r="811">
          <cell r="Q811">
            <v>9120258</v>
          </cell>
        </row>
        <row r="812">
          <cell r="Q812">
            <v>9120053</v>
          </cell>
        </row>
        <row r="813">
          <cell r="Q813">
            <v>9120054</v>
          </cell>
        </row>
        <row r="814">
          <cell r="Q814">
            <v>9120055</v>
          </cell>
        </row>
        <row r="815">
          <cell r="Q815">
            <v>9120175</v>
          </cell>
        </row>
        <row r="816">
          <cell r="Q816">
            <v>9120269</v>
          </cell>
        </row>
        <row r="817">
          <cell r="Q817">
            <v>9120291</v>
          </cell>
        </row>
        <row r="818">
          <cell r="Q818">
            <v>9120365</v>
          </cell>
        </row>
        <row r="819">
          <cell r="Q819">
            <v>9120423</v>
          </cell>
        </row>
        <row r="820">
          <cell r="Q820">
            <v>9120443</v>
          </cell>
        </row>
        <row r="821">
          <cell r="Q821">
            <v>9120444</v>
          </cell>
        </row>
        <row r="822">
          <cell r="Q822">
            <v>9120473</v>
          </cell>
        </row>
        <row r="823">
          <cell r="Q823">
            <v>9120474</v>
          </cell>
        </row>
        <row r="824">
          <cell r="Q824">
            <v>9120484</v>
          </cell>
        </row>
        <row r="825">
          <cell r="Q825">
            <v>9120510</v>
          </cell>
        </row>
        <row r="826">
          <cell r="Q826">
            <v>9120511</v>
          </cell>
        </row>
        <row r="827">
          <cell r="Q827">
            <v>9120509</v>
          </cell>
        </row>
        <row r="828">
          <cell r="Q828">
            <v>9120186</v>
          </cell>
        </row>
        <row r="829">
          <cell r="Q829">
            <v>9120480</v>
          </cell>
        </row>
        <row r="830">
          <cell r="Q830">
            <v>9120481</v>
          </cell>
        </row>
        <row r="831">
          <cell r="Q831">
            <v>9120482</v>
          </cell>
        </row>
        <row r="832">
          <cell r="Q832">
            <v>9120483</v>
          </cell>
        </row>
        <row r="833">
          <cell r="Q833">
            <v>9120424</v>
          </cell>
        </row>
        <row r="834">
          <cell r="Q834">
            <v>9120425</v>
          </cell>
        </row>
        <row r="835">
          <cell r="Q835">
            <v>9120426</v>
          </cell>
        </row>
        <row r="836">
          <cell r="Q836">
            <v>9120513</v>
          </cell>
        </row>
        <row r="837">
          <cell r="Q837">
            <v>9120514</v>
          </cell>
        </row>
        <row r="838">
          <cell r="Q838">
            <v>9120515</v>
          </cell>
        </row>
        <row r="839">
          <cell r="Q839">
            <v>9120286</v>
          </cell>
        </row>
        <row r="840">
          <cell r="Q840">
            <v>9120521</v>
          </cell>
        </row>
        <row r="841">
          <cell r="Q841">
            <v>9120522</v>
          </cell>
        </row>
        <row r="842">
          <cell r="Q842">
            <v>9120228</v>
          </cell>
        </row>
        <row r="843">
          <cell r="Q843">
            <v>9120516</v>
          </cell>
        </row>
        <row r="844">
          <cell r="Q844">
            <v>9120517</v>
          </cell>
        </row>
        <row r="845">
          <cell r="Q845">
            <v>9120518</v>
          </cell>
        </row>
        <row r="846">
          <cell r="Q846">
            <v>9120203</v>
          </cell>
        </row>
        <row r="847">
          <cell r="Q847">
            <v>9120532</v>
          </cell>
        </row>
        <row r="848">
          <cell r="Q848">
            <v>9120533</v>
          </cell>
        </row>
        <row r="849">
          <cell r="Q849">
            <v>9120534</v>
          </cell>
        </row>
        <row r="850">
          <cell r="Q850">
            <v>9120427</v>
          </cell>
        </row>
        <row r="851">
          <cell r="Q851">
            <v>9120428</v>
          </cell>
        </row>
        <row r="852">
          <cell r="Q852">
            <v>9120429</v>
          </cell>
        </row>
        <row r="853">
          <cell r="Q853">
            <v>9120364</v>
          </cell>
        </row>
        <row r="854">
          <cell r="Q854">
            <v>9120371</v>
          </cell>
        </row>
        <row r="855">
          <cell r="Q855">
            <v>9120445</v>
          </cell>
        </row>
        <row r="856">
          <cell r="Q856">
            <v>9120446</v>
          </cell>
        </row>
        <row r="857">
          <cell r="Q857">
            <v>9120082</v>
          </cell>
        </row>
        <row r="858">
          <cell r="Q858">
            <v>9120366</v>
          </cell>
        </row>
        <row r="859">
          <cell r="Q859">
            <v>9120369</v>
          </cell>
        </row>
        <row r="860">
          <cell r="Q860">
            <v>9120500</v>
          </cell>
        </row>
        <row r="861">
          <cell r="Q861">
            <v>9120501</v>
          </cell>
        </row>
        <row r="862">
          <cell r="Q862">
            <v>9120083</v>
          </cell>
        </row>
        <row r="863">
          <cell r="Q863">
            <v>9120084</v>
          </cell>
        </row>
        <row r="864">
          <cell r="Q864">
            <v>9120085</v>
          </cell>
        </row>
        <row r="865">
          <cell r="Q865">
            <v>9120086</v>
          </cell>
        </row>
        <row r="866">
          <cell r="Q866">
            <v>9120052</v>
          </cell>
        </row>
        <row r="867">
          <cell r="Q867">
            <v>9120056</v>
          </cell>
        </row>
        <row r="868">
          <cell r="Q868">
            <v>9120268</v>
          </cell>
        </row>
        <row r="869">
          <cell r="Q869">
            <v>9120485</v>
          </cell>
        </row>
        <row r="870">
          <cell r="Q870">
            <v>9120486</v>
          </cell>
        </row>
        <row r="871">
          <cell r="Q871">
            <v>9120414</v>
          </cell>
        </row>
        <row r="872">
          <cell r="Q872">
            <v>9120421</v>
          </cell>
        </row>
        <row r="873">
          <cell r="Q873">
            <v>9120459</v>
          </cell>
        </row>
        <row r="874">
          <cell r="Q874">
            <v>9120460</v>
          </cell>
        </row>
        <row r="875">
          <cell r="Q875">
            <v>9120477</v>
          </cell>
        </row>
        <row r="876">
          <cell r="Q876">
            <v>9120439</v>
          </cell>
        </row>
        <row r="877">
          <cell r="Q877">
            <v>9120478</v>
          </cell>
        </row>
        <row r="878">
          <cell r="Q878">
            <v>9120479</v>
          </cell>
        </row>
        <row r="879">
          <cell r="Q879">
            <v>9120113</v>
          </cell>
        </row>
        <row r="880">
          <cell r="Q880">
            <v>9120526</v>
          </cell>
        </row>
        <row r="881">
          <cell r="Q881">
            <v>9120267</v>
          </cell>
        </row>
        <row r="882">
          <cell r="Q882">
            <v>9120525</v>
          </cell>
        </row>
        <row r="883">
          <cell r="Q883">
            <v>9120316</v>
          </cell>
        </row>
        <row r="884">
          <cell r="Q884">
            <v>9120317</v>
          </cell>
        </row>
        <row r="885">
          <cell r="Q885">
            <v>9120363</v>
          </cell>
        </row>
        <row r="886">
          <cell r="Q886">
            <v>9120475</v>
          </cell>
        </row>
        <row r="887">
          <cell r="Q887">
            <v>9120172</v>
          </cell>
        </row>
        <row r="888">
          <cell r="Q888">
            <v>9120213</v>
          </cell>
        </row>
        <row r="889">
          <cell r="Q889">
            <v>9120260</v>
          </cell>
        </row>
        <row r="890">
          <cell r="Q890">
            <v>9120261</v>
          </cell>
        </row>
        <row r="891">
          <cell r="Q891">
            <v>9120529</v>
          </cell>
        </row>
        <row r="892">
          <cell r="Q892">
            <v>9120223</v>
          </cell>
        </row>
        <row r="893">
          <cell r="Q893">
            <v>9120224</v>
          </cell>
        </row>
        <row r="894">
          <cell r="Q894">
            <v>9120210</v>
          </cell>
        </row>
        <row r="895">
          <cell r="Q895">
            <v>9120264</v>
          </cell>
        </row>
        <row r="896">
          <cell r="Q896">
            <v>9120505</v>
          </cell>
        </row>
        <row r="897">
          <cell r="Q897">
            <v>9120506</v>
          </cell>
        </row>
        <row r="898">
          <cell r="Q898">
            <v>9120313</v>
          </cell>
        </row>
        <row r="899">
          <cell r="Q899">
            <v>9120173</v>
          </cell>
        </row>
        <row r="900">
          <cell r="Q900">
            <v>9120038</v>
          </cell>
        </row>
        <row r="901">
          <cell r="Q901">
            <v>9120031</v>
          </cell>
        </row>
        <row r="902">
          <cell r="Q902">
            <v>9120292</v>
          </cell>
        </row>
        <row r="903">
          <cell r="Q903">
            <v>9120176</v>
          </cell>
        </row>
        <row r="904">
          <cell r="Q904">
            <v>9120029</v>
          </cell>
        </row>
        <row r="905">
          <cell r="Q905">
            <v>9120081</v>
          </cell>
        </row>
        <row r="906">
          <cell r="Q906">
            <v>9120285</v>
          </cell>
        </row>
        <row r="907">
          <cell r="Q907">
            <v>9120318</v>
          </cell>
        </row>
        <row r="908">
          <cell r="Q908">
            <v>9120319</v>
          </cell>
        </row>
        <row r="909">
          <cell r="Q909">
            <v>9120519</v>
          </cell>
        </row>
        <row r="910">
          <cell r="Q910">
            <v>9120030</v>
          </cell>
        </row>
        <row r="911">
          <cell r="Q911">
            <v>9120032</v>
          </cell>
        </row>
        <row r="912">
          <cell r="Q912">
            <v>9120047</v>
          </cell>
        </row>
        <row r="913">
          <cell r="Q913">
            <v>9120090</v>
          </cell>
        </row>
        <row r="914">
          <cell r="Q914">
            <v>9120091</v>
          </cell>
        </row>
        <row r="915">
          <cell r="Q915">
            <v>9120204</v>
          </cell>
        </row>
        <row r="916">
          <cell r="Q916">
            <v>9120430</v>
          </cell>
        </row>
        <row r="917">
          <cell r="Q917">
            <v>9120431</v>
          </cell>
        </row>
        <row r="918">
          <cell r="Q918">
            <v>9120432</v>
          </cell>
        </row>
        <row r="919">
          <cell r="Q919">
            <v>9120048</v>
          </cell>
        </row>
        <row r="920">
          <cell r="Q920">
            <v>9120051</v>
          </cell>
        </row>
        <row r="921">
          <cell r="Q921">
            <v>9120071</v>
          </cell>
        </row>
        <row r="922">
          <cell r="Q922">
            <v>9120072</v>
          </cell>
        </row>
        <row r="923">
          <cell r="Q923">
            <v>9120075</v>
          </cell>
        </row>
        <row r="924">
          <cell r="Q924">
            <v>9120087</v>
          </cell>
        </row>
        <row r="925">
          <cell r="Q925">
            <v>9120088</v>
          </cell>
        </row>
        <row r="926">
          <cell r="Q926">
            <v>9120089</v>
          </cell>
        </row>
        <row r="927">
          <cell r="Q927">
            <v>9120092</v>
          </cell>
        </row>
        <row r="928">
          <cell r="Q928">
            <v>9120093</v>
          </cell>
        </row>
        <row r="929">
          <cell r="Q929">
            <v>9120094</v>
          </cell>
        </row>
        <row r="930">
          <cell r="Q930">
            <v>9120314</v>
          </cell>
        </row>
        <row r="931">
          <cell r="Q931">
            <v>9120520</v>
          </cell>
        </row>
        <row r="932">
          <cell r="Q932">
            <v>9120503</v>
          </cell>
        </row>
        <row r="933">
          <cell r="Q933">
            <v>9120504</v>
          </cell>
        </row>
        <row r="934">
          <cell r="Q934">
            <v>9120543</v>
          </cell>
        </row>
        <row r="935">
          <cell r="Q935">
            <v>9120544</v>
          </cell>
        </row>
        <row r="936">
          <cell r="Q936">
            <v>9120540</v>
          </cell>
        </row>
        <row r="937">
          <cell r="Q937">
            <v>9120541</v>
          </cell>
        </row>
        <row r="938">
          <cell r="Q938">
            <v>9120535</v>
          </cell>
        </row>
        <row r="939">
          <cell r="Q939">
            <v>9120433</v>
          </cell>
        </row>
        <row r="940">
          <cell r="Q940">
            <v>9120530</v>
          </cell>
        </row>
        <row r="941">
          <cell r="Q941">
            <v>9120554</v>
          </cell>
        </row>
        <row r="942">
          <cell r="Q942">
            <v>9120034</v>
          </cell>
        </row>
        <row r="943">
          <cell r="Q943">
            <v>9120559</v>
          </cell>
        </row>
        <row r="944">
          <cell r="Q944">
            <v>9120507</v>
          </cell>
        </row>
        <row r="945">
          <cell r="Q945">
            <v>9120531</v>
          </cell>
        </row>
        <row r="946">
          <cell r="Q946">
            <v>9120229</v>
          </cell>
        </row>
        <row r="947">
          <cell r="Q947">
            <v>9120508</v>
          </cell>
        </row>
        <row r="948">
          <cell r="Q948">
            <v>9120568</v>
          </cell>
        </row>
        <row r="949">
          <cell r="Q949">
            <v>9120557</v>
          </cell>
        </row>
        <row r="950">
          <cell r="Q950">
            <v>9120558</v>
          </cell>
        </row>
        <row r="951">
          <cell r="Q951">
            <v>9120547</v>
          </cell>
        </row>
        <row r="952">
          <cell r="Q952">
            <v>9120552</v>
          </cell>
        </row>
        <row r="953">
          <cell r="Q953">
            <v>9120538</v>
          </cell>
        </row>
        <row r="954">
          <cell r="Q954">
            <v>9120539</v>
          </cell>
        </row>
        <row r="955">
          <cell r="Q955">
            <v>9120553</v>
          </cell>
        </row>
        <row r="956">
          <cell r="Q956">
            <v>9120565</v>
          </cell>
        </row>
        <row r="957">
          <cell r="Q957">
            <v>9120566</v>
          </cell>
        </row>
        <row r="958">
          <cell r="Q958">
            <v>9120555</v>
          </cell>
        </row>
        <row r="959">
          <cell r="Q959">
            <v>9120548</v>
          </cell>
        </row>
        <row r="960">
          <cell r="Q960">
            <v>9120197</v>
          </cell>
        </row>
        <row r="961">
          <cell r="Q961">
            <v>9120201</v>
          </cell>
        </row>
        <row r="962">
          <cell r="Q962">
            <v>9120196</v>
          </cell>
        </row>
        <row r="963">
          <cell r="Q963">
            <v>9120200</v>
          </cell>
        </row>
        <row r="964">
          <cell r="Q964">
            <v>9120198</v>
          </cell>
        </row>
        <row r="965">
          <cell r="Q965">
            <v>9120199</v>
          </cell>
        </row>
        <row r="966">
          <cell r="Q966">
            <v>9120523</v>
          </cell>
        </row>
        <row r="967">
          <cell r="Q967">
            <v>9120499</v>
          </cell>
        </row>
        <row r="968">
          <cell r="Q968">
            <v>9120461</v>
          </cell>
        </row>
        <row r="969">
          <cell r="Q969">
            <v>9120537</v>
          </cell>
        </row>
        <row r="970">
          <cell r="Q970">
            <v>9120542</v>
          </cell>
        </row>
        <row r="971">
          <cell r="Q971">
            <v>9120549</v>
          </cell>
        </row>
        <row r="972">
          <cell r="Q972">
            <v>9120550</v>
          </cell>
        </row>
        <row r="973">
          <cell r="Q973">
            <v>9120551</v>
          </cell>
        </row>
        <row r="974">
          <cell r="Q974">
            <v>9120563</v>
          </cell>
        </row>
        <row r="975">
          <cell r="Q975">
            <v>9120564</v>
          </cell>
        </row>
        <row r="976">
          <cell r="Q976">
            <v>9120569</v>
          </cell>
        </row>
        <row r="977">
          <cell r="Q977">
            <v>9120570</v>
          </cell>
        </row>
        <row r="978">
          <cell r="Q978">
            <v>9120571</v>
          </cell>
        </row>
        <row r="979">
          <cell r="Q979">
            <v>9120572</v>
          </cell>
        </row>
        <row r="980">
          <cell r="Q980">
            <v>9120577</v>
          </cell>
        </row>
        <row r="981">
          <cell r="Q981">
            <v>9120536</v>
          </cell>
        </row>
        <row r="982">
          <cell r="Q982">
            <v>9120545</v>
          </cell>
        </row>
        <row r="983">
          <cell r="Q983">
            <v>9120546</v>
          </cell>
        </row>
        <row r="984">
          <cell r="Q984">
            <v>9120323</v>
          </cell>
        </row>
        <row r="985">
          <cell r="Q985">
            <v>9120324</v>
          </cell>
        </row>
        <row r="986">
          <cell r="Q986">
            <v>9120556</v>
          </cell>
        </row>
        <row r="987">
          <cell r="Q987">
            <v>9120560</v>
          </cell>
        </row>
        <row r="988">
          <cell r="Q988">
            <v>9120561</v>
          </cell>
        </row>
        <row r="989">
          <cell r="Q989">
            <v>9120562</v>
          </cell>
        </row>
        <row r="990">
          <cell r="Q990">
            <v>9120573</v>
          </cell>
        </row>
        <row r="991">
          <cell r="Q991">
            <v>9120574</v>
          </cell>
        </row>
        <row r="992">
          <cell r="Q992">
            <v>9120033</v>
          </cell>
        </row>
        <row r="993">
          <cell r="Q993">
            <v>9120076</v>
          </cell>
        </row>
        <row r="994">
          <cell r="Q994">
            <v>9120230</v>
          </cell>
        </row>
        <row r="995">
          <cell r="Q995">
            <v>9120582</v>
          </cell>
        </row>
        <row r="996">
          <cell r="Q996">
            <v>9120567</v>
          </cell>
        </row>
        <row r="997">
          <cell r="Q997">
            <v>9120575</v>
          </cell>
        </row>
        <row r="998">
          <cell r="Q998">
            <v>9120576</v>
          </cell>
        </row>
        <row r="999">
          <cell r="Q999">
            <v>9120578</v>
          </cell>
        </row>
        <row r="1000">
          <cell r="Q1000">
            <v>9120579</v>
          </cell>
        </row>
        <row r="1001">
          <cell r="Q1001">
            <v>9120580</v>
          </cell>
        </row>
        <row r="1002">
          <cell r="Q1002">
            <v>9120581</v>
          </cell>
        </row>
        <row r="1003">
          <cell r="Q1003">
            <v>9120583</v>
          </cell>
        </row>
        <row r="1004">
          <cell r="Q1004">
            <v>9120584</v>
          </cell>
        </row>
        <row r="1005">
          <cell r="Q1005">
            <v>9120202</v>
          </cell>
        </row>
        <row r="1006">
          <cell r="Q1006">
            <v>9120462</v>
          </cell>
        </row>
        <row r="1007">
          <cell r="Q1007">
            <v>9120586</v>
          </cell>
        </row>
        <row r="1008">
          <cell r="Q1008">
            <v>9120587</v>
          </cell>
        </row>
        <row r="1009">
          <cell r="Q1009">
            <v>9120588</v>
          </cell>
        </row>
        <row r="1010">
          <cell r="Q1010">
            <v>9120589</v>
          </cell>
        </row>
        <row r="1011">
          <cell r="Q1011">
            <v>9120590</v>
          </cell>
        </row>
        <row r="1012">
          <cell r="Q1012">
            <v>9120591</v>
          </cell>
        </row>
        <row r="1013">
          <cell r="Q1013">
            <v>9120585</v>
          </cell>
        </row>
        <row r="1014">
          <cell r="Q1014">
            <v>9120592</v>
          </cell>
        </row>
        <row r="1015">
          <cell r="Q1015">
            <v>9120593</v>
          </cell>
        </row>
        <row r="1016">
          <cell r="Q1016">
            <v>9120594</v>
          </cell>
        </row>
        <row r="1017">
          <cell r="Q1017">
            <v>9120595</v>
          </cell>
        </row>
        <row r="1018">
          <cell r="Q1018">
            <v>9120596</v>
          </cell>
        </row>
        <row r="1019">
          <cell r="Q1019">
            <v>9120597</v>
          </cell>
        </row>
        <row r="1020">
          <cell r="Q1020">
            <v>9120598</v>
          </cell>
        </row>
        <row r="1021">
          <cell r="Q1021">
            <v>9120599</v>
          </cell>
        </row>
        <row r="1022">
          <cell r="Q1022">
            <v>9120600</v>
          </cell>
        </row>
        <row r="1023">
          <cell r="Q1023">
            <v>9120601</v>
          </cell>
        </row>
        <row r="1024">
          <cell r="Q1024">
            <v>9120602</v>
          </cell>
        </row>
        <row r="1025">
          <cell r="Q1025">
            <v>9120603</v>
          </cell>
        </row>
        <row r="1026">
          <cell r="Q1026">
            <v>9120463</v>
          </cell>
        </row>
        <row r="1027">
          <cell r="Q1027">
            <v>9120464</v>
          </cell>
        </row>
        <row r="1028">
          <cell r="Q1028">
            <v>9120496</v>
          </cell>
        </row>
        <row r="1029">
          <cell r="Q1029">
            <v>9120497</v>
          </cell>
        </row>
        <row r="1030">
          <cell r="Q1030">
            <v>9120527</v>
          </cell>
        </row>
        <row r="1031">
          <cell r="Q1031">
            <v>9120528</v>
          </cell>
        </row>
        <row r="1032">
          <cell r="Q1032">
            <v>9120604</v>
          </cell>
        </row>
        <row r="1033">
          <cell r="Q1033">
            <v>9120605</v>
          </cell>
        </row>
        <row r="1034">
          <cell r="Q1034">
            <v>9120606</v>
          </cell>
        </row>
        <row r="1035">
          <cell r="Q1035">
            <v>9120607</v>
          </cell>
        </row>
        <row r="1036">
          <cell r="Q1036">
            <v>9120608</v>
          </cell>
        </row>
        <row r="1037">
          <cell r="Q1037">
            <v>9120609</v>
          </cell>
        </row>
        <row r="1038">
          <cell r="Q1038">
            <v>9139999</v>
          </cell>
        </row>
        <row r="1039">
          <cell r="Q1039">
            <v>9120610</v>
          </cell>
        </row>
        <row r="1040">
          <cell r="Q1040">
            <v>9120611</v>
          </cell>
        </row>
        <row r="1041">
          <cell r="Q1041">
            <v>9120612</v>
          </cell>
        </row>
        <row r="1042">
          <cell r="Q1042">
            <v>9120613</v>
          </cell>
        </row>
        <row r="1043">
          <cell r="Q1043">
            <v>9120614</v>
          </cell>
        </row>
        <row r="1044">
          <cell r="Q1044">
            <v>9120615</v>
          </cell>
        </row>
        <row r="1045">
          <cell r="Q1045">
            <v>9120616</v>
          </cell>
        </row>
        <row r="1046">
          <cell r="Q1046">
            <v>9120617</v>
          </cell>
        </row>
        <row r="1047">
          <cell r="Q1047">
            <v>9120618</v>
          </cell>
        </row>
        <row r="1048">
          <cell r="Q1048">
            <v>9120619</v>
          </cell>
        </row>
        <row r="1049">
          <cell r="Q1049">
            <v>9120620</v>
          </cell>
        </row>
        <row r="1050">
          <cell r="Q1050">
            <v>9120621</v>
          </cell>
        </row>
        <row r="1051">
          <cell r="Q1051">
            <v>9120622</v>
          </cell>
        </row>
        <row r="1052">
          <cell r="Q1052">
            <v>9120623</v>
          </cell>
        </row>
        <row r="1053">
          <cell r="Q1053">
            <v>9120624</v>
          </cell>
        </row>
        <row r="1054">
          <cell r="Q1054">
            <v>9120625</v>
          </cell>
        </row>
        <row r="1055">
          <cell r="Q1055">
            <v>9120626</v>
          </cell>
        </row>
        <row r="1056">
          <cell r="Q1056">
            <v>9120627</v>
          </cell>
        </row>
        <row r="1057">
          <cell r="Q1057">
            <v>9120628</v>
          </cell>
        </row>
        <row r="1058">
          <cell r="Q1058">
            <v>9120629</v>
          </cell>
        </row>
        <row r="1060">
          <cell r="Q1060" t="str">
            <v>Serial #</v>
          </cell>
        </row>
        <row r="1061">
          <cell r="Q1061">
            <v>9130001</v>
          </cell>
        </row>
        <row r="1062">
          <cell r="Q1062">
            <v>9130007</v>
          </cell>
        </row>
        <row r="1063">
          <cell r="Q1063">
            <v>9130002</v>
          </cell>
        </row>
        <row r="1064">
          <cell r="Q1064">
            <v>9130257</v>
          </cell>
        </row>
        <row r="1065">
          <cell r="Q1065">
            <v>9130258</v>
          </cell>
        </row>
        <row r="1066">
          <cell r="Q1066">
            <v>9130400</v>
          </cell>
        </row>
        <row r="1067">
          <cell r="Q1067">
            <v>9130123</v>
          </cell>
        </row>
        <row r="1068">
          <cell r="Q1068">
            <v>9130566</v>
          </cell>
        </row>
        <row r="1069">
          <cell r="Q1069">
            <v>9130698</v>
          </cell>
        </row>
        <row r="1070">
          <cell r="Q1070">
            <v>9130701</v>
          </cell>
        </row>
        <row r="1071">
          <cell r="Q1071">
            <v>9130114</v>
          </cell>
        </row>
        <row r="1072">
          <cell r="Q1072">
            <v>9130125</v>
          </cell>
        </row>
        <row r="1073">
          <cell r="Q1073">
            <v>9130126</v>
          </cell>
        </row>
        <row r="1074">
          <cell r="Q1074">
            <v>9130131</v>
          </cell>
        </row>
        <row r="1075">
          <cell r="Q1075">
            <v>9130204</v>
          </cell>
        </row>
        <row r="1076">
          <cell r="Q1076">
            <v>9130205</v>
          </cell>
        </row>
        <row r="1077">
          <cell r="Q1077">
            <v>9130230</v>
          </cell>
        </row>
        <row r="1078">
          <cell r="Q1078">
            <v>9130231</v>
          </cell>
        </row>
        <row r="1079">
          <cell r="Q1079">
            <v>9130346</v>
          </cell>
        </row>
        <row r="1080">
          <cell r="Q1080">
            <v>9130241</v>
          </cell>
        </row>
        <row r="1081">
          <cell r="Q1081">
            <v>9130242</v>
          </cell>
        </row>
        <row r="1082">
          <cell r="Q1082">
            <v>9130246</v>
          </cell>
        </row>
        <row r="1083">
          <cell r="Q1083">
            <v>9130247</v>
          </cell>
        </row>
        <row r="1084">
          <cell r="Q1084">
            <v>9130249</v>
          </cell>
        </row>
        <row r="1085">
          <cell r="Q1085">
            <v>9130250</v>
          </cell>
        </row>
        <row r="1086">
          <cell r="Q1086">
            <v>9130281</v>
          </cell>
        </row>
        <row r="1087">
          <cell r="Q1087">
            <v>9130479</v>
          </cell>
        </row>
        <row r="1088">
          <cell r="Q1088">
            <v>9130664</v>
          </cell>
        </row>
        <row r="1089">
          <cell r="Q1089">
            <v>9130124</v>
          </cell>
        </row>
        <row r="1090">
          <cell r="Q1090">
            <v>9130111</v>
          </cell>
        </row>
        <row r="1091">
          <cell r="Q1091">
            <v>9130280</v>
          </cell>
        </row>
        <row r="1092">
          <cell r="Q1092">
            <v>9130324</v>
          </cell>
        </row>
        <row r="1093">
          <cell r="Q1093">
            <v>9130327</v>
          </cell>
        </row>
        <row r="1094">
          <cell r="Q1094">
            <v>9130478</v>
          </cell>
        </row>
        <row r="1095">
          <cell r="Q1095">
            <v>9130544</v>
          </cell>
        </row>
        <row r="1096">
          <cell r="Q1096">
            <v>9130622</v>
          </cell>
        </row>
        <row r="1097">
          <cell r="Q1097">
            <v>9130623</v>
          </cell>
        </row>
        <row r="1098">
          <cell r="Q1098">
            <v>9130731</v>
          </cell>
        </row>
        <row r="1099">
          <cell r="Q1099">
            <v>9130326</v>
          </cell>
        </row>
        <row r="1100">
          <cell r="Q1100">
            <v>9130273</v>
          </cell>
        </row>
        <row r="1101">
          <cell r="Q1101">
            <v>9130616</v>
          </cell>
        </row>
        <row r="1102">
          <cell r="Q1102">
            <v>9130700</v>
          </cell>
        </row>
        <row r="1103">
          <cell r="Q1103">
            <v>9130252</v>
          </cell>
        </row>
        <row r="1104">
          <cell r="Q1104">
            <v>9130251</v>
          </cell>
        </row>
        <row r="1105">
          <cell r="Q1105">
            <v>9130712</v>
          </cell>
        </row>
        <row r="1106">
          <cell r="Q1106">
            <v>9130010</v>
          </cell>
        </row>
        <row r="1107">
          <cell r="Q1107">
            <v>9130097</v>
          </cell>
        </row>
        <row r="1108">
          <cell r="Q1108">
            <v>9130144</v>
          </cell>
        </row>
        <row r="1109">
          <cell r="Q1109">
            <v>9130732</v>
          </cell>
        </row>
        <row r="1110">
          <cell r="Q1110">
            <v>9130733</v>
          </cell>
        </row>
        <row r="1111">
          <cell r="Q1111">
            <v>9130480</v>
          </cell>
        </row>
        <row r="1112">
          <cell r="Q1112">
            <v>9130737</v>
          </cell>
        </row>
        <row r="1113">
          <cell r="Q1113">
            <v>9130739</v>
          </cell>
        </row>
        <row r="1114">
          <cell r="Q1114">
            <v>9130012</v>
          </cell>
        </row>
        <row r="1115">
          <cell r="Q1115">
            <v>9130013</v>
          </cell>
        </row>
        <row r="1116">
          <cell r="Q1116">
            <v>9130101</v>
          </cell>
        </row>
        <row r="1117">
          <cell r="Q1117">
            <v>9130163</v>
          </cell>
        </row>
        <row r="1118">
          <cell r="Q1118">
            <v>9130164</v>
          </cell>
        </row>
        <row r="1119">
          <cell r="Q1119">
            <v>9130190</v>
          </cell>
        </row>
        <row r="1120">
          <cell r="Q1120">
            <v>9130401</v>
          </cell>
        </row>
        <row r="1121">
          <cell r="Q1121">
            <v>9130481</v>
          </cell>
        </row>
        <row r="1122">
          <cell r="Q1122">
            <v>9130749</v>
          </cell>
        </row>
        <row r="1123">
          <cell r="Q1123">
            <v>9130750</v>
          </cell>
        </row>
        <row r="1124">
          <cell r="Q1124">
            <v>9130378</v>
          </cell>
        </row>
        <row r="1125">
          <cell r="Q1125">
            <v>9130484</v>
          </cell>
        </row>
        <row r="1126">
          <cell r="Q1126">
            <v>9130543</v>
          </cell>
        </row>
        <row r="1127">
          <cell r="Q1127">
            <v>9130133</v>
          </cell>
        </row>
        <row r="1128">
          <cell r="Q1128">
            <v>9130134</v>
          </cell>
        </row>
        <row r="1129">
          <cell r="Q1129">
            <v>9130282</v>
          </cell>
        </row>
        <row r="1130">
          <cell r="Q1130">
            <v>9130340</v>
          </cell>
        </row>
        <row r="1131">
          <cell r="Q1131">
            <v>9130347</v>
          </cell>
        </row>
        <row r="1132">
          <cell r="Q1132">
            <v>9130751</v>
          </cell>
        </row>
        <row r="1133">
          <cell r="Q1133">
            <v>9130755</v>
          </cell>
        </row>
        <row r="1134">
          <cell r="Q1134">
            <v>9130758</v>
          </cell>
        </row>
        <row r="1135">
          <cell r="Q1135">
            <v>9130762</v>
          </cell>
        </row>
        <row r="1136">
          <cell r="Q1136">
            <v>9130763</v>
          </cell>
        </row>
        <row r="1137">
          <cell r="Q1137">
            <v>9130764</v>
          </cell>
        </row>
        <row r="1138">
          <cell r="Q1138">
            <v>9130262</v>
          </cell>
        </row>
        <row r="1139">
          <cell r="Q1139">
            <v>9130277</v>
          </cell>
        </row>
        <row r="1140">
          <cell r="Q1140">
            <v>9130014</v>
          </cell>
        </row>
        <row r="1141">
          <cell r="Q1141">
            <v>9130272</v>
          </cell>
        </row>
        <row r="1142">
          <cell r="Q1142">
            <v>9130135</v>
          </cell>
        </row>
        <row r="1143">
          <cell r="Q1143">
            <v>9130103</v>
          </cell>
        </row>
        <row r="1144">
          <cell r="Q1144">
            <v>9130165</v>
          </cell>
        </row>
        <row r="1145">
          <cell r="Q1145">
            <v>9130166</v>
          </cell>
        </row>
        <row r="1146">
          <cell r="Q1146">
            <v>9130261</v>
          </cell>
        </row>
        <row r="1147">
          <cell r="Q1147">
            <v>9130275</v>
          </cell>
        </row>
        <row r="1148">
          <cell r="Q1148">
            <v>9130301</v>
          </cell>
        </row>
        <row r="1149">
          <cell r="Q1149">
            <v>9130314</v>
          </cell>
        </row>
        <row r="1150">
          <cell r="Q1150">
            <v>9130329</v>
          </cell>
        </row>
        <row r="1151">
          <cell r="Q1151">
            <v>9130422</v>
          </cell>
        </row>
        <row r="1152">
          <cell r="Q1152">
            <v>9130793</v>
          </cell>
        </row>
        <row r="1153">
          <cell r="Q1153">
            <v>9130786</v>
          </cell>
        </row>
        <row r="1154">
          <cell r="Q1154">
            <v>9130367</v>
          </cell>
        </row>
        <row r="1155">
          <cell r="Q1155">
            <v>9130368</v>
          </cell>
        </row>
        <row r="1156">
          <cell r="Q1156">
            <v>9130783</v>
          </cell>
        </row>
        <row r="1157">
          <cell r="Q1157">
            <v>9130828</v>
          </cell>
        </row>
        <row r="1158">
          <cell r="Q1158">
            <v>9130781</v>
          </cell>
        </row>
        <row r="1159">
          <cell r="Q1159">
            <v>9130782</v>
          </cell>
        </row>
        <row r="1160">
          <cell r="Q1160">
            <v>9130020</v>
          </cell>
        </row>
        <row r="1161">
          <cell r="Q1161">
            <v>9130023</v>
          </cell>
        </row>
        <row r="1162">
          <cell r="Q1162">
            <v>9130551</v>
          </cell>
        </row>
        <row r="1163">
          <cell r="Q1163">
            <v>9130545</v>
          </cell>
        </row>
        <row r="1164">
          <cell r="Q1164">
            <v>9130713</v>
          </cell>
        </row>
        <row r="1165">
          <cell r="Q1165">
            <v>9130714</v>
          </cell>
        </row>
        <row r="1166">
          <cell r="Q1166">
            <v>9130709</v>
          </cell>
        </row>
        <row r="1167">
          <cell r="Q1167">
            <v>9130711</v>
          </cell>
        </row>
        <row r="1168">
          <cell r="Q1168">
            <v>9130150</v>
          </cell>
        </row>
        <row r="1169">
          <cell r="Q1169">
            <v>9130211</v>
          </cell>
        </row>
        <row r="1170">
          <cell r="Q1170">
            <v>9130328</v>
          </cell>
        </row>
        <row r="1171">
          <cell r="Q1171">
            <v>9130417</v>
          </cell>
        </row>
        <row r="1172">
          <cell r="Q1172">
            <v>9130482</v>
          </cell>
        </row>
        <row r="1173">
          <cell r="Q1173">
            <v>9130617</v>
          </cell>
        </row>
        <row r="1174">
          <cell r="Q1174">
            <v>9130784</v>
          </cell>
        </row>
        <row r="1175">
          <cell r="Q1175">
            <v>9130785</v>
          </cell>
        </row>
        <row r="1176">
          <cell r="Q1176">
            <v>9130015</v>
          </cell>
        </row>
        <row r="1177">
          <cell r="Q1177">
            <v>9130016</v>
          </cell>
        </row>
        <row r="1178">
          <cell r="Q1178">
            <v>9130017</v>
          </cell>
        </row>
        <row r="1179">
          <cell r="Q1179">
            <v>9130098</v>
          </cell>
        </row>
        <row r="1180">
          <cell r="Q1180">
            <v>9130151</v>
          </cell>
        </row>
        <row r="1181">
          <cell r="Q1181">
            <v>9130259</v>
          </cell>
        </row>
        <row r="1182">
          <cell r="Q1182">
            <v>9130260</v>
          </cell>
        </row>
        <row r="1183">
          <cell r="Q1183">
            <v>9130316</v>
          </cell>
        </row>
        <row r="1184">
          <cell r="Q1184">
            <v>9130322</v>
          </cell>
        </row>
        <row r="1185">
          <cell r="Q1185">
            <v>9130552</v>
          </cell>
        </row>
        <row r="1186">
          <cell r="Q1186">
            <v>9130556</v>
          </cell>
        </row>
        <row r="1187">
          <cell r="Q1187">
            <v>9130592</v>
          </cell>
        </row>
        <row r="1188">
          <cell r="Q1188">
            <v>9130593</v>
          </cell>
        </row>
        <row r="1189">
          <cell r="Q1189">
            <v>9130426</v>
          </cell>
        </row>
        <row r="1190">
          <cell r="Q1190">
            <v>9130360</v>
          </cell>
        </row>
        <row r="1191">
          <cell r="Q1191">
            <v>9130362</v>
          </cell>
        </row>
        <row r="1192">
          <cell r="Q1192">
            <v>9130248</v>
          </cell>
        </row>
        <row r="1193">
          <cell r="Q1193">
            <v>9130214</v>
          </cell>
        </row>
        <row r="1194">
          <cell r="Q1194">
            <v>9130441</v>
          </cell>
        </row>
        <row r="1195">
          <cell r="Q1195">
            <v>9130487</v>
          </cell>
        </row>
        <row r="1196">
          <cell r="Q1196">
            <v>9130830</v>
          </cell>
        </row>
        <row r="1197">
          <cell r="Q1197">
            <v>9130832</v>
          </cell>
        </row>
        <row r="1198">
          <cell r="Q1198">
            <v>9130833</v>
          </cell>
        </row>
        <row r="1199">
          <cell r="Q1199">
            <v>9130836</v>
          </cell>
        </row>
        <row r="1200">
          <cell r="Q1200">
            <v>9130837</v>
          </cell>
        </row>
        <row r="1201">
          <cell r="Q1201">
            <v>9130857</v>
          </cell>
        </row>
        <row r="1202">
          <cell r="Q1202">
            <v>9130859</v>
          </cell>
        </row>
        <row r="1203">
          <cell r="Q1203">
            <v>9130488</v>
          </cell>
        </row>
        <row r="1204">
          <cell r="Q1204">
            <v>9130489</v>
          </cell>
        </row>
        <row r="1205">
          <cell r="Q1205">
            <v>9130856</v>
          </cell>
        </row>
        <row r="1206">
          <cell r="Q1206">
            <v>9130496</v>
          </cell>
        </row>
        <row r="1207">
          <cell r="Q1207">
            <v>9130497</v>
          </cell>
        </row>
        <row r="1208">
          <cell r="Q1208">
            <v>9130018</v>
          </cell>
        </row>
        <row r="1209">
          <cell r="Q1209">
            <v>9130019</v>
          </cell>
        </row>
        <row r="1210">
          <cell r="Q1210">
            <v>9130025</v>
          </cell>
        </row>
        <row r="1211">
          <cell r="Q1211">
            <v>9130026</v>
          </cell>
        </row>
        <row r="1212">
          <cell r="Q1212">
            <v>9130030</v>
          </cell>
        </row>
        <row r="1213">
          <cell r="Q1213">
            <v>9130032</v>
          </cell>
        </row>
        <row r="1214">
          <cell r="Q1214">
            <v>9130099</v>
          </cell>
        </row>
        <row r="1215">
          <cell r="Q1215">
            <v>9130154</v>
          </cell>
        </row>
        <row r="1216">
          <cell r="Q1216">
            <v>9130797</v>
          </cell>
        </row>
        <row r="1217">
          <cell r="Q1217">
            <v>9130330</v>
          </cell>
        </row>
        <row r="1218">
          <cell r="Q1218">
            <v>9130350</v>
          </cell>
        </row>
        <row r="1219">
          <cell r="Q1219">
            <v>9130363</v>
          </cell>
        </row>
        <row r="1220">
          <cell r="Q1220">
            <v>9130404</v>
          </cell>
        </row>
        <row r="1221">
          <cell r="Q1221">
            <v>9130558</v>
          </cell>
        </row>
        <row r="1222">
          <cell r="Q1222">
            <v>9130560</v>
          </cell>
        </row>
        <row r="1223">
          <cell r="Q1223">
            <v>9130561</v>
          </cell>
        </row>
        <row r="1224">
          <cell r="Q1224">
            <v>9130562</v>
          </cell>
        </row>
        <row r="1225">
          <cell r="Q1225">
            <v>9130567</v>
          </cell>
        </row>
        <row r="1226">
          <cell r="Q1226">
            <v>9130569</v>
          </cell>
        </row>
        <row r="1227">
          <cell r="Q1227">
            <v>9130570</v>
          </cell>
        </row>
        <row r="1228">
          <cell r="Q1228">
            <v>9130572</v>
          </cell>
        </row>
        <row r="1229">
          <cell r="Q1229">
            <v>9130573</v>
          </cell>
        </row>
        <row r="1230">
          <cell r="Q1230">
            <v>9130027</v>
          </cell>
        </row>
        <row r="1231">
          <cell r="Q1231">
            <v>9130028</v>
          </cell>
        </row>
        <row r="1232">
          <cell r="Q1232">
            <v>9130104</v>
          </cell>
        </row>
        <row r="1233">
          <cell r="Q1233">
            <v>9130226</v>
          </cell>
        </row>
        <row r="1234">
          <cell r="Q1234">
            <v>9130238</v>
          </cell>
        </row>
        <row r="1235">
          <cell r="Q1235">
            <v>9130239</v>
          </cell>
        </row>
        <row r="1236">
          <cell r="Q1236">
            <v>9130283</v>
          </cell>
        </row>
        <row r="1237">
          <cell r="Q1237">
            <v>9130300</v>
          </cell>
        </row>
        <row r="1238">
          <cell r="Q1238">
            <v>9130403</v>
          </cell>
        </row>
        <row r="1239">
          <cell r="Q1239">
            <v>9130493</v>
          </cell>
        </row>
        <row r="1240">
          <cell r="Q1240">
            <v>9130494</v>
          </cell>
        </row>
        <row r="1241">
          <cell r="Q1241">
            <v>9130546</v>
          </cell>
        </row>
        <row r="1242">
          <cell r="Q1242">
            <v>9130549</v>
          </cell>
        </row>
        <row r="1243">
          <cell r="Q1243">
            <v>9130427</v>
          </cell>
        </row>
        <row r="1244">
          <cell r="Q1244">
            <v>9130838</v>
          </cell>
        </row>
        <row r="1245">
          <cell r="Q1245">
            <v>9130842</v>
          </cell>
        </row>
        <row r="1246">
          <cell r="Q1246">
            <v>9130843</v>
          </cell>
        </row>
        <row r="1247">
          <cell r="Q1247">
            <v>9130845</v>
          </cell>
        </row>
        <row r="1248">
          <cell r="Q1248">
            <v>9130846</v>
          </cell>
        </row>
        <row r="1249">
          <cell r="Q1249">
            <v>9130109</v>
          </cell>
        </row>
        <row r="1250">
          <cell r="Q1250">
            <v>9130433</v>
          </cell>
        </row>
        <row r="1251">
          <cell r="Q1251">
            <v>9130471</v>
          </cell>
        </row>
        <row r="1252">
          <cell r="Q1252">
            <v>9130472</v>
          </cell>
        </row>
        <row r="1253">
          <cell r="Q1253">
            <v>9130424</v>
          </cell>
        </row>
        <row r="1254">
          <cell r="Q1254">
            <v>9130425</v>
          </cell>
        </row>
        <row r="1255">
          <cell r="Q1255">
            <v>9130339</v>
          </cell>
        </row>
        <row r="1256">
          <cell r="Q1256">
            <v>9130798</v>
          </cell>
        </row>
        <row r="1257">
          <cell r="Q1257">
            <v>9130799</v>
          </cell>
        </row>
        <row r="1258">
          <cell r="Q1258">
            <v>9130334</v>
          </cell>
        </row>
        <row r="1259">
          <cell r="Q1259">
            <v>9130794</v>
          </cell>
        </row>
        <row r="1260">
          <cell r="Q1260">
            <v>9130875</v>
          </cell>
        </row>
        <row r="1261">
          <cell r="Q1261">
            <v>9130876</v>
          </cell>
        </row>
        <row r="1262">
          <cell r="Q1262">
            <v>9130877</v>
          </cell>
        </row>
        <row r="1263">
          <cell r="Q1263">
            <v>9130879</v>
          </cell>
        </row>
        <row r="1264">
          <cell r="Q1264">
            <v>9130884</v>
          </cell>
        </row>
        <row r="1265">
          <cell r="Q1265">
            <v>9130885</v>
          </cell>
        </row>
        <row r="1266">
          <cell r="Q1266">
            <v>9130888</v>
          </cell>
        </row>
        <row r="1267">
          <cell r="Q1267">
            <v>9130889</v>
          </cell>
        </row>
        <row r="1268">
          <cell r="Q1268">
            <v>9130891</v>
          </cell>
        </row>
        <row r="1269">
          <cell r="Q1269">
            <v>9130892</v>
          </cell>
        </row>
        <row r="1270">
          <cell r="Q1270">
            <v>9130893</v>
          </cell>
        </row>
        <row r="1271">
          <cell r="Q1271">
            <v>9130896</v>
          </cell>
        </row>
        <row r="1272">
          <cell r="Q1272">
            <v>9130803</v>
          </cell>
        </row>
        <row r="1273">
          <cell r="Q1273">
            <v>9130897</v>
          </cell>
        </row>
        <row r="1274">
          <cell r="Q1274">
            <v>9130898</v>
          </cell>
        </row>
        <row r="1275">
          <cell r="Q1275">
            <v>9130899</v>
          </cell>
        </row>
        <row r="1276">
          <cell r="Q1276">
            <v>9130901</v>
          </cell>
        </row>
        <row r="1277">
          <cell r="Q1277">
            <v>9130805</v>
          </cell>
        </row>
        <row r="1278">
          <cell r="Q1278">
            <v>9130880</v>
          </cell>
        </row>
        <row r="1279">
          <cell r="Q1279">
            <v>9130883</v>
          </cell>
        </row>
        <row r="1280">
          <cell r="Q1280">
            <v>9130235</v>
          </cell>
        </row>
        <row r="1281">
          <cell r="Q1281">
            <v>9130270</v>
          </cell>
        </row>
        <row r="1282">
          <cell r="Q1282">
            <v>9130279</v>
          </cell>
        </row>
        <row r="1283">
          <cell r="Q1283">
            <v>9130741</v>
          </cell>
        </row>
        <row r="1284">
          <cell r="Q1284">
            <v>9130502</v>
          </cell>
        </row>
        <row r="1285">
          <cell r="Q1285">
            <v>9130033</v>
          </cell>
        </row>
        <row r="1286">
          <cell r="Q1286">
            <v>9130034</v>
          </cell>
        </row>
        <row r="1287">
          <cell r="Q1287">
            <v>9130035</v>
          </cell>
        </row>
        <row r="1288">
          <cell r="Q1288">
            <v>9130036</v>
          </cell>
        </row>
        <row r="1289">
          <cell r="Q1289">
            <v>9130038</v>
          </cell>
        </row>
        <row r="1290">
          <cell r="Q1290">
            <v>9130039</v>
          </cell>
        </row>
        <row r="1291">
          <cell r="Q1291">
            <v>9130040</v>
          </cell>
        </row>
        <row r="1292">
          <cell r="Q1292">
            <v>9130041</v>
          </cell>
        </row>
        <row r="1293">
          <cell r="Q1293">
            <v>9130042</v>
          </cell>
        </row>
        <row r="1294">
          <cell r="Q1294">
            <v>9130043</v>
          </cell>
        </row>
        <row r="1295">
          <cell r="Q1295">
            <v>9130341</v>
          </cell>
        </row>
        <row r="1296">
          <cell r="Q1296">
            <v>9130342</v>
          </cell>
        </row>
        <row r="1297">
          <cell r="Q1297">
            <v>9130740</v>
          </cell>
        </row>
        <row r="1298">
          <cell r="Q1298">
            <v>9130100</v>
          </cell>
        </row>
        <row r="1299">
          <cell r="Q1299">
            <v>9130128</v>
          </cell>
        </row>
        <row r="1300">
          <cell r="Q1300">
            <v>9130129</v>
          </cell>
        </row>
        <row r="1301">
          <cell r="Q1301">
            <v>9130233</v>
          </cell>
        </row>
        <row r="1302">
          <cell r="Q1302">
            <v>9130318</v>
          </cell>
        </row>
        <row r="1303">
          <cell r="Q1303">
            <v>9130351</v>
          </cell>
        </row>
        <row r="1304">
          <cell r="Q1304">
            <v>9130405</v>
          </cell>
        </row>
        <row r="1305">
          <cell r="Q1305">
            <v>9130406</v>
          </cell>
        </row>
        <row r="1306">
          <cell r="Q1306">
            <v>9130577</v>
          </cell>
        </row>
        <row r="1307">
          <cell r="Q1307">
            <v>9130578</v>
          </cell>
        </row>
        <row r="1308">
          <cell r="Q1308">
            <v>9130580</v>
          </cell>
        </row>
        <row r="1309">
          <cell r="Q1309">
            <v>9130581</v>
          </cell>
        </row>
        <row r="1310">
          <cell r="Q1310">
            <v>9130590</v>
          </cell>
        </row>
        <row r="1311">
          <cell r="Q1311">
            <v>9130619</v>
          </cell>
        </row>
        <row r="1312">
          <cell r="Q1312">
            <v>9130167</v>
          </cell>
        </row>
        <row r="1313">
          <cell r="Q1313">
            <v>9130168</v>
          </cell>
        </row>
        <row r="1314">
          <cell r="Q1314">
            <v>9130191</v>
          </cell>
        </row>
        <row r="1315">
          <cell r="Q1315">
            <v>9130311</v>
          </cell>
        </row>
        <row r="1316">
          <cell r="Q1316">
            <v>9130626</v>
          </cell>
        </row>
        <row r="1317">
          <cell r="Q1317">
            <v>9130278</v>
          </cell>
        </row>
        <row r="1318">
          <cell r="Q1318">
            <v>9130305</v>
          </cell>
        </row>
        <row r="1319">
          <cell r="Q1319">
            <v>9130228</v>
          </cell>
        </row>
        <row r="1320">
          <cell r="Q1320">
            <v>9130331</v>
          </cell>
        </row>
        <row r="1321">
          <cell r="Q1321">
            <v>9130269</v>
          </cell>
        </row>
        <row r="1322">
          <cell r="Q1322">
            <v>9130628</v>
          </cell>
        </row>
        <row r="1323">
          <cell r="Q1323">
            <v>9130926</v>
          </cell>
        </row>
        <row r="1324">
          <cell r="Q1324">
            <v>9130927</v>
          </cell>
        </row>
        <row r="1325">
          <cell r="Q1325">
            <v>9130500</v>
          </cell>
        </row>
        <row r="1326">
          <cell r="Q1326">
            <v>9130931</v>
          </cell>
        </row>
        <row r="1327">
          <cell r="Q1327">
            <v>9130933</v>
          </cell>
        </row>
        <row r="1328">
          <cell r="Q1328">
            <v>9130913</v>
          </cell>
        </row>
        <row r="1329">
          <cell r="Q1329">
            <v>9130187</v>
          </cell>
        </row>
        <row r="1330">
          <cell r="Q1330">
            <v>9130189</v>
          </cell>
        </row>
        <row r="1331">
          <cell r="Q1331">
            <v>9130436</v>
          </cell>
        </row>
        <row r="1332">
          <cell r="Q1332">
            <v>9130044</v>
          </cell>
        </row>
        <row r="1333">
          <cell r="Q1333">
            <v>9130419</v>
          </cell>
        </row>
        <row r="1334">
          <cell r="Q1334">
            <v>9130444</v>
          </cell>
        </row>
        <row r="1335">
          <cell r="Q1335">
            <v>9130117</v>
          </cell>
        </row>
        <row r="1336">
          <cell r="Q1336">
            <v>9130364</v>
          </cell>
        </row>
        <row r="1337">
          <cell r="Q1337">
            <v>9130391</v>
          </cell>
        </row>
        <row r="1338">
          <cell r="Q1338">
            <v>9130928</v>
          </cell>
        </row>
        <row r="1339">
          <cell r="Q1339">
            <v>9130929</v>
          </cell>
        </row>
        <row r="1340">
          <cell r="Q1340">
            <v>9130509</v>
          </cell>
        </row>
        <row r="1341">
          <cell r="Q1341">
            <v>9130229</v>
          </cell>
        </row>
        <row r="1342">
          <cell r="Q1342">
            <v>9130045</v>
          </cell>
        </row>
        <row r="1343">
          <cell r="Q1343">
            <v>9130049</v>
          </cell>
        </row>
        <row r="1344">
          <cell r="Q1344">
            <v>9130050</v>
          </cell>
        </row>
        <row r="1345">
          <cell r="Q1345">
            <v>9130054</v>
          </cell>
        </row>
        <row r="1346">
          <cell r="Q1346">
            <v>9130056</v>
          </cell>
        </row>
        <row r="1347">
          <cell r="Q1347">
            <v>9130058</v>
          </cell>
        </row>
        <row r="1348">
          <cell r="Q1348">
            <v>9130060</v>
          </cell>
        </row>
        <row r="1349">
          <cell r="Q1349">
            <v>9130924</v>
          </cell>
        </row>
        <row r="1350">
          <cell r="Q1350">
            <v>9130155</v>
          </cell>
        </row>
        <row r="1351">
          <cell r="Q1351">
            <v>9130157</v>
          </cell>
        </row>
        <row r="1352">
          <cell r="Q1352">
            <v>9130113</v>
          </cell>
        </row>
        <row r="1353">
          <cell r="Q1353">
            <v>9130319</v>
          </cell>
        </row>
        <row r="1354">
          <cell r="Q1354">
            <v>9130636</v>
          </cell>
        </row>
        <row r="1355">
          <cell r="Q1355">
            <v>9130651</v>
          </cell>
        </row>
        <row r="1356">
          <cell r="Q1356">
            <v>9130662</v>
          </cell>
        </row>
        <row r="1357">
          <cell r="Q1357">
            <v>9130432</v>
          </cell>
        </row>
        <row r="1358">
          <cell r="Q1358">
            <v>9130437</v>
          </cell>
        </row>
        <row r="1359">
          <cell r="Q1359">
            <v>9130438</v>
          </cell>
        </row>
        <row r="1360">
          <cell r="Q1360">
            <v>9130594</v>
          </cell>
        </row>
        <row r="1361">
          <cell r="Q1361">
            <v>9130595</v>
          </cell>
        </row>
        <row r="1362">
          <cell r="Q1362">
            <v>9130596</v>
          </cell>
        </row>
        <row r="1363">
          <cell r="Q1363">
            <v>9130599</v>
          </cell>
        </row>
        <row r="1364">
          <cell r="Q1364">
            <v>9130046</v>
          </cell>
        </row>
        <row r="1365">
          <cell r="Q1365">
            <v>9130048</v>
          </cell>
        </row>
        <row r="1366">
          <cell r="Q1366">
            <v>9130064</v>
          </cell>
        </row>
        <row r="1367">
          <cell r="Q1367">
            <v>9130061</v>
          </cell>
        </row>
        <row r="1368">
          <cell r="Q1368">
            <v>9130062</v>
          </cell>
        </row>
        <row r="1369">
          <cell r="Q1369">
            <v>9130361</v>
          </cell>
        </row>
        <row r="1370">
          <cell r="Q1370">
            <v>9130090</v>
          </cell>
        </row>
        <row r="1371">
          <cell r="Q1371">
            <v>9130919</v>
          </cell>
        </row>
        <row r="1372">
          <cell r="Q1372">
            <v>9130629</v>
          </cell>
        </row>
        <row r="1373">
          <cell r="Q1373">
            <v>9130631</v>
          </cell>
        </row>
        <row r="1374">
          <cell r="Q1374">
            <v>9130634</v>
          </cell>
        </row>
        <row r="1375">
          <cell r="Q1375">
            <v>9130253</v>
          </cell>
        </row>
        <row r="1376">
          <cell r="Q1376">
            <v>9130934</v>
          </cell>
        </row>
        <row r="1377">
          <cell r="Q1377">
            <v>9130935</v>
          </cell>
        </row>
        <row r="1378">
          <cell r="Q1378">
            <v>9130937</v>
          </cell>
        </row>
        <row r="1379">
          <cell r="Q1379">
            <v>9130938</v>
          </cell>
        </row>
        <row r="1380">
          <cell r="Q1380">
            <v>9130940</v>
          </cell>
        </row>
        <row r="1381">
          <cell r="Q1381">
            <v>9130941</v>
          </cell>
        </row>
        <row r="1382">
          <cell r="Q1382">
            <v>9130953</v>
          </cell>
        </row>
        <row r="1383">
          <cell r="Q1383">
            <v>9130255</v>
          </cell>
        </row>
        <row r="1384">
          <cell r="Q1384">
            <v>9130954</v>
          </cell>
        </row>
        <row r="1385">
          <cell r="Q1385">
            <v>9130955</v>
          </cell>
        </row>
        <row r="1386">
          <cell r="Q1386">
            <v>9130063</v>
          </cell>
        </row>
        <row r="1387">
          <cell r="Q1387">
            <v>9130635</v>
          </cell>
        </row>
        <row r="1388">
          <cell r="Q1388">
            <v>9130652</v>
          </cell>
        </row>
        <row r="1389">
          <cell r="Q1389">
            <v>9130663</v>
          </cell>
        </row>
        <row r="1390">
          <cell r="Q1390">
            <v>9130684</v>
          </cell>
        </row>
        <row r="1391">
          <cell r="Q1391">
            <v>9130685</v>
          </cell>
        </row>
        <row r="1392">
          <cell r="Q1392">
            <v>9130158</v>
          </cell>
        </row>
        <row r="1393">
          <cell r="Q1393">
            <v>9130169</v>
          </cell>
        </row>
        <row r="1394">
          <cell r="Q1394">
            <v>9130170</v>
          </cell>
        </row>
        <row r="1395">
          <cell r="Q1395">
            <v>9130872</v>
          </cell>
        </row>
        <row r="1396">
          <cell r="Q1396">
            <v>9130138</v>
          </cell>
        </row>
        <row r="1397">
          <cell r="Q1397">
            <v>9130139</v>
          </cell>
        </row>
        <row r="1398">
          <cell r="Q1398">
            <v>9130335</v>
          </cell>
        </row>
        <row r="1399">
          <cell r="Q1399">
            <v>9130343</v>
          </cell>
        </row>
        <row r="1400">
          <cell r="Q1400">
            <v>9130294</v>
          </cell>
        </row>
        <row r="1401">
          <cell r="Q1401">
            <v>9130386</v>
          </cell>
        </row>
        <row r="1402">
          <cell r="Q1402">
            <v>9130066</v>
          </cell>
        </row>
        <row r="1403">
          <cell r="Q1403">
            <v>9130067</v>
          </cell>
        </row>
        <row r="1404">
          <cell r="Q1404">
            <v>9130068</v>
          </cell>
        </row>
        <row r="1405">
          <cell r="Q1405">
            <v>9130069</v>
          </cell>
        </row>
        <row r="1406">
          <cell r="Q1406">
            <v>9130511</v>
          </cell>
        </row>
        <row r="1407">
          <cell r="Q1407">
            <v>9130512</v>
          </cell>
        </row>
        <row r="1408">
          <cell r="Q1408">
            <v>9130160</v>
          </cell>
        </row>
        <row r="1409">
          <cell r="Q1409">
            <v>9130162</v>
          </cell>
        </row>
        <row r="1410">
          <cell r="Q1410">
            <v>9130192</v>
          </cell>
        </row>
        <row r="1411">
          <cell r="Q1411">
            <v>9130320</v>
          </cell>
        </row>
        <row r="1412">
          <cell r="Q1412">
            <v>9130354</v>
          </cell>
        </row>
        <row r="1413">
          <cell r="Q1413">
            <v>9130957</v>
          </cell>
        </row>
        <row r="1414">
          <cell r="Q1414">
            <v>9130397</v>
          </cell>
        </row>
        <row r="1415">
          <cell r="Q1415">
            <v>9130359</v>
          </cell>
        </row>
        <row r="1416">
          <cell r="Q1416">
            <v>9130366</v>
          </cell>
        </row>
        <row r="1417">
          <cell r="Q1417">
            <v>9130374</v>
          </cell>
        </row>
        <row r="1418">
          <cell r="Q1418">
            <v>9130380</v>
          </cell>
        </row>
        <row r="1419">
          <cell r="Q1419">
            <v>9130387</v>
          </cell>
        </row>
        <row r="1420">
          <cell r="Q1420">
            <v>9130388</v>
          </cell>
        </row>
        <row r="1421">
          <cell r="Q1421">
            <v>9130407</v>
          </cell>
        </row>
        <row r="1422">
          <cell r="Q1422">
            <v>9130439</v>
          </cell>
        </row>
        <row r="1423">
          <cell r="Q1423">
            <v>9130440</v>
          </cell>
        </row>
        <row r="1424">
          <cell r="Q1424">
            <v>9130522</v>
          </cell>
        </row>
        <row r="1425">
          <cell r="Q1425">
            <v>9130602</v>
          </cell>
        </row>
        <row r="1426">
          <cell r="Q1426">
            <v>9130605</v>
          </cell>
        </row>
        <row r="1427">
          <cell r="Q1427">
            <v>9130609</v>
          </cell>
        </row>
        <row r="1428">
          <cell r="Q1428">
            <v>9130610</v>
          </cell>
        </row>
        <row r="1429">
          <cell r="Q1429">
            <v>9130612</v>
          </cell>
        </row>
        <row r="1430">
          <cell r="Q1430">
            <v>9130615</v>
          </cell>
        </row>
        <row r="1431">
          <cell r="Q1431">
            <v>9130120</v>
          </cell>
        </row>
        <row r="1432">
          <cell r="Q1432">
            <v>9130147</v>
          </cell>
        </row>
        <row r="1433">
          <cell r="Q1433">
            <v>9130521</v>
          </cell>
        </row>
        <row r="1434">
          <cell r="Q1434">
            <v>9130958</v>
          </cell>
        </row>
        <row r="1435">
          <cell r="Q1435">
            <v>9130959</v>
          </cell>
        </row>
        <row r="1436">
          <cell r="Q1436">
            <v>9130070</v>
          </cell>
        </row>
        <row r="1437">
          <cell r="Q1437">
            <v>9130071</v>
          </cell>
        </row>
        <row r="1438">
          <cell r="Q1438">
            <v>9130171</v>
          </cell>
        </row>
        <row r="1439">
          <cell r="Q1439">
            <v>9130172</v>
          </cell>
        </row>
        <row r="1440">
          <cell r="Q1440">
            <v>9130216</v>
          </cell>
        </row>
        <row r="1441">
          <cell r="Q1441">
            <v>9130299</v>
          </cell>
        </row>
        <row r="1442">
          <cell r="Q1442">
            <v>9130303</v>
          </cell>
        </row>
        <row r="1443">
          <cell r="Q1443">
            <v>9130408</v>
          </cell>
        </row>
        <row r="1444">
          <cell r="Q1444">
            <v>9130523</v>
          </cell>
        </row>
        <row r="1445">
          <cell r="Q1445">
            <v>9130524</v>
          </cell>
        </row>
        <row r="1446">
          <cell r="Q1446">
            <v>9130633</v>
          </cell>
        </row>
        <row r="1447">
          <cell r="Q1447">
            <v>9130822</v>
          </cell>
        </row>
        <row r="1448">
          <cell r="Q1448">
            <v>9130848</v>
          </cell>
        </row>
        <row r="1449">
          <cell r="Q1449">
            <v>9130851</v>
          </cell>
        </row>
        <row r="1450">
          <cell r="Q1450">
            <v>9130911</v>
          </cell>
        </row>
        <row r="1451">
          <cell r="Q1451">
            <v>9130916</v>
          </cell>
        </row>
        <row r="1452">
          <cell r="Q1452">
            <v>9130288</v>
          </cell>
        </row>
        <row r="1453">
          <cell r="Q1453">
            <v>9130923</v>
          </cell>
        </row>
        <row r="1454">
          <cell r="Q1454">
            <v>9130855</v>
          </cell>
        </row>
        <row r="1455">
          <cell r="Q1455">
            <v>9130140</v>
          </cell>
        </row>
        <row r="1456">
          <cell r="Q1456">
            <v>9130143</v>
          </cell>
        </row>
        <row r="1457">
          <cell r="Q1457">
            <v>9130960</v>
          </cell>
        </row>
        <row r="1458">
          <cell r="Q1458">
            <v>9130961</v>
          </cell>
        </row>
        <row r="1459">
          <cell r="Q1459">
            <v>9130075</v>
          </cell>
        </row>
        <row r="1460">
          <cell r="Q1460">
            <v>9130076</v>
          </cell>
        </row>
        <row r="1461">
          <cell r="Q1461">
            <v>9130077</v>
          </cell>
        </row>
        <row r="1462">
          <cell r="Q1462">
            <v>9130078</v>
          </cell>
        </row>
        <row r="1463">
          <cell r="Q1463">
            <v>9130079</v>
          </cell>
        </row>
        <row r="1464">
          <cell r="Q1464">
            <v>9130081</v>
          </cell>
        </row>
        <row r="1465">
          <cell r="Q1465">
            <v>9130193</v>
          </cell>
        </row>
        <row r="1466">
          <cell r="Q1466">
            <v>9130194</v>
          </cell>
        </row>
        <row r="1467">
          <cell r="Q1467">
            <v>9130243</v>
          </cell>
        </row>
        <row r="1468">
          <cell r="Q1468">
            <v>9130244</v>
          </cell>
        </row>
        <row r="1469">
          <cell r="Q1469">
            <v>9130715</v>
          </cell>
        </row>
        <row r="1470">
          <cell r="Q1470">
            <v>9130718</v>
          </cell>
        </row>
        <row r="1471">
          <cell r="Q1471">
            <v>9130962</v>
          </cell>
        </row>
        <row r="1472">
          <cell r="Q1472">
            <v>9130963</v>
          </cell>
        </row>
        <row r="1473">
          <cell r="Q1473">
            <v>9130965</v>
          </cell>
        </row>
        <row r="1474">
          <cell r="Q1474">
            <v>9130967</v>
          </cell>
        </row>
        <row r="1475">
          <cell r="Q1475">
            <v>9130768</v>
          </cell>
        </row>
        <row r="1476">
          <cell r="Q1476">
            <v>9130769</v>
          </cell>
        </row>
        <row r="1477">
          <cell r="Q1477">
            <v>9130450</v>
          </cell>
        </row>
        <row r="1478">
          <cell r="Q1478">
            <v>9130452</v>
          </cell>
        </row>
        <row r="1479">
          <cell r="Q1479">
            <v>9130970</v>
          </cell>
        </row>
        <row r="1480">
          <cell r="Q1480">
            <v>9130618</v>
          </cell>
        </row>
        <row r="1481">
          <cell r="Q1481">
            <v>9130665</v>
          </cell>
        </row>
        <row r="1482">
          <cell r="Q1482">
            <v>9130695</v>
          </cell>
        </row>
        <row r="1483">
          <cell r="Q1483">
            <v>9130697</v>
          </cell>
        </row>
        <row r="1484">
          <cell r="Q1484">
            <v>9130706</v>
          </cell>
        </row>
        <row r="1485">
          <cell r="Q1485">
            <v>9130295</v>
          </cell>
        </row>
        <row r="1486">
          <cell r="Q1486">
            <v>9130668</v>
          </cell>
        </row>
        <row r="1487">
          <cell r="Q1487">
            <v>9130669</v>
          </cell>
        </row>
        <row r="1488">
          <cell r="Q1488">
            <v>9130687</v>
          </cell>
        </row>
        <row r="1489">
          <cell r="Q1489">
            <v>9130688</v>
          </cell>
        </row>
        <row r="1490">
          <cell r="Q1490">
            <v>9130707</v>
          </cell>
        </row>
        <row r="1491">
          <cell r="Q1491">
            <v>9130083</v>
          </cell>
        </row>
        <row r="1492">
          <cell r="Q1492">
            <v>9130084</v>
          </cell>
        </row>
        <row r="1493">
          <cell r="Q1493">
            <v>9130110</v>
          </cell>
        </row>
        <row r="1494">
          <cell r="Q1494">
            <v>9130971</v>
          </cell>
        </row>
        <row r="1495">
          <cell r="Q1495">
            <v>9130306</v>
          </cell>
        </row>
        <row r="1496">
          <cell r="Q1496">
            <v>9130445</v>
          </cell>
        </row>
        <row r="1497">
          <cell r="Q1497">
            <v>9130447</v>
          </cell>
        </row>
        <row r="1498">
          <cell r="Q1498">
            <v>9130943</v>
          </cell>
        </row>
        <row r="1499">
          <cell r="Q1499">
            <v>9130944</v>
          </cell>
        </row>
        <row r="1500">
          <cell r="Q1500">
            <v>9130945</v>
          </cell>
        </row>
        <row r="1501">
          <cell r="Q1501">
            <v>9130223</v>
          </cell>
        </row>
        <row r="1502">
          <cell r="Q1502">
            <v>9130826</v>
          </cell>
        </row>
        <row r="1503">
          <cell r="Q1503">
            <v>9130336</v>
          </cell>
        </row>
        <row r="1504">
          <cell r="Q1504">
            <v>9130456</v>
          </cell>
        </row>
        <row r="1505">
          <cell r="Q1505">
            <v>9130727</v>
          </cell>
        </row>
        <row r="1506">
          <cell r="Q1506">
            <v>9130728</v>
          </cell>
        </row>
        <row r="1507">
          <cell r="Q1507">
            <v>9130085</v>
          </cell>
        </row>
        <row r="1508">
          <cell r="Q1508">
            <v>9130094</v>
          </cell>
        </row>
        <row r="1509">
          <cell r="Q1509">
            <v>9130719</v>
          </cell>
        </row>
        <row r="1510">
          <cell r="Q1510">
            <v>9130722</v>
          </cell>
        </row>
        <row r="1511">
          <cell r="Q1511">
            <v>9130095</v>
          </cell>
        </row>
        <row r="1512">
          <cell r="Q1512">
            <v>9130096</v>
          </cell>
        </row>
        <row r="1513">
          <cell r="Q1513">
            <v>9130196</v>
          </cell>
        </row>
        <row r="1514">
          <cell r="Q1514">
            <v>9130220</v>
          </cell>
        </row>
        <row r="1515">
          <cell r="Q1515">
            <v>9130412</v>
          </cell>
        </row>
        <row r="1516">
          <cell r="Q1516">
            <v>9130453</v>
          </cell>
        </row>
        <row r="1517">
          <cell r="Q1517">
            <v>9130455</v>
          </cell>
        </row>
        <row r="1518">
          <cell r="Q1518">
            <v>9130457</v>
          </cell>
        </row>
        <row r="1519">
          <cell r="Q1519">
            <v>9130989</v>
          </cell>
        </row>
        <row r="1520">
          <cell r="Q1520">
            <v>9130991</v>
          </cell>
        </row>
        <row r="1521">
          <cell r="Q1521">
            <v>9130996</v>
          </cell>
        </row>
        <row r="1522">
          <cell r="Q1522">
            <v>9130672</v>
          </cell>
        </row>
        <row r="1523">
          <cell r="Q1523">
            <v>9130673</v>
          </cell>
        </row>
        <row r="1524">
          <cell r="Q1524">
            <v>9130677</v>
          </cell>
        </row>
        <row r="1525">
          <cell r="Q1525">
            <v>9130679</v>
          </cell>
        </row>
        <row r="1526">
          <cell r="Q1526">
            <v>9130681</v>
          </cell>
        </row>
        <row r="1527">
          <cell r="Q1527">
            <v>9130777</v>
          </cell>
        </row>
        <row r="1528">
          <cell r="Q1528">
            <v>9130767</v>
          </cell>
        </row>
        <row r="1529">
          <cell r="Q1529">
            <v>9130917</v>
          </cell>
        </row>
        <row r="1530">
          <cell r="Q1530">
            <v>9130920</v>
          </cell>
        </row>
        <row r="1531">
          <cell r="Q1531">
            <v>9130742</v>
          </cell>
        </row>
        <row r="1532">
          <cell r="Q1532">
            <v>9130704</v>
          </cell>
        </row>
        <row r="1533">
          <cell r="Q1533">
            <v>9131004</v>
          </cell>
        </row>
        <row r="1534">
          <cell r="Q1534">
            <v>9130950</v>
          </cell>
        </row>
        <row r="1535">
          <cell r="Q1535">
            <v>9130986</v>
          </cell>
        </row>
        <row r="1536">
          <cell r="Q1536">
            <v>9130995</v>
          </cell>
        </row>
        <row r="1537">
          <cell r="Q1537">
            <v>9131013</v>
          </cell>
        </row>
        <row r="1538">
          <cell r="Q1538">
            <v>9130105</v>
          </cell>
        </row>
        <row r="1539">
          <cell r="Q1539">
            <v>9130106</v>
          </cell>
        </row>
        <row r="1540">
          <cell r="Q1540">
            <v>9130217</v>
          </cell>
        </row>
        <row r="1541">
          <cell r="Q1541">
            <v>9130293</v>
          </cell>
        </row>
        <row r="1542">
          <cell r="Q1542">
            <v>9130972</v>
          </cell>
        </row>
        <row r="1543">
          <cell r="Q1543">
            <v>9130973</v>
          </cell>
        </row>
        <row r="1544">
          <cell r="Q1544">
            <v>9130108</v>
          </cell>
        </row>
        <row r="1545">
          <cell r="Q1545">
            <v>9130173</v>
          </cell>
        </row>
        <row r="1546">
          <cell r="Q1546">
            <v>9130174</v>
          </cell>
        </row>
        <row r="1547">
          <cell r="Q1547">
            <v>9130863</v>
          </cell>
        </row>
        <row r="1548">
          <cell r="Q1548">
            <v>9130734</v>
          </cell>
        </row>
        <row r="1549">
          <cell r="Q1549">
            <v>9130656</v>
          </cell>
        </row>
        <row r="1550">
          <cell r="Q1550">
            <v>9130659</v>
          </cell>
        </row>
        <row r="1551">
          <cell r="Q1551">
            <v>9130974</v>
          </cell>
        </row>
        <row r="1552">
          <cell r="Q1552">
            <v>9130975</v>
          </cell>
        </row>
        <row r="1553">
          <cell r="Q1553">
            <v>9130978</v>
          </cell>
        </row>
        <row r="1554">
          <cell r="Q1554">
            <v>9130981</v>
          </cell>
        </row>
        <row r="1555">
          <cell r="Q1555">
            <v>9130982</v>
          </cell>
        </row>
        <row r="1556">
          <cell r="Q1556">
            <v>9130983</v>
          </cell>
        </row>
        <row r="1557">
          <cell r="Q1557">
            <v>9130984</v>
          </cell>
        </row>
        <row r="1558">
          <cell r="Q1558">
            <v>9131001</v>
          </cell>
        </row>
        <row r="1559">
          <cell r="Q1559">
            <v>9131002</v>
          </cell>
        </row>
        <row r="1560">
          <cell r="Q1560">
            <v>9130987</v>
          </cell>
        </row>
        <row r="1561">
          <cell r="Q1561">
            <v>9130539</v>
          </cell>
        </row>
        <row r="1562">
          <cell r="Q1562">
            <v>9130703</v>
          </cell>
        </row>
        <row r="1563">
          <cell r="Q1563">
            <v>9130735</v>
          </cell>
        </row>
        <row r="1564">
          <cell r="Q1564">
            <v>9130540</v>
          </cell>
        </row>
        <row r="1565">
          <cell r="Q1565">
            <v>9130994</v>
          </cell>
        </row>
        <row r="1566">
          <cell r="Q1566">
            <v>9130092</v>
          </cell>
        </row>
        <row r="1567">
          <cell r="Q1567">
            <v>9130219</v>
          </cell>
        </row>
        <row r="1568">
          <cell r="Q1568">
            <v>9130409</v>
          </cell>
        </row>
        <row r="1569">
          <cell r="Q1569">
            <v>9131020</v>
          </cell>
        </row>
        <row r="1570">
          <cell r="Q1570">
            <v>9131022</v>
          </cell>
        </row>
        <row r="1571">
          <cell r="Q1571">
            <v>9130823</v>
          </cell>
        </row>
        <row r="1572">
          <cell r="Q1572">
            <v>9130998</v>
          </cell>
        </row>
        <row r="1573">
          <cell r="Q1573">
            <v>9130864</v>
          </cell>
        </row>
        <row r="1574">
          <cell r="Q1574">
            <v>9130865</v>
          </cell>
        </row>
        <row r="1575">
          <cell r="Q1575">
            <v>9130868</v>
          </cell>
        </row>
        <row r="1576">
          <cell r="Q1576">
            <v>9131023</v>
          </cell>
        </row>
        <row r="1577">
          <cell r="Q1577">
            <v>9131024</v>
          </cell>
        </row>
        <row r="1578">
          <cell r="Q1578">
            <v>9131025</v>
          </cell>
        </row>
        <row r="1579">
          <cell r="Q1579">
            <v>9131028</v>
          </cell>
        </row>
        <row r="1580">
          <cell r="Q1580">
            <v>9131017</v>
          </cell>
        </row>
        <row r="1581">
          <cell r="Q1581">
            <v>9131027</v>
          </cell>
        </row>
        <row r="1582">
          <cell r="Q1582">
            <v>9131019</v>
          </cell>
        </row>
        <row r="1583">
          <cell r="Q1583">
            <v>9131029</v>
          </cell>
        </row>
        <row r="1584">
          <cell r="Q1584">
            <v>9131030</v>
          </cell>
        </row>
        <row r="1585">
          <cell r="Q1585">
            <v>9131031</v>
          </cell>
        </row>
        <row r="1586">
          <cell r="Q1586">
            <v>9131032</v>
          </cell>
        </row>
        <row r="1587">
          <cell r="Q1587">
            <v>9131033</v>
          </cell>
        </row>
        <row r="1588">
          <cell r="Q1588">
            <v>9131034</v>
          </cell>
        </row>
        <row r="1589">
          <cell r="Q1589">
            <v>9130770</v>
          </cell>
        </row>
        <row r="1590">
          <cell r="Q1590">
            <v>9130772</v>
          </cell>
        </row>
        <row r="1591">
          <cell r="Q1591">
            <v>9130773</v>
          </cell>
        </row>
        <row r="1592">
          <cell r="Q1592">
            <v>9130765</v>
          </cell>
        </row>
        <row r="1593">
          <cell r="Q1593">
            <v>9130745</v>
          </cell>
        </row>
        <row r="1594">
          <cell r="Q1594">
            <v>9130746</v>
          </cell>
        </row>
        <row r="1595">
          <cell r="Q1595">
            <v>9130184</v>
          </cell>
        </row>
        <row r="1596">
          <cell r="Q1596">
            <v>9130185</v>
          </cell>
        </row>
        <row r="1597">
          <cell r="Q1597">
            <v>9130178</v>
          </cell>
        </row>
        <row r="1598">
          <cell r="Q1598">
            <v>9130179</v>
          </cell>
        </row>
        <row r="1599">
          <cell r="Q1599">
            <v>9130180</v>
          </cell>
        </row>
        <row r="1600">
          <cell r="Q1600">
            <v>9130181</v>
          </cell>
        </row>
        <row r="1601">
          <cell r="Q1601">
            <v>9130199</v>
          </cell>
        </row>
        <row r="1602">
          <cell r="Q1602">
            <v>9130458</v>
          </cell>
        </row>
        <row r="1603">
          <cell r="Q1603">
            <v>9130461</v>
          </cell>
        </row>
        <row r="1604">
          <cell r="Q1604">
            <v>9130464</v>
          </cell>
        </row>
        <row r="1605">
          <cell r="Q1605">
            <v>9130206</v>
          </cell>
        </row>
        <row r="1606">
          <cell r="Q1606">
            <v>9130477</v>
          </cell>
        </row>
        <row r="1607">
          <cell r="Q1607">
            <v>9130465</v>
          </cell>
        </row>
        <row r="1608">
          <cell r="Q1608">
            <v>9130460</v>
          </cell>
        </row>
        <row r="1609">
          <cell r="Q1609">
            <v>9130476</v>
          </cell>
        </row>
        <row r="1610">
          <cell r="Q1610">
            <v>9130498</v>
          </cell>
        </row>
        <row r="1611">
          <cell r="Q1611">
            <v>9130499</v>
          </cell>
        </row>
        <row r="1612">
          <cell r="Q1612">
            <v>9131011</v>
          </cell>
        </row>
        <row r="1613">
          <cell r="Q1613">
            <v>9130947</v>
          </cell>
        </row>
        <row r="1614">
          <cell r="Q1614">
            <v>9130442</v>
          </cell>
        </row>
        <row r="1615">
          <cell r="Q1615">
            <v>9130449</v>
          </cell>
        </row>
        <row r="1616">
          <cell r="Q1616">
            <v>9131005</v>
          </cell>
        </row>
        <row r="1617">
          <cell r="Q1617">
            <v>9131007</v>
          </cell>
        </row>
        <row r="1618">
          <cell r="Q1618">
            <v>9131009</v>
          </cell>
        </row>
        <row r="1619">
          <cell r="Q1619">
            <v>9130948</v>
          </cell>
        </row>
        <row r="1620">
          <cell r="Q1620">
            <v>9131041</v>
          </cell>
        </row>
        <row r="1621">
          <cell r="Q1621">
            <v>9130175</v>
          </cell>
        </row>
        <row r="1622">
          <cell r="Q1622">
            <v>9131014</v>
          </cell>
        </row>
        <row r="1623">
          <cell r="Q1623">
            <v>9131042</v>
          </cell>
        </row>
        <row r="1624">
          <cell r="Q1624">
            <v>9130222</v>
          </cell>
        </row>
        <row r="1625">
          <cell r="Q1625">
            <v>9130809</v>
          </cell>
        </row>
        <row r="1626">
          <cell r="Q1626">
            <v>9130466</v>
          </cell>
        </row>
        <row r="1627">
          <cell r="Q1627">
            <v>9130811</v>
          </cell>
        </row>
        <row r="1628">
          <cell r="Q1628">
            <v>9130221</v>
          </cell>
        </row>
        <row r="1629">
          <cell r="Q1629">
            <v>9130747</v>
          </cell>
        </row>
        <row r="1630">
          <cell r="Q1630">
            <v>9130724</v>
          </cell>
        </row>
        <row r="1631">
          <cell r="Q1631">
            <v>9130725</v>
          </cell>
        </row>
        <row r="1632">
          <cell r="Q1632">
            <v>9131038</v>
          </cell>
        </row>
        <row r="1633">
          <cell r="Q1633">
            <v>9131036</v>
          </cell>
        </row>
        <row r="1634">
          <cell r="Q1634">
            <v>9130091</v>
          </cell>
        </row>
        <row r="1635">
          <cell r="Q1635">
            <v>9131012</v>
          </cell>
        </row>
        <row r="1636">
          <cell r="Q1636">
            <v>9131015</v>
          </cell>
        </row>
        <row r="1637">
          <cell r="Q1637">
            <v>9131037</v>
          </cell>
        </row>
        <row r="1638">
          <cell r="Q1638">
            <v>9130176</v>
          </cell>
        </row>
        <row r="1639">
          <cell r="Q1639">
            <v>9130209</v>
          </cell>
        </row>
        <row r="1640">
          <cell r="Q1640">
            <v>9130208</v>
          </cell>
        </row>
        <row r="1641">
          <cell r="Q1641">
            <v>9130818</v>
          </cell>
        </row>
        <row r="1642">
          <cell r="Q1642">
            <v>9130824</v>
          </cell>
        </row>
        <row r="1643">
          <cell r="Q1643">
            <v>9130806</v>
          </cell>
        </row>
        <row r="1644">
          <cell r="Q1644">
            <v>9130821</v>
          </cell>
        </row>
        <row r="1645">
          <cell r="Q1645">
            <v>9130345</v>
          </cell>
        </row>
        <row r="1646">
          <cell r="Q1646">
            <v>9130377</v>
          </cell>
        </row>
        <row r="1647">
          <cell r="Q1647">
            <v>9130389</v>
          </cell>
        </row>
        <row r="1648">
          <cell r="Q1648">
            <v>9130390</v>
          </cell>
        </row>
        <row r="1649">
          <cell r="Q1649">
            <v>9130395</v>
          </cell>
        </row>
        <row r="1650">
          <cell r="Q1650">
            <v>9130396</v>
          </cell>
        </row>
        <row r="1651">
          <cell r="Q1651">
            <v>9130369</v>
          </cell>
        </row>
        <row r="1652">
          <cell r="Q1652">
            <v>9130371</v>
          </cell>
        </row>
        <row r="1653">
          <cell r="Q1653">
            <v>9130372</v>
          </cell>
        </row>
        <row r="1654">
          <cell r="Q1654">
            <v>9130373</v>
          </cell>
        </row>
        <row r="1655">
          <cell r="Q1655">
            <v>9130376</v>
          </cell>
        </row>
        <row r="1656">
          <cell r="Q1656">
            <v>9130356</v>
          </cell>
        </row>
        <row r="1657">
          <cell r="Q1657">
            <v>9130357</v>
          </cell>
        </row>
        <row r="1658">
          <cell r="Q1658">
            <v>9130385</v>
          </cell>
        </row>
        <row r="1659">
          <cell r="Q1659">
            <v>9130338</v>
          </cell>
        </row>
        <row r="1660">
          <cell r="Q1660">
            <v>9130353</v>
          </cell>
        </row>
        <row r="1661">
          <cell r="Q1661">
            <v>9130365</v>
          </cell>
        </row>
        <row r="1662">
          <cell r="Q1662">
            <v>9130392</v>
          </cell>
        </row>
        <row r="1663">
          <cell r="Q1663">
            <v>9130383</v>
          </cell>
        </row>
        <row r="1664">
          <cell r="Q1664">
            <v>9130394</v>
          </cell>
        </row>
        <row r="1665">
          <cell r="Q1665">
            <v>9130399</v>
          </cell>
        </row>
        <row r="1666">
          <cell r="Q1666">
            <v>9130393</v>
          </cell>
        </row>
        <row r="1667">
          <cell r="Q1667">
            <v>9130268</v>
          </cell>
        </row>
        <row r="1668">
          <cell r="Q1668">
            <v>9130271</v>
          </cell>
        </row>
        <row r="1669">
          <cell r="Q1669">
            <v>9130266</v>
          </cell>
        </row>
        <row r="1670">
          <cell r="Q1670">
            <v>9130263</v>
          </cell>
        </row>
        <row r="1671">
          <cell r="Q1671">
            <v>9130416</v>
          </cell>
        </row>
        <row r="1672">
          <cell r="Q1672">
            <v>9130421</v>
          </cell>
        </row>
        <row r="1673">
          <cell r="Q1673">
            <v>9130423</v>
          </cell>
        </row>
        <row r="1674">
          <cell r="Q1674">
            <v>9130428</v>
          </cell>
        </row>
        <row r="1675">
          <cell r="Q1675">
            <v>9130429</v>
          </cell>
        </row>
        <row r="1676">
          <cell r="Q1676">
            <v>9130531</v>
          </cell>
        </row>
        <row r="1677">
          <cell r="Q1677">
            <v>9130532</v>
          </cell>
        </row>
        <row r="1678">
          <cell r="Q1678">
            <v>9130536</v>
          </cell>
        </row>
        <row r="1679">
          <cell r="Q1679">
            <v>9130909</v>
          </cell>
        </row>
        <row r="1680">
          <cell r="Q1680">
            <v>9130910</v>
          </cell>
        </row>
        <row r="1681">
          <cell r="Q1681">
            <v>9130670</v>
          </cell>
        </row>
        <row r="1682">
          <cell r="Q1682">
            <v>9130671</v>
          </cell>
        </row>
        <row r="1683">
          <cell r="Q1683">
            <v>9130689</v>
          </cell>
        </row>
        <row r="1684">
          <cell r="Q1684">
            <v>9130637</v>
          </cell>
        </row>
        <row r="1685">
          <cell r="Q1685">
            <v>9130638</v>
          </cell>
        </row>
        <row r="1686">
          <cell r="Q1686">
            <v>9130639</v>
          </cell>
        </row>
        <row r="1687">
          <cell r="Q1687">
            <v>9130641</v>
          </cell>
        </row>
        <row r="1688">
          <cell r="Q1688">
            <v>9130640</v>
          </cell>
        </row>
        <row r="1689">
          <cell r="Q1689">
            <v>9130657</v>
          </cell>
        </row>
        <row r="1692">
          <cell r="Q1692">
            <v>9130504</v>
          </cell>
        </row>
        <row r="1693">
          <cell r="Q1693">
            <v>9130510</v>
          </cell>
        </row>
        <row r="1694">
          <cell r="Q1694">
            <v>9130507</v>
          </cell>
        </row>
        <row r="1695">
          <cell r="Q1695">
            <v>9130516</v>
          </cell>
        </row>
        <row r="1696">
          <cell r="Q1696">
            <v>9130518</v>
          </cell>
        </row>
        <row r="1697">
          <cell r="Q1697">
            <v>9130904</v>
          </cell>
        </row>
        <row r="1698">
          <cell r="Q1698">
            <v>9130906</v>
          </cell>
        </row>
        <row r="1699">
          <cell r="Q1699">
            <v>9130914</v>
          </cell>
        </row>
        <row r="1700">
          <cell r="Q1700">
            <v>9130527</v>
          </cell>
        </row>
        <row r="1701">
          <cell r="Q1701">
            <v>9130528</v>
          </cell>
        </row>
        <row r="1702">
          <cell r="Q1702">
            <v>9130534</v>
          </cell>
        </row>
        <row r="1703">
          <cell r="Q1703">
            <v>9130538</v>
          </cell>
        </row>
        <row r="1704">
          <cell r="Q1704">
            <v>9130541</v>
          </cell>
        </row>
        <row r="1705">
          <cell r="Q1705">
            <v>9130542</v>
          </cell>
        </row>
        <row r="1714">
          <cell r="Q1714" t="str">
            <v>Serial #</v>
          </cell>
        </row>
        <row r="1715">
          <cell r="Q1715">
            <v>9140019</v>
          </cell>
        </row>
        <row r="1716">
          <cell r="Q1716">
            <v>9140015</v>
          </cell>
        </row>
        <row r="1717">
          <cell r="Q1717">
            <v>9140050</v>
          </cell>
        </row>
        <row r="1718">
          <cell r="Q1718">
            <v>9140051</v>
          </cell>
        </row>
        <row r="1719">
          <cell r="Q1719">
            <v>9140053</v>
          </cell>
        </row>
        <row r="1720">
          <cell r="Q1720">
            <v>9140054</v>
          </cell>
        </row>
        <row r="1721">
          <cell r="Q1721">
            <v>9140011</v>
          </cell>
        </row>
        <row r="1722">
          <cell r="Q1722">
            <v>9140013</v>
          </cell>
        </row>
        <row r="1723">
          <cell r="Q1723">
            <v>9140000</v>
          </cell>
        </row>
        <row r="1724">
          <cell r="Q1724">
            <v>9140001</v>
          </cell>
        </row>
        <row r="1725">
          <cell r="Q1725">
            <v>9140005</v>
          </cell>
        </row>
        <row r="1726">
          <cell r="Q1726">
            <v>9140060</v>
          </cell>
        </row>
        <row r="1727">
          <cell r="Q1727">
            <v>9140062</v>
          </cell>
        </row>
        <row r="1728">
          <cell r="Q1728">
            <v>9140008</v>
          </cell>
        </row>
        <row r="1729">
          <cell r="Q1729">
            <v>9140009</v>
          </cell>
        </row>
        <row r="1730">
          <cell r="Q1730">
            <v>9140024</v>
          </cell>
        </row>
        <row r="1731">
          <cell r="Q1731">
            <v>9140025</v>
          </cell>
        </row>
        <row r="1732">
          <cell r="Q1732">
            <v>9140032</v>
          </cell>
        </row>
        <row r="1733">
          <cell r="Q1733">
            <v>9140362</v>
          </cell>
        </row>
        <row r="1734">
          <cell r="Q1734">
            <v>9140366</v>
          </cell>
        </row>
        <row r="1735">
          <cell r="Q1735">
            <v>9140039</v>
          </cell>
        </row>
        <row r="1736">
          <cell r="Q1736">
            <v>9140048</v>
          </cell>
        </row>
        <row r="1737">
          <cell r="Q1737">
            <v>9140567</v>
          </cell>
        </row>
        <row r="1738">
          <cell r="Q1738">
            <v>9140568</v>
          </cell>
        </row>
        <row r="1739">
          <cell r="Q1739">
            <v>9140570</v>
          </cell>
        </row>
        <row r="1740">
          <cell r="Q1740">
            <v>9140571</v>
          </cell>
        </row>
        <row r="1741">
          <cell r="Q1741">
            <v>9140572</v>
          </cell>
        </row>
        <row r="1742">
          <cell r="Q1742">
            <v>9140573</v>
          </cell>
        </row>
        <row r="1743">
          <cell r="Q1743">
            <v>9140574</v>
          </cell>
        </row>
        <row r="1744">
          <cell r="Q1744">
            <v>9140359</v>
          </cell>
        </row>
        <row r="1745">
          <cell r="Q1745">
            <v>9140361</v>
          </cell>
        </row>
        <row r="1746">
          <cell r="Q1746">
            <v>9140513</v>
          </cell>
        </row>
        <row r="1747">
          <cell r="Q1747">
            <v>9140517</v>
          </cell>
        </row>
        <row r="1748">
          <cell r="Q1748">
            <v>9140010</v>
          </cell>
        </row>
        <row r="1749">
          <cell r="Q1749">
            <v>9140022</v>
          </cell>
        </row>
        <row r="1750">
          <cell r="Q1750">
            <v>9140023</v>
          </cell>
        </row>
        <row r="1751">
          <cell r="Q1751">
            <v>9140028</v>
          </cell>
        </row>
        <row r="1752">
          <cell r="Q1752">
            <v>9140034</v>
          </cell>
        </row>
        <row r="1753">
          <cell r="Q1753">
            <v>9140036</v>
          </cell>
        </row>
        <row r="1754">
          <cell r="Q1754">
            <v>9140038</v>
          </cell>
        </row>
        <row r="1755">
          <cell r="Q1755">
            <v>9140049</v>
          </cell>
        </row>
        <row r="1756">
          <cell r="Q1756">
            <v>9140065</v>
          </cell>
        </row>
        <row r="1757">
          <cell r="Q1757">
            <v>9140068</v>
          </cell>
        </row>
        <row r="1758">
          <cell r="Q1758">
            <v>9140803</v>
          </cell>
        </row>
        <row r="1759">
          <cell r="Q1759">
            <v>9140804</v>
          </cell>
        </row>
        <row r="1760">
          <cell r="Q1760">
            <v>9140914</v>
          </cell>
        </row>
        <row r="1761">
          <cell r="Q1761">
            <v>9140937</v>
          </cell>
        </row>
        <row r="1762">
          <cell r="Q1762">
            <v>9140941</v>
          </cell>
        </row>
        <row r="1763">
          <cell r="Q1763">
            <v>9140353</v>
          </cell>
        </row>
        <row r="1764">
          <cell r="Q1764">
            <v>9140958</v>
          </cell>
        </row>
        <row r="1765">
          <cell r="Q1765">
            <v>9140948</v>
          </cell>
        </row>
        <row r="1766">
          <cell r="Q1766">
            <v>9140929</v>
          </cell>
        </row>
        <row r="1767">
          <cell r="Q1767">
            <v>9140371</v>
          </cell>
        </row>
        <row r="1768">
          <cell r="Q1768">
            <v>9140372</v>
          </cell>
        </row>
        <row r="1769">
          <cell r="Q1769">
            <v>9141133</v>
          </cell>
        </row>
        <row r="1770">
          <cell r="Q1770">
            <v>9141134</v>
          </cell>
        </row>
        <row r="1771">
          <cell r="Q1771">
            <v>9141127</v>
          </cell>
        </row>
        <row r="1772">
          <cell r="Q1772">
            <v>9141130</v>
          </cell>
        </row>
        <row r="1773">
          <cell r="Q1773">
            <v>9140516</v>
          </cell>
        </row>
        <row r="1774">
          <cell r="Q1774">
            <v>9140354</v>
          </cell>
        </row>
        <row r="1775">
          <cell r="Q1775">
            <v>9140377</v>
          </cell>
        </row>
        <row r="1776">
          <cell r="Q1776">
            <v>9140382</v>
          </cell>
        </row>
        <row r="1777">
          <cell r="Q1777">
            <v>9140385</v>
          </cell>
        </row>
        <row r="1778">
          <cell r="Q1778">
            <v>9140387</v>
          </cell>
        </row>
        <row r="1779">
          <cell r="Q1779">
            <v>9140657</v>
          </cell>
        </row>
        <row r="1780">
          <cell r="Q1780">
            <v>9140764</v>
          </cell>
        </row>
        <row r="1781">
          <cell r="Q1781">
            <v>9140658</v>
          </cell>
        </row>
        <row r="1782">
          <cell r="Q1782">
            <v>9140659</v>
          </cell>
        </row>
        <row r="1783">
          <cell r="Q1783">
            <v>9140728</v>
          </cell>
        </row>
        <row r="1784">
          <cell r="Q1784">
            <v>9140753</v>
          </cell>
        </row>
        <row r="1785">
          <cell r="Q1785">
            <v>9140117</v>
          </cell>
        </row>
        <row r="1786">
          <cell r="Q1786">
            <v>9140106</v>
          </cell>
        </row>
        <row r="1787">
          <cell r="Q1787">
            <v>9140154</v>
          </cell>
        </row>
        <row r="1788">
          <cell r="Q1788">
            <v>9141147</v>
          </cell>
        </row>
        <row r="1789">
          <cell r="Q1789">
            <v>9140935</v>
          </cell>
        </row>
        <row r="1790">
          <cell r="Q1790">
            <v>9140936</v>
          </cell>
        </row>
        <row r="1791">
          <cell r="Q1791">
            <v>9140163</v>
          </cell>
        </row>
        <row r="1792">
          <cell r="Q1792">
            <v>9140634</v>
          </cell>
        </row>
        <row r="1793">
          <cell r="Q1793">
            <v>9140769</v>
          </cell>
        </row>
        <row r="1794">
          <cell r="Q1794">
            <v>9140952</v>
          </cell>
        </row>
        <row r="1795">
          <cell r="Q1795">
            <v>9140035</v>
          </cell>
        </row>
        <row r="1796">
          <cell r="Q1796">
            <v>9140201</v>
          </cell>
        </row>
        <row r="1797">
          <cell r="Q1797">
            <v>9140274</v>
          </cell>
        </row>
        <row r="1798">
          <cell r="Q1798">
            <v>9140358</v>
          </cell>
        </row>
        <row r="1799">
          <cell r="Q1799">
            <v>9141014</v>
          </cell>
        </row>
        <row r="1800">
          <cell r="Q1800">
            <v>9141015</v>
          </cell>
        </row>
        <row r="1801">
          <cell r="Q1801">
            <v>9141036</v>
          </cell>
        </row>
        <row r="1802">
          <cell r="Q1802">
            <v>9140919</v>
          </cell>
        </row>
        <row r="1803">
          <cell r="Q1803">
            <v>9140207</v>
          </cell>
        </row>
        <row r="1804">
          <cell r="Q1804">
            <v>9140576</v>
          </cell>
        </row>
        <row r="1805">
          <cell r="Q1805">
            <v>9140208</v>
          </cell>
        </row>
        <row r="1806">
          <cell r="Q1806">
            <v>9140820</v>
          </cell>
        </row>
        <row r="1807">
          <cell r="Q1807">
            <v>9140072</v>
          </cell>
        </row>
        <row r="1808">
          <cell r="Q1808">
            <v>9140131</v>
          </cell>
        </row>
        <row r="1809">
          <cell r="Q1809">
            <v>9140213</v>
          </cell>
        </row>
        <row r="1810">
          <cell r="Q1810">
            <v>9140215</v>
          </cell>
        </row>
        <row r="1811">
          <cell r="Q1811">
            <v>9140632</v>
          </cell>
        </row>
        <row r="1812">
          <cell r="Q1812">
            <v>9140638</v>
          </cell>
        </row>
        <row r="1813">
          <cell r="Q1813">
            <v>9140680</v>
          </cell>
        </row>
        <row r="1814">
          <cell r="Q1814">
            <v>9140682</v>
          </cell>
        </row>
        <row r="1815">
          <cell r="Q1815">
            <v>9140283</v>
          </cell>
        </row>
        <row r="1816">
          <cell r="Q1816">
            <v>9140608</v>
          </cell>
        </row>
        <row r="1817">
          <cell r="Q1817">
            <v>9140617</v>
          </cell>
        </row>
        <row r="1818">
          <cell r="Q1818">
            <v>9140625</v>
          </cell>
        </row>
        <row r="1819">
          <cell r="Q1819">
            <v>9140518</v>
          </cell>
        </row>
        <row r="1820">
          <cell r="Q1820">
            <v>9140375</v>
          </cell>
        </row>
        <row r="1821">
          <cell r="Q1821">
            <v>9140376</v>
          </cell>
        </row>
        <row r="1822">
          <cell r="Q1822">
            <v>9140384</v>
          </cell>
        </row>
        <row r="1823">
          <cell r="Q1823">
            <v>9140390</v>
          </cell>
        </row>
        <row r="1824">
          <cell r="Q1824">
            <v>9140579</v>
          </cell>
        </row>
        <row r="1825">
          <cell r="Q1825">
            <v>9140369</v>
          </cell>
        </row>
        <row r="1826">
          <cell r="Q1826">
            <v>9140370</v>
          </cell>
        </row>
        <row r="1827">
          <cell r="Q1827">
            <v>9141046</v>
          </cell>
        </row>
        <row r="1828">
          <cell r="Q1828">
            <v>9140275</v>
          </cell>
        </row>
        <row r="1829">
          <cell r="Q1829">
            <v>9140895</v>
          </cell>
        </row>
        <row r="1830">
          <cell r="Q1830">
            <v>9140897</v>
          </cell>
        </row>
        <row r="1831">
          <cell r="Q1831">
            <v>9140164</v>
          </cell>
        </row>
        <row r="1832">
          <cell r="Q1832">
            <v>9140165</v>
          </cell>
        </row>
        <row r="1833">
          <cell r="Q1833">
            <v>9140167</v>
          </cell>
        </row>
        <row r="1834">
          <cell r="Q1834">
            <v>9140640</v>
          </cell>
        </row>
        <row r="1835">
          <cell r="Q1835">
            <v>9140660</v>
          </cell>
        </row>
        <row r="1836">
          <cell r="Q1836">
            <v>9140664</v>
          </cell>
        </row>
        <row r="1837">
          <cell r="Q1837">
            <v>9140687</v>
          </cell>
        </row>
        <row r="1838">
          <cell r="Q1838">
            <v>9140689</v>
          </cell>
        </row>
        <row r="1839">
          <cell r="Q1839">
            <v>9140729</v>
          </cell>
        </row>
        <row r="1840">
          <cell r="Q1840">
            <v>9140731</v>
          </cell>
        </row>
        <row r="1841">
          <cell r="Q1841">
            <v>9140735</v>
          </cell>
        </row>
        <row r="1842">
          <cell r="Q1842">
            <v>9140787</v>
          </cell>
        </row>
        <row r="1843">
          <cell r="Q1843">
            <v>9140790</v>
          </cell>
        </row>
        <row r="1844">
          <cell r="Q1844">
            <v>9140286</v>
          </cell>
        </row>
        <row r="1845">
          <cell r="Q1845">
            <v>9140329</v>
          </cell>
        </row>
        <row r="1846">
          <cell r="Q1846">
            <v>9140391</v>
          </cell>
        </row>
        <row r="1847">
          <cell r="Q1847">
            <v>9140393</v>
          </cell>
        </row>
        <row r="1848">
          <cell r="Q1848">
            <v>9140395</v>
          </cell>
        </row>
        <row r="1849">
          <cell r="Q1849">
            <v>9140397</v>
          </cell>
        </row>
        <row r="1850">
          <cell r="Q1850">
            <v>9140398</v>
          </cell>
        </row>
        <row r="1851">
          <cell r="Q1851">
            <v>9140399</v>
          </cell>
        </row>
        <row r="1852">
          <cell r="Q1852">
            <v>9140402</v>
          </cell>
        </row>
        <row r="1853">
          <cell r="Q1853">
            <v>9140403</v>
          </cell>
        </row>
        <row r="1854">
          <cell r="Q1854">
            <v>9140405</v>
          </cell>
        </row>
        <row r="1855">
          <cell r="Q1855">
            <v>9140406</v>
          </cell>
        </row>
        <row r="1856">
          <cell r="Q1856">
            <v>9140920</v>
          </cell>
        </row>
        <row r="1857">
          <cell r="Q1857">
            <v>9141103</v>
          </cell>
        </row>
        <row r="1858">
          <cell r="Q1858">
            <v>9140770</v>
          </cell>
        </row>
        <row r="1859">
          <cell r="Q1859">
            <v>9141095</v>
          </cell>
        </row>
        <row r="1860">
          <cell r="Q1860">
            <v>9140074</v>
          </cell>
        </row>
        <row r="1861">
          <cell r="Q1861">
            <v>9140105</v>
          </cell>
        </row>
        <row r="1862">
          <cell r="Q1862">
            <v>9140110</v>
          </cell>
        </row>
        <row r="1863">
          <cell r="Q1863">
            <v>9140121</v>
          </cell>
        </row>
        <row r="1864">
          <cell r="Q1864">
            <v>9140297</v>
          </cell>
        </row>
        <row r="1865">
          <cell r="Q1865">
            <v>9141002</v>
          </cell>
        </row>
        <row r="1866">
          <cell r="Q1866">
            <v>9141006</v>
          </cell>
        </row>
        <row r="1867">
          <cell r="Q1867">
            <v>9141066</v>
          </cell>
        </row>
        <row r="1868">
          <cell r="Q1868">
            <v>9141063</v>
          </cell>
        </row>
        <row r="1869">
          <cell r="Q1869">
            <v>9141051</v>
          </cell>
        </row>
        <row r="1870">
          <cell r="Q1870">
            <v>9140821</v>
          </cell>
        </row>
        <row r="1871">
          <cell r="Q1871">
            <v>9140824</v>
          </cell>
        </row>
        <row r="1872">
          <cell r="Q1872">
            <v>9140853</v>
          </cell>
        </row>
        <row r="1873">
          <cell r="Q1873">
            <v>9140855</v>
          </cell>
        </row>
        <row r="1874">
          <cell r="Q1874">
            <v>9140194</v>
          </cell>
        </row>
        <row r="1875">
          <cell r="Q1875">
            <v>9140198</v>
          </cell>
        </row>
        <row r="1876">
          <cell r="Q1876">
            <v>9140577</v>
          </cell>
        </row>
        <row r="1877">
          <cell r="Q1877">
            <v>9140644</v>
          </cell>
        </row>
        <row r="1878">
          <cell r="Q1878">
            <v>9140647</v>
          </cell>
        </row>
        <row r="1879">
          <cell r="Q1879">
            <v>9140969</v>
          </cell>
        </row>
        <row r="1880">
          <cell r="Q1880">
            <v>9140972</v>
          </cell>
        </row>
        <row r="1881">
          <cell r="Q1881">
            <v>9141182</v>
          </cell>
        </row>
        <row r="1882">
          <cell r="Q1882">
            <v>9140668</v>
          </cell>
        </row>
        <row r="1883">
          <cell r="Q1883">
            <v>9140673</v>
          </cell>
        </row>
        <row r="1884">
          <cell r="Q1884">
            <v>9140699</v>
          </cell>
        </row>
        <row r="1885">
          <cell r="Q1885">
            <v>9140700</v>
          </cell>
        </row>
        <row r="1886">
          <cell r="Q1886">
            <v>9140675</v>
          </cell>
        </row>
        <row r="1887">
          <cell r="Q1887">
            <v>9140676</v>
          </cell>
        </row>
        <row r="1888">
          <cell r="Q1888">
            <v>9140743</v>
          </cell>
        </row>
        <row r="1889">
          <cell r="Q1889">
            <v>9140758</v>
          </cell>
        </row>
        <row r="1890">
          <cell r="Q1890">
            <v>9141161</v>
          </cell>
        </row>
        <row r="1891">
          <cell r="Q1891">
            <v>9141165</v>
          </cell>
        </row>
        <row r="1892">
          <cell r="Q1892">
            <v>9141167</v>
          </cell>
        </row>
        <row r="1893">
          <cell r="Q1893">
            <v>9140288</v>
          </cell>
        </row>
        <row r="1894">
          <cell r="Q1894">
            <v>9140291</v>
          </cell>
        </row>
        <row r="1895">
          <cell r="Q1895">
            <v>9140303</v>
          </cell>
        </row>
        <row r="1896">
          <cell r="Q1896">
            <v>9140306</v>
          </cell>
        </row>
        <row r="1897">
          <cell r="Q1897">
            <v>9140325</v>
          </cell>
        </row>
        <row r="1898">
          <cell r="Q1898">
            <v>9140327</v>
          </cell>
        </row>
        <row r="1899">
          <cell r="Q1899">
            <v>9140624</v>
          </cell>
        </row>
        <row r="1900">
          <cell r="Q1900">
            <v>9140607</v>
          </cell>
        </row>
        <row r="1901">
          <cell r="Q1901">
            <v>9140407</v>
          </cell>
        </row>
        <row r="1902">
          <cell r="Q1902">
            <v>9140413</v>
          </cell>
        </row>
        <row r="1903">
          <cell r="Q1903">
            <v>9140418</v>
          </cell>
        </row>
        <row r="1904">
          <cell r="Q1904">
            <v>9140420</v>
          </cell>
        </row>
        <row r="1905">
          <cell r="Q1905">
            <v>9140421</v>
          </cell>
        </row>
        <row r="1906">
          <cell r="Q1906">
            <v>9140428</v>
          </cell>
        </row>
        <row r="1907">
          <cell r="Q1907">
            <v>9140430</v>
          </cell>
        </row>
        <row r="1908">
          <cell r="Q1908">
            <v>9140081</v>
          </cell>
        </row>
        <row r="1909">
          <cell r="Q1909">
            <v>9140422</v>
          </cell>
        </row>
        <row r="1910">
          <cell r="Q1910">
            <v>9140424</v>
          </cell>
        </row>
        <row r="1911">
          <cell r="Q1911">
            <v>9140075</v>
          </cell>
        </row>
        <row r="1912">
          <cell r="Q1912">
            <v>9140431</v>
          </cell>
        </row>
        <row r="1913">
          <cell r="Q1913">
            <v>9140603</v>
          </cell>
        </row>
        <row r="1914">
          <cell r="Q1914">
            <v>9140604</v>
          </cell>
        </row>
        <row r="1915">
          <cell r="Q1915">
            <v>9140585</v>
          </cell>
        </row>
        <row r="1916">
          <cell r="Q1916">
            <v>9141198</v>
          </cell>
        </row>
        <row r="1917">
          <cell r="Q1917">
            <v>9140309</v>
          </cell>
        </row>
        <row r="1918">
          <cell r="Q1918">
            <v>9140141</v>
          </cell>
        </row>
        <row r="1919">
          <cell r="Q1919">
            <v>9140143</v>
          </cell>
        </row>
        <row r="1920">
          <cell r="Q1920">
            <v>9140586</v>
          </cell>
        </row>
        <row r="1921">
          <cell r="Q1921">
            <v>9140591</v>
          </cell>
        </row>
        <row r="1922">
          <cell r="Q1922">
            <v>9140993</v>
          </cell>
        </row>
        <row r="1923">
          <cell r="Q1923">
            <v>9140995</v>
          </cell>
        </row>
        <row r="1924">
          <cell r="Q1924">
            <v>9141104</v>
          </cell>
        </row>
        <row r="1925">
          <cell r="Q1925">
            <v>9140111</v>
          </cell>
        </row>
        <row r="1926">
          <cell r="Q1926">
            <v>9140114</v>
          </cell>
        </row>
        <row r="1927">
          <cell r="Q1927">
            <v>9140126</v>
          </cell>
        </row>
        <row r="1928">
          <cell r="Q1928">
            <v>9140373</v>
          </cell>
        </row>
        <row r="1929">
          <cell r="Q1929">
            <v>9140807</v>
          </cell>
        </row>
        <row r="1930">
          <cell r="Q1930">
            <v>9140792</v>
          </cell>
        </row>
        <row r="1931">
          <cell r="Q1931">
            <v>9140915</v>
          </cell>
        </row>
        <row r="1932">
          <cell r="Q1932">
            <v>9140917</v>
          </cell>
        </row>
        <row r="1933">
          <cell r="Q1933">
            <v>9140216</v>
          </cell>
        </row>
        <row r="1934">
          <cell r="Q1934">
            <v>9140217</v>
          </cell>
        </row>
        <row r="1935">
          <cell r="Q1935">
            <v>9140218</v>
          </cell>
        </row>
        <row r="1936">
          <cell r="Q1936">
            <v>9140258</v>
          </cell>
        </row>
        <row r="1937">
          <cell r="Q1937">
            <v>9141148</v>
          </cell>
        </row>
        <row r="1938">
          <cell r="Q1938">
            <v>9140825</v>
          </cell>
        </row>
        <row r="1939">
          <cell r="Q1939">
            <v>9140828</v>
          </cell>
        </row>
        <row r="1940">
          <cell r="Q1940">
            <v>9140256</v>
          </cell>
        </row>
        <row r="1941">
          <cell r="Q1941">
            <v>9140281</v>
          </cell>
        </row>
        <row r="1942">
          <cell r="Q1942">
            <v>9141110</v>
          </cell>
        </row>
        <row r="1943">
          <cell r="Q1943">
            <v>9140862</v>
          </cell>
        </row>
        <row r="1944">
          <cell r="Q1944">
            <v>9140204</v>
          </cell>
        </row>
        <row r="1945">
          <cell r="Q1945">
            <v>9140205</v>
          </cell>
        </row>
        <row r="1946">
          <cell r="Q1946">
            <v>9140674</v>
          </cell>
        </row>
        <row r="1947">
          <cell r="Q1947">
            <v>9140737</v>
          </cell>
        </row>
        <row r="1948">
          <cell r="Q1948">
            <v>9140744</v>
          </cell>
        </row>
        <row r="1949">
          <cell r="Q1949">
            <v>9140677</v>
          </cell>
        </row>
        <row r="1950">
          <cell r="Q1950">
            <v>9140706</v>
          </cell>
        </row>
        <row r="1951">
          <cell r="Q1951">
            <v>9140707</v>
          </cell>
        </row>
        <row r="1952">
          <cell r="Q1952">
            <v>9140745</v>
          </cell>
        </row>
        <row r="1953">
          <cell r="Q1953">
            <v>9140746</v>
          </cell>
        </row>
        <row r="1954">
          <cell r="Q1954">
            <v>9140748</v>
          </cell>
        </row>
        <row r="1955">
          <cell r="Q1955">
            <v>9140754</v>
          </cell>
        </row>
        <row r="1956">
          <cell r="Q1956">
            <v>9140791</v>
          </cell>
        </row>
        <row r="1957">
          <cell r="Q1957">
            <v>9141016</v>
          </cell>
        </row>
        <row r="1958">
          <cell r="Q1958">
            <v>9140808</v>
          </cell>
        </row>
        <row r="1959">
          <cell r="Q1959">
            <v>9140440</v>
          </cell>
        </row>
        <row r="1960">
          <cell r="Q1960">
            <v>9140335</v>
          </cell>
        </row>
        <row r="1961">
          <cell r="Q1961">
            <v>9141224</v>
          </cell>
        </row>
        <row r="1962">
          <cell r="Q1962">
            <v>9140437</v>
          </cell>
        </row>
        <row r="1963">
          <cell r="Q1963">
            <v>9140145</v>
          </cell>
        </row>
        <row r="1964">
          <cell r="Q1964">
            <v>9140222</v>
          </cell>
        </row>
        <row r="1965">
          <cell r="Q1965">
            <v>9140226</v>
          </cell>
        </row>
        <row r="1966">
          <cell r="Q1966">
            <v>9140259</v>
          </cell>
        </row>
        <row r="1967">
          <cell r="Q1967">
            <v>9140260</v>
          </cell>
        </row>
        <row r="1968">
          <cell r="Q1968">
            <v>9140720</v>
          </cell>
        </row>
        <row r="1969">
          <cell r="Q1969">
            <v>9140763</v>
          </cell>
        </row>
        <row r="1970">
          <cell r="Q1970">
            <v>9140168</v>
          </cell>
        </row>
        <row r="1971">
          <cell r="Q1971">
            <v>9140583</v>
          </cell>
        </row>
        <row r="1972">
          <cell r="Q1972">
            <v>9141135</v>
          </cell>
        </row>
        <row r="1973">
          <cell r="Q1973">
            <v>9140613</v>
          </cell>
        </row>
        <row r="1974">
          <cell r="Q1974">
            <v>9140616</v>
          </cell>
        </row>
        <row r="1975">
          <cell r="Q1975">
            <v>9140435</v>
          </cell>
        </row>
        <row r="1976">
          <cell r="Q1976">
            <v>9140441</v>
          </cell>
        </row>
        <row r="1977">
          <cell r="Q1977">
            <v>9140443</v>
          </cell>
        </row>
        <row r="1978">
          <cell r="Q1978">
            <v>9140445</v>
          </cell>
        </row>
        <row r="1979">
          <cell r="Q1979">
            <v>9140449</v>
          </cell>
        </row>
        <row r="1980">
          <cell r="Q1980">
            <v>9140454</v>
          </cell>
        </row>
        <row r="1981">
          <cell r="Q1981">
            <v>9141096</v>
          </cell>
        </row>
        <row r="1982">
          <cell r="Q1982">
            <v>9141106</v>
          </cell>
        </row>
        <row r="1983">
          <cell r="Q1983">
            <v>9140071</v>
          </cell>
        </row>
        <row r="1984">
          <cell r="Q1984">
            <v>9140107</v>
          </cell>
        </row>
        <row r="1985">
          <cell r="Q1985">
            <v>9140277</v>
          </cell>
        </row>
        <row r="1986">
          <cell r="Q1986">
            <v>9140278</v>
          </cell>
        </row>
        <row r="1987">
          <cell r="Q1987">
            <v>9140863</v>
          </cell>
        </row>
        <row r="1988">
          <cell r="Q1988">
            <v>9140864</v>
          </cell>
        </row>
        <row r="1989">
          <cell r="Q1989">
            <v>9140868</v>
          </cell>
        </row>
        <row r="1990">
          <cell r="Q1990">
            <v>9140171</v>
          </cell>
        </row>
        <row r="1991">
          <cell r="Q1991">
            <v>9140202</v>
          </cell>
        </row>
        <row r="1992">
          <cell r="Q1992">
            <v>9140203</v>
          </cell>
        </row>
        <row r="1993">
          <cell r="Q1993">
            <v>9140655</v>
          </cell>
        </row>
        <row r="1994">
          <cell r="Q1994">
            <v>9141146</v>
          </cell>
        </row>
        <row r="1995">
          <cell r="Q1995">
            <v>9140678</v>
          </cell>
        </row>
        <row r="1996">
          <cell r="Q1996">
            <v>9141111</v>
          </cell>
        </row>
        <row r="1997">
          <cell r="Q1997">
            <v>9140750</v>
          </cell>
        </row>
        <row r="1998">
          <cell r="Q1998">
            <v>9140752</v>
          </cell>
        </row>
        <row r="1999">
          <cell r="Q1999">
            <v>9140298</v>
          </cell>
        </row>
        <row r="2000">
          <cell r="Q2000">
            <v>9141194</v>
          </cell>
        </row>
        <row r="2001">
          <cell r="Q2001">
            <v>9140302</v>
          </cell>
        </row>
        <row r="2002">
          <cell r="Q2002">
            <v>9140455</v>
          </cell>
        </row>
        <row r="2003">
          <cell r="Q2003">
            <v>9140456</v>
          </cell>
        </row>
        <row r="2004">
          <cell r="Q2004">
            <v>9140458</v>
          </cell>
        </row>
        <row r="2005">
          <cell r="Q2005">
            <v>9140460</v>
          </cell>
        </row>
        <row r="2006">
          <cell r="Q2006">
            <v>9140463</v>
          </cell>
        </row>
        <row r="2007">
          <cell r="Q2007">
            <v>9140464</v>
          </cell>
        </row>
        <row r="2008">
          <cell r="Q2008">
            <v>9140469</v>
          </cell>
        </row>
        <row r="2009">
          <cell r="Q2009">
            <v>9140470</v>
          </cell>
        </row>
        <row r="2010">
          <cell r="Q2010">
            <v>9140485</v>
          </cell>
        </row>
        <row r="2011">
          <cell r="Q2011">
            <v>9140488</v>
          </cell>
        </row>
        <row r="2012">
          <cell r="Q2012">
            <v>9140489</v>
          </cell>
        </row>
        <row r="2013">
          <cell r="Q2013">
            <v>9140452</v>
          </cell>
        </row>
        <row r="2014">
          <cell r="Q2014">
            <v>9140584</v>
          </cell>
        </row>
        <row r="2015">
          <cell r="Q2015">
            <v>9141070</v>
          </cell>
        </row>
        <row r="2016">
          <cell r="Q2016">
            <v>9141071</v>
          </cell>
        </row>
        <row r="2017">
          <cell r="Q2017">
            <v>9141158</v>
          </cell>
        </row>
        <row r="2018">
          <cell r="Q2018">
            <v>9140871</v>
          </cell>
        </row>
        <row r="2019">
          <cell r="Q2019">
            <v>9140451</v>
          </cell>
        </row>
        <row r="2020">
          <cell r="Q2020">
            <v>9141159</v>
          </cell>
        </row>
        <row r="2021">
          <cell r="Q2021">
            <v>9141230</v>
          </cell>
        </row>
        <row r="2022">
          <cell r="Q2022">
            <v>9140943</v>
          </cell>
        </row>
        <row r="2023">
          <cell r="Q2023">
            <v>9140244</v>
          </cell>
        </row>
        <row r="2024">
          <cell r="Q2024">
            <v>9140248</v>
          </cell>
        </row>
        <row r="2025">
          <cell r="Q2025">
            <v>9140352</v>
          </cell>
        </row>
        <row r="2026">
          <cell r="Q2026">
            <v>9141112</v>
          </cell>
        </row>
        <row r="2027">
          <cell r="Q2027">
            <v>9140355</v>
          </cell>
        </row>
        <row r="2028">
          <cell r="Q2028">
            <v>9140779</v>
          </cell>
        </row>
        <row r="2029">
          <cell r="Q2029">
            <v>9140069</v>
          </cell>
        </row>
        <row r="2030">
          <cell r="Q2030">
            <v>9140080</v>
          </cell>
        </row>
        <row r="2031">
          <cell r="Q2031">
            <v>9140087</v>
          </cell>
        </row>
        <row r="2032">
          <cell r="Q2032">
            <v>9140089</v>
          </cell>
        </row>
        <row r="2033">
          <cell r="Q2033">
            <v>9140112</v>
          </cell>
        </row>
        <row r="2034">
          <cell r="Q2034">
            <v>9140159</v>
          </cell>
        </row>
        <row r="2035">
          <cell r="Q2035">
            <v>9141025</v>
          </cell>
        </row>
        <row r="2036">
          <cell r="Q2036">
            <v>9140472</v>
          </cell>
        </row>
        <row r="2037">
          <cell r="Q2037">
            <v>9140473</v>
          </cell>
        </row>
        <row r="2038">
          <cell r="Q2038">
            <v>9140477</v>
          </cell>
        </row>
        <row r="2039">
          <cell r="Q2039">
            <v>9140478</v>
          </cell>
        </row>
        <row r="2040">
          <cell r="Q2040">
            <v>9140479</v>
          </cell>
        </row>
        <row r="2041">
          <cell r="Q2041">
            <v>9140482</v>
          </cell>
        </row>
        <row r="2042">
          <cell r="Q2042">
            <v>9140483</v>
          </cell>
        </row>
        <row r="2043">
          <cell r="Q2043">
            <v>9140519</v>
          </cell>
        </row>
        <row r="2044">
          <cell r="Q2044">
            <v>9140467</v>
          </cell>
        </row>
        <row r="2045">
          <cell r="Q2045">
            <v>9140521</v>
          </cell>
        </row>
        <row r="2046">
          <cell r="Q2046">
            <v>9140523</v>
          </cell>
        </row>
        <row r="2047">
          <cell r="Q2047">
            <v>9140221</v>
          </cell>
        </row>
        <row r="2048">
          <cell r="Q2048">
            <v>9140261</v>
          </cell>
        </row>
        <row r="2049">
          <cell r="Q2049">
            <v>9140263</v>
          </cell>
        </row>
        <row r="2050">
          <cell r="Q2050">
            <v>9140264</v>
          </cell>
        </row>
        <row r="2051">
          <cell r="Q2051">
            <v>9141236</v>
          </cell>
        </row>
        <row r="2052">
          <cell r="Q2052">
            <v>9140980</v>
          </cell>
        </row>
        <row r="2053">
          <cell r="Q2053">
            <v>9141008</v>
          </cell>
        </row>
        <row r="2054">
          <cell r="Q2054">
            <v>9141048</v>
          </cell>
        </row>
        <row r="2055">
          <cell r="Q2055">
            <v>9141184</v>
          </cell>
        </row>
        <row r="2056">
          <cell r="Q2056">
            <v>9141186</v>
          </cell>
        </row>
        <row r="2057">
          <cell r="Q2057">
            <v>9140947</v>
          </cell>
        </row>
        <row r="2058">
          <cell r="Q2058">
            <v>9140233</v>
          </cell>
        </row>
        <row r="2059">
          <cell r="Q2059">
            <v>9140234</v>
          </cell>
        </row>
        <row r="2060">
          <cell r="Q2060">
            <v>9140235</v>
          </cell>
        </row>
        <row r="2061">
          <cell r="Q2061">
            <v>9140504</v>
          </cell>
        </row>
        <row r="2062">
          <cell r="Q2062">
            <v>9140507</v>
          </cell>
        </row>
        <row r="2063">
          <cell r="Q2063">
            <v>9141234</v>
          </cell>
        </row>
        <row r="2064">
          <cell r="Q2064">
            <v>9141235</v>
          </cell>
        </row>
        <row r="2065">
          <cell r="Q2065">
            <v>9140996</v>
          </cell>
        </row>
        <row r="2066">
          <cell r="Q2066">
            <v>9140236</v>
          </cell>
        </row>
        <row r="2067">
          <cell r="Q2067">
            <v>9140242</v>
          </cell>
        </row>
        <row r="2068">
          <cell r="Q2068">
            <v>9140279</v>
          </cell>
        </row>
        <row r="2069">
          <cell r="Q2069">
            <v>9140874</v>
          </cell>
        </row>
        <row r="2070">
          <cell r="Q2070">
            <v>9141131</v>
          </cell>
        </row>
        <row r="2071">
          <cell r="Q2071">
            <v>9140684</v>
          </cell>
        </row>
        <row r="2072">
          <cell r="Q2072">
            <v>9140686</v>
          </cell>
        </row>
        <row r="2073">
          <cell r="Q2073">
            <v>9140184</v>
          </cell>
        </row>
        <row r="2074">
          <cell r="Q2074">
            <v>9140185</v>
          </cell>
        </row>
        <row r="2075">
          <cell r="Q2075">
            <v>9140186</v>
          </cell>
        </row>
        <row r="2076">
          <cell r="Q2076">
            <v>9140593</v>
          </cell>
        </row>
        <row r="2077">
          <cell r="Q2077">
            <v>9140597</v>
          </cell>
        </row>
        <row r="2078">
          <cell r="Q2078">
            <v>9140468</v>
          </cell>
        </row>
        <row r="2079">
          <cell r="Q2079">
            <v>9140525</v>
          </cell>
        </row>
        <row r="2080">
          <cell r="Q2080">
            <v>9140526</v>
          </cell>
        </row>
        <row r="2081">
          <cell r="Q2081">
            <v>9140528</v>
          </cell>
        </row>
        <row r="2082">
          <cell r="Q2082">
            <v>9140503</v>
          </cell>
        </row>
        <row r="2083">
          <cell r="Q2083">
            <v>9140531</v>
          </cell>
        </row>
        <row r="2084">
          <cell r="Q2084">
            <v>9140533</v>
          </cell>
        </row>
        <row r="2085">
          <cell r="Q2085">
            <v>9140534</v>
          </cell>
        </row>
        <row r="2086">
          <cell r="Q2086">
            <v>9140535</v>
          </cell>
        </row>
        <row r="2087">
          <cell r="Q2087">
            <v>9141189</v>
          </cell>
        </row>
        <row r="2088">
          <cell r="Q2088">
            <v>9141190</v>
          </cell>
        </row>
        <row r="2089">
          <cell r="Q2089">
            <v>9140093</v>
          </cell>
        </row>
        <row r="2090">
          <cell r="Q2090">
            <v>9140137</v>
          </cell>
        </row>
        <row r="2091">
          <cell r="Q2091">
            <v>9141171</v>
          </cell>
        </row>
        <row r="2092">
          <cell r="Q2092">
            <v>9140970</v>
          </cell>
        </row>
        <row r="2093">
          <cell r="Q2093">
            <v>9140974</v>
          </cell>
        </row>
        <row r="2094">
          <cell r="Q2094">
            <v>9140976</v>
          </cell>
        </row>
        <row r="2095">
          <cell r="Q2095">
            <v>9140875</v>
          </cell>
        </row>
        <row r="2096">
          <cell r="Q2096">
            <v>9140857</v>
          </cell>
        </row>
        <row r="2097">
          <cell r="Q2097">
            <v>9140508</v>
          </cell>
        </row>
        <row r="2098">
          <cell r="Q2098">
            <v>9141237</v>
          </cell>
        </row>
        <row r="2099">
          <cell r="Q2099">
            <v>9140175</v>
          </cell>
        </row>
        <row r="2100">
          <cell r="Q2100">
            <v>9140180</v>
          </cell>
        </row>
        <row r="2101">
          <cell r="Q2101">
            <v>9140510</v>
          </cell>
        </row>
        <row r="2102">
          <cell r="Q2102">
            <v>9140229</v>
          </cell>
        </row>
        <row r="2103">
          <cell r="Q2103">
            <v>9140232</v>
          </cell>
        </row>
        <row r="2104">
          <cell r="Q2104">
            <v>9140848</v>
          </cell>
        </row>
        <row r="2105">
          <cell r="Q2105">
            <v>9140512</v>
          </cell>
        </row>
        <row r="2106">
          <cell r="Q2106">
            <v>9140849</v>
          </cell>
        </row>
        <row r="2107">
          <cell r="Q2107">
            <v>9140187</v>
          </cell>
        </row>
        <row r="2108">
          <cell r="Q2108">
            <v>9141142</v>
          </cell>
        </row>
        <row r="2109">
          <cell r="Q2109">
            <v>9140536</v>
          </cell>
        </row>
        <row r="2110">
          <cell r="Q2110">
            <v>9140538</v>
          </cell>
        </row>
        <row r="2111">
          <cell r="Q2111">
            <v>9140539</v>
          </cell>
        </row>
        <row r="2112">
          <cell r="Q2112">
            <v>9141144</v>
          </cell>
        </row>
        <row r="2113">
          <cell r="Q2113">
            <v>9140494</v>
          </cell>
        </row>
        <row r="2114">
          <cell r="Q2114">
            <v>9140497</v>
          </cell>
        </row>
        <row r="2115">
          <cell r="Q2115">
            <v>9140520</v>
          </cell>
        </row>
        <row r="2116">
          <cell r="Q2116">
            <v>9140500</v>
          </cell>
        </row>
        <row r="2117">
          <cell r="Q2117">
            <v>9140540</v>
          </cell>
        </row>
        <row r="2118">
          <cell r="Q2118">
            <v>9140541</v>
          </cell>
        </row>
        <row r="2119">
          <cell r="Q2119">
            <v>9140543</v>
          </cell>
        </row>
        <row r="2120">
          <cell r="Q2120">
            <v>9140544</v>
          </cell>
        </row>
        <row r="2121">
          <cell r="Q2121">
            <v>9140547</v>
          </cell>
        </row>
        <row r="2122">
          <cell r="Q2122">
            <v>9140551</v>
          </cell>
        </row>
        <row r="2123">
          <cell r="Q2123">
            <v>9140553</v>
          </cell>
        </row>
        <row r="2124">
          <cell r="Q2124">
            <v>9140554</v>
          </cell>
        </row>
        <row r="2125">
          <cell r="Q2125">
            <v>9140555</v>
          </cell>
        </row>
        <row r="2126">
          <cell r="Q2126">
            <v>9140556</v>
          </cell>
        </row>
        <row r="2127">
          <cell r="Q2127">
            <v>9140565</v>
          </cell>
        </row>
        <row r="2128">
          <cell r="Q2128">
            <v>9141097</v>
          </cell>
        </row>
        <row r="2129">
          <cell r="Q2129">
            <v>9141105</v>
          </cell>
        </row>
        <row r="2130">
          <cell r="Q2130">
            <v>9140785</v>
          </cell>
        </row>
        <row r="2131">
          <cell r="Q2131">
            <v>9140566</v>
          </cell>
        </row>
        <row r="2132">
          <cell r="Q2132">
            <v>9140771</v>
          </cell>
        </row>
        <row r="2133">
          <cell r="Q2133">
            <v>9141119</v>
          </cell>
        </row>
        <row r="2134">
          <cell r="Q2134">
            <v>9140830</v>
          </cell>
        </row>
        <row r="2135">
          <cell r="Q2135">
            <v>9141220</v>
          </cell>
        </row>
        <row r="2136">
          <cell r="Q2136">
            <v>9141068</v>
          </cell>
        </row>
        <row r="2137">
          <cell r="Q2137">
            <v>9141082</v>
          </cell>
        </row>
        <row r="2138">
          <cell r="Q2138">
            <v>9141084</v>
          </cell>
        </row>
        <row r="2139">
          <cell r="Q2139">
            <v>9141246</v>
          </cell>
        </row>
        <row r="2140">
          <cell r="Q2140">
            <v>9141249</v>
          </cell>
        </row>
        <row r="2141">
          <cell r="Q2141">
            <v>9140652</v>
          </cell>
        </row>
        <row r="2142">
          <cell r="Q2142">
            <v>9140653</v>
          </cell>
        </row>
        <row r="2143">
          <cell r="Q2143">
            <v>9141001</v>
          </cell>
        </row>
        <row r="2144">
          <cell r="Q2144">
            <v>9141172</v>
          </cell>
        </row>
        <row r="2145">
          <cell r="Q2145">
            <v>9141215</v>
          </cell>
        </row>
        <row r="2146">
          <cell r="Q2146">
            <v>9140812</v>
          </cell>
        </row>
        <row r="2147">
          <cell r="Q2147">
            <v>9140814</v>
          </cell>
        </row>
        <row r="2148">
          <cell r="Q2148">
            <v>9140977</v>
          </cell>
        </row>
        <row r="2149">
          <cell r="Q2149">
            <v>9140979</v>
          </cell>
        </row>
        <row r="2150">
          <cell r="Q2150">
            <v>9140598</v>
          </cell>
        </row>
        <row r="2151">
          <cell r="Q2151">
            <v>9140602</v>
          </cell>
        </row>
        <row r="2152">
          <cell r="Q2152">
            <v>9140955</v>
          </cell>
        </row>
        <row r="2153">
          <cell r="Q2153">
            <v>9140957</v>
          </cell>
        </row>
        <row r="2154">
          <cell r="Q2154">
            <v>9141132</v>
          </cell>
        </row>
        <row r="2155">
          <cell r="Q2155">
            <v>9140696</v>
          </cell>
        </row>
        <row r="2156">
          <cell r="Q2156">
            <v>9140698</v>
          </cell>
        </row>
        <row r="2157">
          <cell r="Q2157">
            <v>9141199</v>
          </cell>
        </row>
        <row r="2158">
          <cell r="Q2158">
            <v>9141252</v>
          </cell>
        </row>
        <row r="2159">
          <cell r="Q2159">
            <v>9141196</v>
          </cell>
        </row>
        <row r="2160">
          <cell r="Q2160">
            <v>9141197</v>
          </cell>
        </row>
        <row r="2161">
          <cell r="Q2161">
            <v>9141077</v>
          </cell>
        </row>
        <row r="2162">
          <cell r="Q2162">
            <v>9141078</v>
          </cell>
        </row>
        <row r="2163">
          <cell r="Q2163">
            <v>9141086</v>
          </cell>
        </row>
        <row r="2164">
          <cell r="Q2164">
            <v>9141250</v>
          </cell>
        </row>
        <row r="2165">
          <cell r="Q2165">
            <v>9141251</v>
          </cell>
        </row>
        <row r="2166">
          <cell r="Q2166">
            <v>9140709</v>
          </cell>
        </row>
        <row r="2167">
          <cell r="Q2167">
            <v>9140717</v>
          </cell>
        </row>
        <row r="2168">
          <cell r="Q2168">
            <v>9140701</v>
          </cell>
        </row>
        <row r="2169">
          <cell r="Q2169">
            <v>9140702</v>
          </cell>
        </row>
        <row r="2170">
          <cell r="Q2170">
            <v>9140292</v>
          </cell>
        </row>
        <row r="2171">
          <cell r="Q2171">
            <v>9140344</v>
          </cell>
        </row>
        <row r="2172">
          <cell r="Q2172">
            <v>9141191</v>
          </cell>
        </row>
        <row r="2173">
          <cell r="Q2173">
            <v>9140718</v>
          </cell>
        </row>
        <row r="2174">
          <cell r="Q2174">
            <v>9140959</v>
          </cell>
        </row>
        <row r="2175">
          <cell r="Q2175">
            <v>9140960</v>
          </cell>
        </row>
        <row r="2176">
          <cell r="Q2176">
            <v>9141038</v>
          </cell>
        </row>
        <row r="2177">
          <cell r="Q2177">
            <v>9141054</v>
          </cell>
        </row>
        <row r="2178">
          <cell r="Q2178">
            <v>9140079</v>
          </cell>
        </row>
        <row r="2179">
          <cell r="Q2179">
            <v>9140077</v>
          </cell>
        </row>
        <row r="2180">
          <cell r="Q2180">
            <v>9140084</v>
          </cell>
        </row>
        <row r="2181">
          <cell r="Q2181">
            <v>9140944</v>
          </cell>
        </row>
        <row r="2182">
          <cell r="Q2182">
            <v>9141121</v>
          </cell>
        </row>
        <row r="2183">
          <cell r="Q2183">
            <v>9140809</v>
          </cell>
        </row>
        <row r="2184">
          <cell r="Q2184">
            <v>9140810</v>
          </cell>
        </row>
        <row r="2185">
          <cell r="Q2185">
            <v>9141217</v>
          </cell>
        </row>
        <row r="2186">
          <cell r="Q2186">
            <v>9140795</v>
          </cell>
        </row>
        <row r="2187">
          <cell r="Q2187">
            <v>9140796</v>
          </cell>
        </row>
        <row r="2188">
          <cell r="Q2188">
            <v>9140774</v>
          </cell>
        </row>
        <row r="2189">
          <cell r="Q2189">
            <v>9140778</v>
          </cell>
        </row>
        <row r="2190">
          <cell r="Q2190">
            <v>9141109</v>
          </cell>
        </row>
        <row r="2191">
          <cell r="Q2191">
            <v>9140086</v>
          </cell>
        </row>
        <row r="2192">
          <cell r="Q2192">
            <v>9141241</v>
          </cell>
        </row>
        <row r="2193">
          <cell r="Q2193">
            <v>9141242</v>
          </cell>
        </row>
        <row r="2194">
          <cell r="Q2194">
            <v>9140981</v>
          </cell>
        </row>
        <row r="2195">
          <cell r="Q2195">
            <v>9141265</v>
          </cell>
        </row>
        <row r="2196">
          <cell r="Q2196">
            <v>9140094</v>
          </cell>
        </row>
        <row r="2197">
          <cell r="Q2197">
            <v>9140095</v>
          </cell>
        </row>
        <row r="2198">
          <cell r="Q2198">
            <v>9140104</v>
          </cell>
        </row>
        <row r="2199">
          <cell r="Q2199">
            <v>9141153</v>
          </cell>
        </row>
        <row r="2200">
          <cell r="Q2200">
            <v>9140797</v>
          </cell>
        </row>
        <row r="2201">
          <cell r="Q2201">
            <v>9140799</v>
          </cell>
        </row>
        <row r="2202">
          <cell r="Q2202">
            <v>9140271</v>
          </cell>
        </row>
        <row r="2203">
          <cell r="Q2203">
            <v>9140559</v>
          </cell>
        </row>
        <row r="2204">
          <cell r="Q2204">
            <v>9140560</v>
          </cell>
        </row>
        <row r="2205">
          <cell r="Q2205">
            <v>9140562</v>
          </cell>
        </row>
        <row r="2206">
          <cell r="Q2206">
            <v>9140564</v>
          </cell>
        </row>
        <row r="2207">
          <cell r="Q2207">
            <v>9141099</v>
          </cell>
        </row>
        <row r="2208">
          <cell r="Q2208">
            <v>9141098</v>
          </cell>
        </row>
        <row r="2209">
          <cell r="Q2209">
            <v>9141268</v>
          </cell>
        </row>
        <row r="2210">
          <cell r="Q2210">
            <v>9140716</v>
          </cell>
        </row>
        <row r="2211">
          <cell r="Q2211">
            <v>9140679</v>
          </cell>
        </row>
        <row r="2212">
          <cell r="Q2212">
            <v>9141218</v>
          </cell>
        </row>
        <row r="2213">
          <cell r="Q2213">
            <v>9141219</v>
          </cell>
        </row>
        <row r="2214">
          <cell r="Q2214">
            <v>9141222</v>
          </cell>
        </row>
        <row r="2215">
          <cell r="Q2215">
            <v>9141223</v>
          </cell>
        </row>
        <row r="2216">
          <cell r="Q2216">
            <v>9140983</v>
          </cell>
        </row>
        <row r="2217">
          <cell r="Q2217">
            <v>9141120</v>
          </cell>
        </row>
        <row r="2218">
          <cell r="Q2218">
            <v>9140124</v>
          </cell>
        </row>
        <row r="2219">
          <cell r="Q2219">
            <v>9141018</v>
          </cell>
        </row>
        <row r="2220">
          <cell r="Q2220">
            <v>9141021</v>
          </cell>
        </row>
        <row r="2221">
          <cell r="Q2221">
            <v>9141022</v>
          </cell>
        </row>
        <row r="2222">
          <cell r="Q2222">
            <v>9141009</v>
          </cell>
        </row>
        <row r="2223">
          <cell r="Q2223">
            <v>9141010</v>
          </cell>
        </row>
        <row r="2224">
          <cell r="Q2224">
            <v>9141023</v>
          </cell>
        </row>
        <row r="2225">
          <cell r="Q2225">
            <v>9141024</v>
          </cell>
        </row>
        <row r="2226">
          <cell r="Q2226">
            <v>9141041</v>
          </cell>
        </row>
        <row r="2227">
          <cell r="Q2227">
            <v>9141079</v>
          </cell>
        </row>
        <row r="2228">
          <cell r="Q2228">
            <v>9141081</v>
          </cell>
        </row>
        <row r="2229">
          <cell r="Q2229">
            <v>9140965</v>
          </cell>
        </row>
        <row r="2230">
          <cell r="Q2230">
            <v>9140968</v>
          </cell>
        </row>
        <row r="2231">
          <cell r="Q2231">
            <v>9141254</v>
          </cell>
        </row>
        <row r="2232">
          <cell r="Q2232">
            <v>9141216</v>
          </cell>
        </row>
        <row r="2233">
          <cell r="Q2233">
            <v>9141270</v>
          </cell>
        </row>
        <row r="2234">
          <cell r="Q2234">
            <v>9140267</v>
          </cell>
        </row>
        <row r="2235">
          <cell r="Q2235">
            <v>9140268</v>
          </cell>
        </row>
        <row r="2236">
          <cell r="Q2236">
            <v>9140816</v>
          </cell>
        </row>
        <row r="2237">
          <cell r="Q2237">
            <v>9140819</v>
          </cell>
        </row>
        <row r="2238">
          <cell r="Q2238">
            <v>9140606</v>
          </cell>
        </row>
        <row r="2239">
          <cell r="Q2239">
            <v>9140609</v>
          </cell>
        </row>
        <row r="2240">
          <cell r="Q2240">
            <v>9140188</v>
          </cell>
        </row>
        <row r="2241">
          <cell r="Q2241">
            <v>9140189</v>
          </cell>
        </row>
        <row r="2242">
          <cell r="Q2242">
            <v>9141040</v>
          </cell>
        </row>
        <row r="2243">
          <cell r="Q2243">
            <v>9141056</v>
          </cell>
        </row>
        <row r="2244">
          <cell r="Q2244">
            <v>9141088</v>
          </cell>
        </row>
        <row r="2245">
          <cell r="Q2245">
            <v>9140990</v>
          </cell>
        </row>
        <row r="2246">
          <cell r="Q2246">
            <v>9140987</v>
          </cell>
        </row>
        <row r="2247">
          <cell r="Q2247">
            <v>9141259</v>
          </cell>
        </row>
        <row r="2248">
          <cell r="Q2248">
            <v>9140834</v>
          </cell>
        </row>
        <row r="2249">
          <cell r="Q2249">
            <v>9141257</v>
          </cell>
        </row>
        <row r="2250">
          <cell r="Q2250">
            <v>9141203</v>
          </cell>
        </row>
        <row r="2251">
          <cell r="Q2251">
            <v>9141204</v>
          </cell>
        </row>
        <row r="2252">
          <cell r="Q2252">
            <v>9141205</v>
          </cell>
        </row>
        <row r="2253">
          <cell r="Q2253">
            <v>9141206</v>
          </cell>
        </row>
        <row r="2254">
          <cell r="Q2254">
            <v>9141207</v>
          </cell>
        </row>
        <row r="2255">
          <cell r="Q2255">
            <v>9141210</v>
          </cell>
        </row>
        <row r="2256">
          <cell r="Q2256">
            <v>9141214</v>
          </cell>
        </row>
        <row r="2257">
          <cell r="Q2257">
            <v>9141100</v>
          </cell>
        </row>
        <row r="2258">
          <cell r="Q2258">
            <v>9141101</v>
          </cell>
        </row>
        <row r="2259">
          <cell r="Q2259">
            <v>9141274</v>
          </cell>
        </row>
        <row r="2260">
          <cell r="Q2260">
            <v>9140098</v>
          </cell>
        </row>
        <row r="2261">
          <cell r="Q2261">
            <v>9140122</v>
          </cell>
        </row>
        <row r="2262">
          <cell r="Q2262">
            <v>9141176</v>
          </cell>
        </row>
        <row r="2263">
          <cell r="Q2263">
            <v>9140989</v>
          </cell>
        </row>
        <row r="2264">
          <cell r="Q2264">
            <v>9140991</v>
          </cell>
        </row>
        <row r="2265">
          <cell r="Q2265">
            <v>9140992</v>
          </cell>
        </row>
        <row r="2266">
          <cell r="Q2266">
            <v>9140083</v>
          </cell>
        </row>
        <row r="2267">
          <cell r="Q2267">
            <v>9140113</v>
          </cell>
        </row>
        <row r="2268">
          <cell r="Q2268">
            <v>9140097</v>
          </cell>
        </row>
        <row r="2269">
          <cell r="Q2269">
            <v>9141275</v>
          </cell>
        </row>
        <row r="2270">
          <cell r="Q2270">
            <v>9141107</v>
          </cell>
        </row>
        <row r="2271">
          <cell r="Q2271">
            <v>9140784</v>
          </cell>
        </row>
        <row r="2272">
          <cell r="Q2272">
            <v>9140773</v>
          </cell>
        </row>
        <row r="2273">
          <cell r="Q2273">
            <v>9140780</v>
          </cell>
        </row>
        <row r="2274">
          <cell r="Q2274">
            <v>9141102</v>
          </cell>
        </row>
        <row r="2275">
          <cell r="Q2275">
            <v>9141123</v>
          </cell>
        </row>
        <row r="2276">
          <cell r="Q2276">
            <v>9140182</v>
          </cell>
        </row>
        <row r="2277">
          <cell r="Q2277">
            <v>9140183</v>
          </cell>
        </row>
        <row r="2278">
          <cell r="Q2278">
            <v>9140800</v>
          </cell>
        </row>
        <row r="2279">
          <cell r="Q2279">
            <v>9140802</v>
          </cell>
        </row>
        <row r="2280">
          <cell r="Q2280">
            <v>9141154</v>
          </cell>
        </row>
        <row r="2281">
          <cell r="Q2281">
            <v>9141136</v>
          </cell>
        </row>
        <row r="2282">
          <cell r="Q2282">
            <v>9141140</v>
          </cell>
        </row>
        <row r="2283">
          <cell r="Q2283">
            <v>9140108</v>
          </cell>
        </row>
        <row r="2284">
          <cell r="Q2284">
            <v>9140237</v>
          </cell>
        </row>
        <row r="2285">
          <cell r="Q2285">
            <v>9140877</v>
          </cell>
        </row>
        <row r="2286">
          <cell r="Q2286">
            <v>9141178</v>
          </cell>
        </row>
        <row r="2287">
          <cell r="Q2287">
            <v>9140833</v>
          </cell>
        </row>
        <row r="2288">
          <cell r="Q2288">
            <v>9140882</v>
          </cell>
        </row>
        <row r="2289">
          <cell r="Q2289">
            <v>9140883</v>
          </cell>
        </row>
        <row r="2290">
          <cell r="Q2290">
            <v>9140190</v>
          </cell>
        </row>
        <row r="2291">
          <cell r="Q2291">
            <v>9140191</v>
          </cell>
        </row>
        <row r="2292">
          <cell r="Q2292">
            <v>9141266</v>
          </cell>
        </row>
        <row r="2293">
          <cell r="Q2293">
            <v>9140101</v>
          </cell>
        </row>
        <row r="2294">
          <cell r="Q2294">
            <v>9140125</v>
          </cell>
        </row>
        <row r="2295">
          <cell r="Q2295">
            <v>9140876</v>
          </cell>
        </row>
        <row r="2296">
          <cell r="Q2296">
            <v>9141282</v>
          </cell>
        </row>
        <row r="2297">
          <cell r="Q2297">
            <v>9141091</v>
          </cell>
        </row>
        <row r="2298">
          <cell r="Q2298">
            <v>9141012</v>
          </cell>
        </row>
        <row r="2299">
          <cell r="Q2299">
            <v>9141064</v>
          </cell>
        </row>
        <row r="2300">
          <cell r="Q2300">
            <v>9141065</v>
          </cell>
        </row>
        <row r="2301">
          <cell r="Q2301">
            <v>9141029</v>
          </cell>
        </row>
        <row r="2302">
          <cell r="Q2302">
            <v>9141030</v>
          </cell>
        </row>
        <row r="2303">
          <cell r="Q2303">
            <v>9141031</v>
          </cell>
        </row>
        <row r="2304">
          <cell r="Q2304">
            <v>9141058</v>
          </cell>
        </row>
        <row r="2305">
          <cell r="Q2305">
            <v>9141060</v>
          </cell>
        </row>
        <row r="2306">
          <cell r="Q2306">
            <v>9141033</v>
          </cell>
        </row>
        <row r="2307">
          <cell r="Q2307">
            <v>9141035</v>
          </cell>
        </row>
        <row r="2308">
          <cell r="Q2308">
            <v>9141069</v>
          </cell>
        </row>
        <row r="2309">
          <cell r="Q2309">
            <v>9141044</v>
          </cell>
        </row>
        <row r="2310">
          <cell r="Q2310">
            <v>9141045</v>
          </cell>
        </row>
        <row r="2311">
          <cell r="Q2311">
            <v>9141061</v>
          </cell>
        </row>
        <row r="2312">
          <cell r="Q2312">
            <v>9141062</v>
          </cell>
        </row>
        <row r="2313">
          <cell r="Q2313">
            <v>9141094</v>
          </cell>
        </row>
        <row r="2314">
          <cell r="Q2314">
            <v>9140311</v>
          </cell>
        </row>
        <row r="2315">
          <cell r="Q2315">
            <v>9140345</v>
          </cell>
        </row>
        <row r="2316">
          <cell r="Q2316">
            <v>9140299</v>
          </cell>
        </row>
        <row r="2317">
          <cell r="Q2317">
            <v>9140300</v>
          </cell>
        </row>
        <row r="2318">
          <cell r="Q2318">
            <v>9140301</v>
          </cell>
        </row>
        <row r="2319">
          <cell r="Q2319">
            <v>9140314</v>
          </cell>
        </row>
        <row r="2320">
          <cell r="Q2320">
            <v>9140324</v>
          </cell>
        </row>
        <row r="2321">
          <cell r="Q2321">
            <v>9140328</v>
          </cell>
        </row>
        <row r="2322">
          <cell r="Q2322">
            <v>9140294</v>
          </cell>
        </row>
        <row r="2323">
          <cell r="Q2323">
            <v>9140627</v>
          </cell>
        </row>
        <row r="2324">
          <cell r="Q2324">
            <v>9140626</v>
          </cell>
        </row>
        <row r="2325">
          <cell r="Q2325">
            <v>9140633</v>
          </cell>
        </row>
        <row r="2326">
          <cell r="Q2326">
            <v>9140631</v>
          </cell>
        </row>
        <row r="2327">
          <cell r="Q2327">
            <v>9140155</v>
          </cell>
        </row>
        <row r="2328">
          <cell r="Q2328">
            <v>9140157</v>
          </cell>
        </row>
        <row r="2329">
          <cell r="Q2329">
            <v>9141276</v>
          </cell>
        </row>
        <row r="2330">
          <cell r="Q2330">
            <v>9141281</v>
          </cell>
        </row>
        <row r="2331">
          <cell r="Q2331">
            <v>9140138</v>
          </cell>
        </row>
        <row r="2332">
          <cell r="Q2332">
            <v>9140160</v>
          </cell>
        </row>
        <row r="2333">
          <cell r="Q2333">
            <v>9140151</v>
          </cell>
        </row>
        <row r="2334">
          <cell r="Q2334">
            <v>9140152</v>
          </cell>
        </row>
        <row r="2335">
          <cell r="Q2335">
            <v>9140884</v>
          </cell>
        </row>
        <row r="2336">
          <cell r="Q2336">
            <v>9140885</v>
          </cell>
        </row>
        <row r="2337">
          <cell r="Q2337">
            <v>9140847</v>
          </cell>
        </row>
        <row r="2338">
          <cell r="Q2338">
            <v>9140850</v>
          </cell>
        </row>
        <row r="2339">
          <cell r="Q2339">
            <v>9140852</v>
          </cell>
        </row>
        <row r="2340">
          <cell r="Q2340">
            <v>9140838</v>
          </cell>
        </row>
        <row r="2341">
          <cell r="Q2341">
            <v>9140841</v>
          </cell>
        </row>
        <row r="2342">
          <cell r="Q2342">
            <v>9140845</v>
          </cell>
        </row>
        <row r="2343">
          <cell r="Q2343">
            <v>9140889</v>
          </cell>
        </row>
        <row r="2344">
          <cell r="Q2344">
            <v>9140891</v>
          </cell>
        </row>
        <row r="2345">
          <cell r="Q2345">
            <v>9140892</v>
          </cell>
        </row>
        <row r="2346">
          <cell r="Q2346">
            <v>9140894</v>
          </cell>
        </row>
        <row r="2347">
          <cell r="Q2347">
            <v>9141175</v>
          </cell>
        </row>
        <row r="2348">
          <cell r="Q2348">
            <v>9141177</v>
          </cell>
        </row>
        <row r="2349">
          <cell r="Q2349">
            <v>9140900</v>
          </cell>
        </row>
        <row r="2350">
          <cell r="Q2350">
            <v>9140901</v>
          </cell>
        </row>
        <row r="2351">
          <cell r="Q2351">
            <v>9140902</v>
          </cell>
        </row>
        <row r="2352">
          <cell r="Q2352">
            <v>9140903</v>
          </cell>
        </row>
        <row r="2353">
          <cell r="Q2353">
            <v>9140904</v>
          </cell>
        </row>
        <row r="2354">
          <cell r="Q2354">
            <v>9140908</v>
          </cell>
        </row>
        <row r="2355">
          <cell r="Q2355">
            <v>9140909</v>
          </cell>
        </row>
        <row r="2356">
          <cell r="Q2356">
            <v>9140912</v>
          </cell>
        </row>
        <row r="2357">
          <cell r="Q2357">
            <v>9140282</v>
          </cell>
        </row>
        <row r="2358">
          <cell r="Q2358">
            <v>9140284</v>
          </cell>
        </row>
        <row r="2359">
          <cell r="Q2359">
            <v>9140346</v>
          </cell>
        </row>
        <row r="2360">
          <cell r="Q2360">
            <v>9140343</v>
          </cell>
        </row>
        <row r="2361">
          <cell r="Q2361">
            <v>9140337</v>
          </cell>
        </row>
        <row r="2362">
          <cell r="Q2362">
            <v>9140317</v>
          </cell>
        </row>
        <row r="2363">
          <cell r="Q2363">
            <v>9140341</v>
          </cell>
        </row>
        <row r="2364">
          <cell r="Q2364">
            <v>9140319</v>
          </cell>
        </row>
        <row r="2365">
          <cell r="Q2365">
            <v>9141287</v>
          </cell>
        </row>
        <row r="2366">
          <cell r="Q2366">
            <v>9141288</v>
          </cell>
        </row>
        <row r="2367">
          <cell r="Q2367">
            <v>9141290</v>
          </cell>
        </row>
        <row r="2368">
          <cell r="Q2368">
            <v>9141291</v>
          </cell>
        </row>
        <row r="2369">
          <cell r="Q2369">
            <v>9141292</v>
          </cell>
        </row>
        <row r="2370">
          <cell r="Q2370">
            <v>9141293</v>
          </cell>
        </row>
        <row r="2371">
          <cell r="Q2371">
            <v>9141295</v>
          </cell>
        </row>
        <row r="2372">
          <cell r="Q2372">
            <v>9141297</v>
          </cell>
        </row>
        <row r="2373">
          <cell r="Q2373">
            <v>9141298</v>
          </cell>
        </row>
        <row r="2374">
          <cell r="Q2374">
            <v>9141299</v>
          </cell>
        </row>
        <row r="2375">
          <cell r="Q2375">
            <v>9141302</v>
          </cell>
        </row>
        <row r="2376">
          <cell r="Q2376">
            <v>9141305</v>
          </cell>
        </row>
        <row r="2377">
          <cell r="Q2377">
            <v>9141307</v>
          </cell>
        </row>
        <row r="2378">
          <cell r="Q2378">
            <v>9141311</v>
          </cell>
        </row>
        <row r="2379">
          <cell r="Q2379">
            <v>9141312</v>
          </cell>
        </row>
        <row r="2380">
          <cell r="Q2380">
            <v>9141313</v>
          </cell>
        </row>
        <row r="2381">
          <cell r="Q2381">
            <v>9141316</v>
          </cell>
        </row>
        <row r="2382">
          <cell r="Q2382">
            <v>9141322</v>
          </cell>
        </row>
        <row r="2383">
          <cell r="Q2383">
            <v>9141323</v>
          </cell>
        </row>
        <row r="2384">
          <cell r="Q2384">
            <v>9141327</v>
          </cell>
        </row>
        <row r="2385">
          <cell r="Q2385">
            <v>9141328</v>
          </cell>
        </row>
        <row r="2386">
          <cell r="Q2386">
            <v>9141329</v>
          </cell>
        </row>
        <row r="2387">
          <cell r="Q2387">
            <v>9141331</v>
          </cell>
        </row>
        <row r="2388">
          <cell r="Q2388">
            <v>9141333</v>
          </cell>
        </row>
        <row r="2389">
          <cell r="Q2389">
            <v>9141336</v>
          </cell>
        </row>
        <row r="2390">
          <cell r="Q2390">
            <v>9141337</v>
          </cell>
        </row>
        <row r="2391">
          <cell r="Q2391">
            <v>9141338</v>
          </cell>
        </row>
        <row r="2392">
          <cell r="Q2392">
            <v>9141341</v>
          </cell>
        </row>
        <row r="2393">
          <cell r="Q2393">
            <v>9141348</v>
          </cell>
        </row>
        <row r="2394">
          <cell r="Q2394">
            <v>9141349</v>
          </cell>
        </row>
        <row r="2395">
          <cell r="Q2395">
            <v>9141351</v>
          </cell>
        </row>
        <row r="2396">
          <cell r="Q2396">
            <v>9141353</v>
          </cell>
        </row>
        <row r="2397">
          <cell r="Q2397">
            <v>9141354</v>
          </cell>
        </row>
        <row r="2398">
          <cell r="Q2398">
            <v>9141356</v>
          </cell>
        </row>
        <row r="2399">
          <cell r="Q2399">
            <v>9141362</v>
          </cell>
        </row>
        <row r="2400">
          <cell r="Q2400">
            <v>9141364</v>
          </cell>
        </row>
        <row r="2401">
          <cell r="Q2401">
            <v>9141366</v>
          </cell>
        </row>
        <row r="2402">
          <cell r="Q2402">
            <v>9141367</v>
          </cell>
        </row>
        <row r="2403">
          <cell r="Q2403">
            <v>9141368</v>
          </cell>
        </row>
        <row r="2404">
          <cell r="Q2404">
            <v>9141370</v>
          </cell>
        </row>
        <row r="2405">
          <cell r="Q2405">
            <v>9141376</v>
          </cell>
        </row>
        <row r="2406">
          <cell r="Q2406">
            <v>9141377</v>
          </cell>
        </row>
        <row r="2407">
          <cell r="Q2407">
            <v>9141379</v>
          </cell>
        </row>
        <row r="2408">
          <cell r="Q2408">
            <v>9141381</v>
          </cell>
        </row>
        <row r="2409">
          <cell r="Q2409">
            <v>9141382</v>
          </cell>
        </row>
        <row r="2410">
          <cell r="Q2410">
            <v>9141387</v>
          </cell>
        </row>
        <row r="2411">
          <cell r="Q2411">
            <v>9141389</v>
          </cell>
        </row>
        <row r="2412">
          <cell r="Q2412">
            <v>9141394</v>
          </cell>
        </row>
        <row r="2413">
          <cell r="Q2413">
            <v>9141396</v>
          </cell>
        </row>
        <row r="2414">
          <cell r="Q2414">
            <v>9141399</v>
          </cell>
        </row>
        <row r="2416">
          <cell r="A2416" t="str">
            <v>Status</v>
          </cell>
          <cell r="B2416" t="str">
            <v>Build Number</v>
          </cell>
          <cell r="C2416" t="str">
            <v>Ship Date</v>
          </cell>
          <cell r="D2416" t="str">
            <v>Confirm Month</v>
          </cell>
          <cell r="E2416" t="str">
            <v>Production Completion date</v>
          </cell>
          <cell r="F2416" t="str">
            <v>Actual Date to QC</v>
          </cell>
          <cell r="G2416" t="str">
            <v>Date out of QC</v>
          </cell>
          <cell r="H2416" t="str">
            <v>Unit</v>
          </cell>
          <cell r="I2416" t="str">
            <v>build month</v>
          </cell>
          <cell r="J2416" t="str">
            <v>new order by Month</v>
          </cell>
          <cell r="K2416" t="str">
            <v>rep</v>
          </cell>
          <cell r="L2416" t="str">
            <v>Dealer Request Date</v>
          </cell>
          <cell r="M2416" t="str">
            <v>PO Date</v>
          </cell>
          <cell r="N2416" t="str">
            <v>Customer PO #</v>
          </cell>
          <cell r="O2416" t="str">
            <v>Commit?</v>
          </cell>
          <cell r="P2416" t="str">
            <v>Sold to</v>
          </cell>
          <cell r="Q2416" t="str">
            <v>Serial #</v>
          </cell>
          <cell r="R2416" t="str">
            <v>Series</v>
          </cell>
          <cell r="S2416" t="str">
            <v>Engine</v>
          </cell>
          <cell r="T2416" t="str">
            <v>Transmission</v>
          </cell>
          <cell r="U2416" t="str">
            <v>FWD Gears</v>
          </cell>
          <cell r="V2416" t="str">
            <v>T3 International</v>
          </cell>
          <cell r="W2416" t="str">
            <v>Axle Width</v>
          </cell>
          <cell r="X2416" t="str">
            <v>Clearance</v>
          </cell>
          <cell r="Y2416" t="str">
            <v>Hyd Adjust</v>
          </cell>
          <cell r="Z2416" t="str">
            <v>FT</v>
          </cell>
          <cell r="AA2416" t="str">
            <v>RT</v>
          </cell>
          <cell r="AB2416" t="str">
            <v>Tank Size</v>
          </cell>
          <cell r="AC2416" t="str">
            <v>SS TANK</v>
          </cell>
          <cell r="AD2416" t="str">
            <v>Power Mirrors</v>
          </cell>
          <cell r="AE2416" t="str">
            <v>Premium Seats</v>
          </cell>
          <cell r="AF2416" t="str">
            <v>FFEND</v>
          </cell>
          <cell r="AG2416" t="str">
            <v>RFEND</v>
          </cell>
          <cell r="AH2416" t="str">
            <v>High Output Lighting</v>
          </cell>
          <cell r="AI2416" t="str">
            <v>LS Cat</v>
          </cell>
          <cell r="AJ2416" t="str">
            <v>2ND RINSE</v>
          </cell>
          <cell r="AK2416" t="str">
            <v>Eductor</v>
          </cell>
          <cell r="AL2416" t="str">
            <v>3" FILL</v>
          </cell>
          <cell r="AM2416" t="str">
            <v>Boom</v>
          </cell>
          <cell r="AN2416" t="str">
            <v>Float Tube</v>
          </cell>
          <cell r="AO2416" t="str">
            <v>Special Plumbing: 7/9 sec boom</v>
          </cell>
          <cell r="AP2416" t="str">
            <v>Nozzle Spacing</v>
          </cell>
          <cell r="AQ2416" t="str">
            <v>NB</v>
          </cell>
          <cell r="AR2416" t="str">
            <v>Foam Marker</v>
          </cell>
          <cell r="AS2416" t="str">
            <v>Fence Row</v>
          </cell>
          <cell r="AT2416" t="str">
            <v>Raven Control</v>
          </cell>
          <cell r="AU2416" t="str">
            <v>Pickup</v>
          </cell>
          <cell r="AV2416" t="str">
            <v>Auto Boom</v>
          </cell>
          <cell r="AW2416" t="str">
            <v>ACCU BOOM</v>
          </cell>
          <cell r="AX2416" t="str">
            <v>Antennae</v>
          </cell>
          <cell r="AY2416" t="str">
            <v>AUTO STEER</v>
          </cell>
          <cell r="AZ2416" t="str">
            <v>Flow Meter</v>
          </cell>
          <cell r="BA2416" t="str">
            <v>Ship Front Tire</v>
          </cell>
          <cell r="BB2416" t="str">
            <v>Ship Rear Tire</v>
          </cell>
        </row>
        <row r="2417">
          <cell r="A2417" t="str">
            <v>Done</v>
          </cell>
          <cell r="D2417">
            <v>41821</v>
          </cell>
          <cell r="E2417">
            <v>41814</v>
          </cell>
          <cell r="F2417">
            <v>41814</v>
          </cell>
          <cell r="H2417">
            <v>1</v>
          </cell>
          <cell r="I2417">
            <v>41821</v>
          </cell>
          <cell r="J2417">
            <v>1</v>
          </cell>
          <cell r="K2417" t="str">
            <v>Hays</v>
          </cell>
          <cell r="L2417">
            <v>41821</v>
          </cell>
          <cell r="M2417">
            <v>41800</v>
          </cell>
          <cell r="N2417" t="str">
            <v>ETW #1</v>
          </cell>
          <cell r="O2417">
            <v>0</v>
          </cell>
          <cell r="P2417" t="str">
            <v>ETW</v>
          </cell>
          <cell r="Q2417" t="str">
            <v>2015-0001</v>
          </cell>
          <cell r="R2417">
            <v>720</v>
          </cell>
          <cell r="S2417">
            <v>160</v>
          </cell>
          <cell r="T2417" t="str">
            <v>JCB</v>
          </cell>
          <cell r="U2417" t="str">
            <v>4 Speed</v>
          </cell>
          <cell r="V2417" t="str">
            <v>N</v>
          </cell>
          <cell r="W2417" t="str">
            <v>120F</v>
          </cell>
          <cell r="X2417">
            <v>42</v>
          </cell>
          <cell r="Y2417" t="str">
            <v>N</v>
          </cell>
          <cell r="Z2417" t="str">
            <v>380/80R38 (White)</v>
          </cell>
          <cell r="AA2417" t="str">
            <v>380/90R46, SPRAYBIB (WHITE)</v>
          </cell>
          <cell r="AB2417">
            <v>750</v>
          </cell>
          <cell r="AC2417" t="str">
            <v>N</v>
          </cell>
          <cell r="AD2417" t="str">
            <v>N</v>
          </cell>
          <cell r="AE2417" t="str">
            <v>Y</v>
          </cell>
          <cell r="AF2417">
            <v>38</v>
          </cell>
          <cell r="AG2417" t="str">
            <v>Plan</v>
          </cell>
          <cell r="AH2417" t="str">
            <v>N</v>
          </cell>
          <cell r="AK2417" t="str">
            <v>Y</v>
          </cell>
          <cell r="AL2417" t="str">
            <v>N</v>
          </cell>
          <cell r="AM2417" t="str">
            <v>60/90</v>
          </cell>
          <cell r="AN2417" t="str">
            <v>Y</v>
          </cell>
          <cell r="AO2417">
            <v>9</v>
          </cell>
          <cell r="AP2417">
            <v>20</v>
          </cell>
          <cell r="AQ2417">
            <v>3</v>
          </cell>
          <cell r="AR2417" t="str">
            <v>Split</v>
          </cell>
          <cell r="AS2417" t="str">
            <v>N</v>
          </cell>
          <cell r="AT2417" t="str">
            <v>Env Pro 2</v>
          </cell>
          <cell r="AU2417" t="str">
            <v>GPS</v>
          </cell>
          <cell r="AV2417" t="str">
            <v>PowerGlide</v>
          </cell>
          <cell r="AW2417" t="str">
            <v>Y</v>
          </cell>
          <cell r="AX2417" t="str">
            <v>Y</v>
          </cell>
          <cell r="AY2417" t="str">
            <v>SmartTrax</v>
          </cell>
          <cell r="AZ2417" t="str">
            <v>Raven 2" w/display</v>
          </cell>
        </row>
        <row r="2418">
          <cell r="A2418" t="str">
            <v>Done</v>
          </cell>
          <cell r="D2418">
            <v>41821</v>
          </cell>
          <cell r="E2418">
            <v>41814</v>
          </cell>
          <cell r="F2418">
            <v>41814</v>
          </cell>
          <cell r="H2418">
            <v>2</v>
          </cell>
          <cell r="I2418">
            <v>41821</v>
          </cell>
          <cell r="J2418">
            <v>2</v>
          </cell>
          <cell r="K2418" t="str">
            <v>Hays</v>
          </cell>
          <cell r="L2418">
            <v>41821</v>
          </cell>
          <cell r="M2418">
            <v>41800</v>
          </cell>
          <cell r="N2418" t="str">
            <v>ETW #2</v>
          </cell>
          <cell r="O2418">
            <v>0</v>
          </cell>
          <cell r="P2418" t="str">
            <v>ETW</v>
          </cell>
          <cell r="Q2418" t="str">
            <v>2015-0003</v>
          </cell>
          <cell r="R2418">
            <v>720</v>
          </cell>
          <cell r="S2418">
            <v>160</v>
          </cell>
          <cell r="T2418" t="str">
            <v>JCB</v>
          </cell>
          <cell r="U2418" t="str">
            <v>4 Speed</v>
          </cell>
          <cell r="V2418" t="str">
            <v>N</v>
          </cell>
          <cell r="W2418" t="str">
            <v>120F</v>
          </cell>
          <cell r="X2418">
            <v>42</v>
          </cell>
          <cell r="Y2418" t="str">
            <v>N</v>
          </cell>
          <cell r="Z2418" t="str">
            <v>380/80R38 (White)</v>
          </cell>
          <cell r="AA2418" t="str">
            <v>380/90R46, SPRAYBIB (WHITE)</v>
          </cell>
          <cell r="AB2418">
            <v>750</v>
          </cell>
          <cell r="AC2418" t="str">
            <v>N</v>
          </cell>
          <cell r="AD2418" t="str">
            <v>N</v>
          </cell>
          <cell r="AE2418" t="str">
            <v>Y</v>
          </cell>
          <cell r="AF2418">
            <v>38</v>
          </cell>
          <cell r="AG2418" t="str">
            <v>Plan</v>
          </cell>
          <cell r="AH2418" t="str">
            <v>N</v>
          </cell>
          <cell r="AK2418" t="str">
            <v>N</v>
          </cell>
          <cell r="AL2418" t="str">
            <v>N</v>
          </cell>
          <cell r="AM2418">
            <v>90</v>
          </cell>
          <cell r="AN2418" t="str">
            <v>Y</v>
          </cell>
          <cell r="AO2418">
            <v>9</v>
          </cell>
          <cell r="AP2418">
            <v>20</v>
          </cell>
          <cell r="AQ2418">
            <v>3</v>
          </cell>
          <cell r="AR2418" t="str">
            <v>Straight</v>
          </cell>
          <cell r="AS2418" t="str">
            <v>N</v>
          </cell>
          <cell r="AT2418" t="str">
            <v>FMX</v>
          </cell>
          <cell r="AU2418" t="str">
            <v>GPS</v>
          </cell>
          <cell r="AV2418" t="str">
            <v>ISO UltraGlide 3</v>
          </cell>
          <cell r="AW2418" t="str">
            <v>Y</v>
          </cell>
          <cell r="AX2418" t="str">
            <v>Y</v>
          </cell>
          <cell r="AY2418" t="str">
            <v>AutoPilot</v>
          </cell>
          <cell r="AZ2418" t="str">
            <v>Raven 2" w/display</v>
          </cell>
        </row>
        <row r="2419">
          <cell r="A2419" t="str">
            <v>Done</v>
          </cell>
          <cell r="D2419">
            <v>41821</v>
          </cell>
          <cell r="E2419">
            <v>41814</v>
          </cell>
          <cell r="F2419">
            <v>41814</v>
          </cell>
          <cell r="H2419">
            <v>3</v>
          </cell>
          <cell r="I2419">
            <v>41821</v>
          </cell>
          <cell r="J2419">
            <v>3</v>
          </cell>
          <cell r="K2419" t="str">
            <v>Hays</v>
          </cell>
          <cell r="L2419">
            <v>41821</v>
          </cell>
          <cell r="M2419">
            <v>41800</v>
          </cell>
          <cell r="N2419" t="str">
            <v>ETW #3</v>
          </cell>
          <cell r="O2419">
            <v>0</v>
          </cell>
          <cell r="P2419" t="str">
            <v>ETW</v>
          </cell>
          <cell r="Q2419" t="str">
            <v>2015-0005</v>
          </cell>
          <cell r="R2419">
            <v>1025</v>
          </cell>
          <cell r="S2419">
            <v>173</v>
          </cell>
          <cell r="T2419" t="str">
            <v>ZF 2.42</v>
          </cell>
          <cell r="U2419" t="str">
            <v>6 Speed</v>
          </cell>
          <cell r="V2419" t="str">
            <v>N</v>
          </cell>
          <cell r="W2419" t="str">
            <v>120F</v>
          </cell>
          <cell r="X2419">
            <v>42</v>
          </cell>
          <cell r="Y2419" t="str">
            <v>N</v>
          </cell>
          <cell r="Z2419" t="str">
            <v>380/80R38 (White)</v>
          </cell>
          <cell r="AA2419" t="str">
            <v>380/90R46, SPRAYBIB (WHITE)</v>
          </cell>
          <cell r="AB2419">
            <v>1000</v>
          </cell>
          <cell r="AC2419" t="str">
            <v>N</v>
          </cell>
          <cell r="AD2419" t="str">
            <v>N</v>
          </cell>
          <cell r="AE2419" t="str">
            <v>Y</v>
          </cell>
          <cell r="AF2419">
            <v>38</v>
          </cell>
          <cell r="AG2419" t="str">
            <v>Plan</v>
          </cell>
          <cell r="AH2419" t="str">
            <v>N</v>
          </cell>
          <cell r="AK2419" t="str">
            <v>N</v>
          </cell>
          <cell r="AL2419" t="str">
            <v>N</v>
          </cell>
          <cell r="AM2419">
            <v>90</v>
          </cell>
          <cell r="AN2419" t="str">
            <v>Y</v>
          </cell>
          <cell r="AO2419">
            <v>9</v>
          </cell>
          <cell r="AP2419">
            <v>20</v>
          </cell>
          <cell r="AQ2419">
            <v>3</v>
          </cell>
          <cell r="AR2419" t="str">
            <v>N</v>
          </cell>
          <cell r="AS2419" t="str">
            <v>N</v>
          </cell>
          <cell r="AT2419" t="str">
            <v>Env Pro 2</v>
          </cell>
          <cell r="AU2419" t="str">
            <v>GPS</v>
          </cell>
          <cell r="AV2419" t="str">
            <v>PowerGlide</v>
          </cell>
          <cell r="AW2419" t="str">
            <v>Y</v>
          </cell>
          <cell r="AX2419" t="str">
            <v>Y</v>
          </cell>
          <cell r="AY2419" t="str">
            <v>SmartTrax</v>
          </cell>
          <cell r="AZ2419" t="str">
            <v>Raven 2" w/display</v>
          </cell>
        </row>
        <row r="2420">
          <cell r="A2420" t="str">
            <v>Done</v>
          </cell>
          <cell r="D2420">
            <v>41821</v>
          </cell>
          <cell r="E2420">
            <v>41815</v>
          </cell>
          <cell r="H2420">
            <v>4</v>
          </cell>
          <cell r="I2420">
            <v>41821</v>
          </cell>
          <cell r="J2420">
            <v>4</v>
          </cell>
          <cell r="K2420" t="str">
            <v>Hays</v>
          </cell>
          <cell r="L2420">
            <v>41821</v>
          </cell>
          <cell r="M2420">
            <v>41800</v>
          </cell>
          <cell r="N2420" t="str">
            <v>ETW #4</v>
          </cell>
          <cell r="O2420">
            <v>0</v>
          </cell>
          <cell r="P2420" t="str">
            <v>ETW</v>
          </cell>
          <cell r="Q2420" t="str">
            <v>2015-0006</v>
          </cell>
          <cell r="R2420">
            <v>1025</v>
          </cell>
          <cell r="S2420">
            <v>173</v>
          </cell>
          <cell r="T2420" t="str">
            <v>ZF 2.42</v>
          </cell>
          <cell r="U2420" t="str">
            <v>6 Speed</v>
          </cell>
          <cell r="V2420" t="str">
            <v>N</v>
          </cell>
          <cell r="W2420" t="str">
            <v>120F</v>
          </cell>
          <cell r="X2420">
            <v>50</v>
          </cell>
          <cell r="Y2420" t="str">
            <v>N</v>
          </cell>
          <cell r="Z2420" t="str">
            <v>380/80R38 (White)</v>
          </cell>
          <cell r="AA2420" t="str">
            <v>380/90R46, SPRAYBIB (WHITE)</v>
          </cell>
          <cell r="AB2420">
            <v>1000</v>
          </cell>
          <cell r="AC2420" t="str">
            <v>N</v>
          </cell>
          <cell r="AD2420" t="str">
            <v>N</v>
          </cell>
          <cell r="AE2420" t="str">
            <v>Y</v>
          </cell>
          <cell r="AF2420">
            <v>38</v>
          </cell>
          <cell r="AG2420" t="str">
            <v>DB</v>
          </cell>
          <cell r="AH2420" t="str">
            <v>Y</v>
          </cell>
          <cell r="AK2420" t="str">
            <v>N</v>
          </cell>
          <cell r="AL2420" t="str">
            <v>N</v>
          </cell>
          <cell r="AM2420">
            <v>90</v>
          </cell>
          <cell r="AN2420" t="str">
            <v>Y</v>
          </cell>
          <cell r="AO2420">
            <v>9</v>
          </cell>
          <cell r="AP2420">
            <v>20</v>
          </cell>
          <cell r="AQ2420">
            <v>3</v>
          </cell>
          <cell r="AR2420" t="str">
            <v>N</v>
          </cell>
          <cell r="AS2420" t="str">
            <v>N</v>
          </cell>
          <cell r="AT2420" t="str">
            <v>Viper 4</v>
          </cell>
          <cell r="AU2420" t="str">
            <v>GPS</v>
          </cell>
          <cell r="AV2420" t="str">
            <v>UltraGlide 3</v>
          </cell>
          <cell r="AW2420" t="str">
            <v>Y</v>
          </cell>
          <cell r="AX2420" t="str">
            <v>Y</v>
          </cell>
          <cell r="AY2420" t="str">
            <v>SmartTrax</v>
          </cell>
          <cell r="AZ2420" t="str">
            <v>Raven 2" w/display</v>
          </cell>
        </row>
        <row r="2421">
          <cell r="A2421" t="str">
            <v>Done</v>
          </cell>
          <cell r="D2421">
            <v>41821</v>
          </cell>
          <cell r="E2421">
            <v>41815</v>
          </cell>
          <cell r="H2421">
            <v>5</v>
          </cell>
          <cell r="I2421">
            <v>41821</v>
          </cell>
          <cell r="J2421">
            <v>5</v>
          </cell>
          <cell r="K2421" t="str">
            <v>Hays</v>
          </cell>
          <cell r="L2421">
            <v>41821</v>
          </cell>
          <cell r="M2421">
            <v>41800</v>
          </cell>
          <cell r="N2421" t="str">
            <v>ETW #5</v>
          </cell>
          <cell r="O2421">
            <v>41866</v>
          </cell>
          <cell r="P2421" t="str">
            <v>ETW</v>
          </cell>
          <cell r="Q2421" t="str">
            <v>2015-0008</v>
          </cell>
          <cell r="R2421">
            <v>1220</v>
          </cell>
          <cell r="S2421">
            <v>225</v>
          </cell>
          <cell r="T2421" t="str">
            <v>ZF 2.42</v>
          </cell>
          <cell r="U2421" t="str">
            <v>6 Speed</v>
          </cell>
          <cell r="V2421" t="str">
            <v>N</v>
          </cell>
          <cell r="W2421" t="str">
            <v>120-160</v>
          </cell>
          <cell r="X2421">
            <v>50</v>
          </cell>
          <cell r="Y2421" t="str">
            <v>Y</v>
          </cell>
          <cell r="Z2421" t="str">
            <v>380/80R38 (White)</v>
          </cell>
          <cell r="AA2421" t="str">
            <v>380/90R46, SPRAYBIB (WHITE)</v>
          </cell>
          <cell r="AB2421">
            <v>1200</v>
          </cell>
          <cell r="AC2421" t="str">
            <v>Y</v>
          </cell>
          <cell r="AD2421" t="str">
            <v>Y</v>
          </cell>
          <cell r="AE2421" t="str">
            <v>Y</v>
          </cell>
          <cell r="AF2421">
            <v>38</v>
          </cell>
          <cell r="AG2421" t="str">
            <v>DB</v>
          </cell>
          <cell r="AH2421" t="str">
            <v>Y</v>
          </cell>
          <cell r="AK2421" t="str">
            <v>Y</v>
          </cell>
          <cell r="AL2421" t="str">
            <v>Y</v>
          </cell>
          <cell r="AM2421">
            <v>100</v>
          </cell>
          <cell r="AN2421" t="str">
            <v>Y</v>
          </cell>
          <cell r="AO2421">
            <v>9</v>
          </cell>
          <cell r="AP2421">
            <v>20</v>
          </cell>
          <cell r="AQ2421">
            <v>3</v>
          </cell>
          <cell r="AR2421" t="str">
            <v>N</v>
          </cell>
          <cell r="AS2421" t="str">
            <v>B</v>
          </cell>
          <cell r="AT2421" t="str">
            <v>Env Pro 2</v>
          </cell>
          <cell r="AU2421" t="str">
            <v>GPS</v>
          </cell>
          <cell r="AV2421" t="str">
            <v>UltraGlide 5 W</v>
          </cell>
          <cell r="AW2421" t="str">
            <v>Y</v>
          </cell>
          <cell r="AX2421" t="str">
            <v>Y</v>
          </cell>
          <cell r="AY2421" t="str">
            <v>SmartTrax</v>
          </cell>
          <cell r="AZ2421" t="str">
            <v>Raven 3" w/display</v>
          </cell>
        </row>
        <row r="2422">
          <cell r="A2422" t="str">
            <v>Done</v>
          </cell>
          <cell r="D2422">
            <v>41821</v>
          </cell>
          <cell r="E2422">
            <v>41816</v>
          </cell>
          <cell r="H2422">
            <v>6</v>
          </cell>
          <cell r="I2422">
            <v>41821</v>
          </cell>
          <cell r="J2422">
            <v>6</v>
          </cell>
          <cell r="K2422" t="str">
            <v>Hays</v>
          </cell>
          <cell r="L2422">
            <v>41821</v>
          </cell>
          <cell r="M2422">
            <v>41800</v>
          </cell>
          <cell r="N2422" t="str">
            <v>ETW #6</v>
          </cell>
          <cell r="O2422">
            <v>0</v>
          </cell>
          <cell r="P2422" t="str">
            <v>ETW</v>
          </cell>
          <cell r="Q2422" t="str">
            <v>2015-0009</v>
          </cell>
          <cell r="R2422" t="str">
            <v>1220+</v>
          </cell>
          <cell r="S2422">
            <v>275</v>
          </cell>
          <cell r="T2422" t="str">
            <v>ZF 1.87</v>
          </cell>
          <cell r="U2422" t="str">
            <v>6 Speed</v>
          </cell>
          <cell r="V2422" t="str">
            <v>N</v>
          </cell>
          <cell r="W2422" t="str">
            <v>120-160</v>
          </cell>
          <cell r="X2422">
            <v>50</v>
          </cell>
          <cell r="Y2422" t="str">
            <v>Y</v>
          </cell>
          <cell r="Z2422" t="str">
            <v>380/80R38 (BLACK)</v>
          </cell>
          <cell r="AA2422" t="str">
            <v>380/90R46, SPRAYBIB (BLACK)</v>
          </cell>
          <cell r="AB2422">
            <v>1200</v>
          </cell>
          <cell r="AC2422" t="str">
            <v>N</v>
          </cell>
          <cell r="AD2422" t="str">
            <v>N</v>
          </cell>
          <cell r="AE2422" t="str">
            <v>Y</v>
          </cell>
          <cell r="AF2422">
            <v>38</v>
          </cell>
          <cell r="AG2422" t="str">
            <v>DB</v>
          </cell>
          <cell r="AH2422" t="str">
            <v>N</v>
          </cell>
          <cell r="AK2422" t="str">
            <v>Y</v>
          </cell>
          <cell r="AL2422" t="str">
            <v>Y</v>
          </cell>
          <cell r="AM2422" t="str">
            <v>POM 120' Boom</v>
          </cell>
          <cell r="AN2422" t="str">
            <v>Y</v>
          </cell>
          <cell r="AO2422">
            <v>9</v>
          </cell>
          <cell r="AP2422">
            <v>20</v>
          </cell>
          <cell r="AQ2422">
            <v>3</v>
          </cell>
          <cell r="AR2422" t="str">
            <v>N</v>
          </cell>
          <cell r="AS2422" t="str">
            <v>N</v>
          </cell>
          <cell r="AT2422" t="str">
            <v>Viper 4</v>
          </cell>
          <cell r="AU2422" t="str">
            <v>GPS</v>
          </cell>
          <cell r="AV2422" t="str">
            <v>UltraGlide 5</v>
          </cell>
          <cell r="AW2422" t="str">
            <v>Y</v>
          </cell>
          <cell r="AX2422" t="str">
            <v>Y</v>
          </cell>
          <cell r="AY2422" t="str">
            <v>SmartTrax</v>
          </cell>
          <cell r="AZ2422" t="str">
            <v>Raven 3" w/display</v>
          </cell>
        </row>
        <row r="2423">
          <cell r="A2423" t="str">
            <v>Gone</v>
          </cell>
          <cell r="B2423">
            <v>4888</v>
          </cell>
          <cell r="C2423">
            <v>41835</v>
          </cell>
          <cell r="D2423">
            <v>41821</v>
          </cell>
          <cell r="E2423">
            <v>41816</v>
          </cell>
          <cell r="G2423">
            <v>41831</v>
          </cell>
          <cell r="H2423">
            <v>7</v>
          </cell>
          <cell r="I2423">
            <v>41821</v>
          </cell>
          <cell r="J2423">
            <v>7</v>
          </cell>
          <cell r="K2423" t="str">
            <v>Rech</v>
          </cell>
          <cell r="L2423">
            <v>41821</v>
          </cell>
          <cell r="M2423">
            <v>41806</v>
          </cell>
          <cell r="N2423" t="str">
            <v>MO State Fair 7/15/14, PO 10413</v>
          </cell>
          <cell r="O2423">
            <v>0</v>
          </cell>
          <cell r="P2423" t="str">
            <v>Riggins, MO</v>
          </cell>
          <cell r="Q2423" t="str">
            <v>2015-0010</v>
          </cell>
          <cell r="R2423">
            <v>1025</v>
          </cell>
          <cell r="S2423">
            <v>173</v>
          </cell>
          <cell r="T2423" t="str">
            <v>ZF 2.42</v>
          </cell>
          <cell r="U2423" t="str">
            <v>6 Speed</v>
          </cell>
          <cell r="V2423" t="str">
            <v>N</v>
          </cell>
          <cell r="W2423" t="str">
            <v>120F</v>
          </cell>
          <cell r="X2423">
            <v>42</v>
          </cell>
          <cell r="Y2423" t="str">
            <v>N</v>
          </cell>
          <cell r="Z2423" t="str">
            <v>380/80R38 (White)</v>
          </cell>
          <cell r="AA2423" t="str">
            <v>380/90R46, SPRAYBIB (WHITE)</v>
          </cell>
          <cell r="AB2423">
            <v>1000</v>
          </cell>
          <cell r="AC2423" t="str">
            <v>N</v>
          </cell>
          <cell r="AD2423" t="str">
            <v>N</v>
          </cell>
          <cell r="AE2423" t="str">
            <v>Y</v>
          </cell>
          <cell r="AF2423" t="str">
            <v>N</v>
          </cell>
          <cell r="AG2423" t="str">
            <v>N</v>
          </cell>
          <cell r="AH2423" t="str">
            <v>N</v>
          </cell>
          <cell r="AK2423" t="str">
            <v>Y</v>
          </cell>
          <cell r="AL2423" t="str">
            <v>N</v>
          </cell>
          <cell r="AM2423" t="str">
            <v>60/90</v>
          </cell>
          <cell r="AN2423" t="str">
            <v>Y</v>
          </cell>
          <cell r="AO2423">
            <v>9</v>
          </cell>
          <cell r="AP2423">
            <v>20</v>
          </cell>
          <cell r="AQ2423">
            <v>3</v>
          </cell>
          <cell r="AR2423" t="str">
            <v>N</v>
          </cell>
          <cell r="AS2423" t="str">
            <v>N</v>
          </cell>
          <cell r="AT2423" t="str">
            <v>Env Pro 2</v>
          </cell>
          <cell r="AU2423" t="str">
            <v>GPS</v>
          </cell>
          <cell r="AV2423" t="str">
            <v>N</v>
          </cell>
          <cell r="AW2423" t="str">
            <v>Y</v>
          </cell>
          <cell r="AX2423" t="str">
            <v>Y</v>
          </cell>
          <cell r="AY2423" t="str">
            <v>N</v>
          </cell>
          <cell r="AZ2423" t="str">
            <v>Raven 2" w/display</v>
          </cell>
        </row>
        <row r="2424">
          <cell r="A2424" t="str">
            <v>Gone</v>
          </cell>
          <cell r="B2424">
            <v>4892</v>
          </cell>
          <cell r="C2424">
            <v>41835</v>
          </cell>
          <cell r="D2424">
            <v>41821</v>
          </cell>
          <cell r="E2424">
            <v>41820</v>
          </cell>
          <cell r="G2424">
            <v>41831</v>
          </cell>
          <cell r="H2424">
            <v>8</v>
          </cell>
          <cell r="I2424">
            <v>41821</v>
          </cell>
          <cell r="J2424">
            <v>8</v>
          </cell>
          <cell r="K2424" t="str">
            <v>Rech</v>
          </cell>
          <cell r="L2424">
            <v>41821</v>
          </cell>
          <cell r="M2424">
            <v>41806</v>
          </cell>
          <cell r="N2424" t="str">
            <v>MO State Fair 7/15/14, PO 10414</v>
          </cell>
          <cell r="O2424">
            <v>0</v>
          </cell>
          <cell r="P2424" t="str">
            <v>Riggins, MO</v>
          </cell>
          <cell r="Q2424" t="str">
            <v>2015-0011</v>
          </cell>
          <cell r="R2424">
            <v>720</v>
          </cell>
          <cell r="S2424">
            <v>160</v>
          </cell>
          <cell r="T2424" t="str">
            <v>JCB</v>
          </cell>
          <cell r="U2424" t="str">
            <v>4 Speed</v>
          </cell>
          <cell r="V2424" t="str">
            <v>N</v>
          </cell>
          <cell r="W2424" t="str">
            <v>120F</v>
          </cell>
          <cell r="X2424">
            <v>42</v>
          </cell>
          <cell r="Y2424" t="str">
            <v>N</v>
          </cell>
          <cell r="Z2424" t="str">
            <v>380/80R38 (White)</v>
          </cell>
          <cell r="AA2424" t="str">
            <v>380/90R46, SPRAYBIB (WHITE)</v>
          </cell>
          <cell r="AB2424">
            <v>750</v>
          </cell>
          <cell r="AC2424" t="str">
            <v>N</v>
          </cell>
          <cell r="AD2424" t="str">
            <v>N</v>
          </cell>
          <cell r="AE2424" t="str">
            <v>Y</v>
          </cell>
          <cell r="AF2424" t="str">
            <v>N</v>
          </cell>
          <cell r="AG2424" t="str">
            <v>N</v>
          </cell>
          <cell r="AH2424" t="str">
            <v>N</v>
          </cell>
          <cell r="AK2424" t="str">
            <v>N</v>
          </cell>
          <cell r="AL2424" t="str">
            <v>N</v>
          </cell>
          <cell r="AM2424" t="str">
            <v>60/90</v>
          </cell>
          <cell r="AN2424" t="str">
            <v>Y</v>
          </cell>
          <cell r="AO2424">
            <v>9</v>
          </cell>
          <cell r="AP2424">
            <v>20</v>
          </cell>
          <cell r="AQ2424">
            <v>3</v>
          </cell>
          <cell r="AR2424" t="str">
            <v>N</v>
          </cell>
          <cell r="AS2424" t="str">
            <v>R</v>
          </cell>
          <cell r="AT2424" t="str">
            <v>Env Pro 2</v>
          </cell>
          <cell r="AU2424" t="str">
            <v>GPS</v>
          </cell>
          <cell r="AV2424" t="str">
            <v>N</v>
          </cell>
          <cell r="AW2424" t="str">
            <v>Y</v>
          </cell>
          <cell r="AX2424" t="str">
            <v>Y</v>
          </cell>
          <cell r="AY2424" t="str">
            <v>N</v>
          </cell>
          <cell r="AZ2424" t="str">
            <v>Raven 2" w/display</v>
          </cell>
        </row>
        <row r="2425">
          <cell r="A2425" t="str">
            <v>Gone</v>
          </cell>
          <cell r="B2425">
            <v>4889</v>
          </cell>
          <cell r="C2425">
            <v>41845</v>
          </cell>
          <cell r="D2425">
            <v>41821</v>
          </cell>
          <cell r="E2425">
            <v>41820</v>
          </cell>
          <cell r="G2425">
            <v>41831</v>
          </cell>
          <cell r="H2425">
            <v>9</v>
          </cell>
          <cell r="I2425">
            <v>41821</v>
          </cell>
          <cell r="J2425">
            <v>9</v>
          </cell>
          <cell r="K2425" t="str">
            <v>Bates</v>
          </cell>
          <cell r="L2425">
            <v>41821</v>
          </cell>
          <cell r="M2425">
            <v>41813</v>
          </cell>
          <cell r="N2425" t="str">
            <v>Harbin KT Technology-needs within 2 weeks</v>
          </cell>
          <cell r="O2425">
            <v>0</v>
          </cell>
          <cell r="P2425" t="str">
            <v>Bates Direct</v>
          </cell>
          <cell r="Q2425" t="str">
            <v>2015-0012</v>
          </cell>
          <cell r="R2425">
            <v>720</v>
          </cell>
          <cell r="S2425">
            <v>160</v>
          </cell>
          <cell r="T2425" t="str">
            <v>JCB</v>
          </cell>
          <cell r="U2425" t="str">
            <v>4 Speed</v>
          </cell>
          <cell r="V2425" t="str">
            <v>Y</v>
          </cell>
          <cell r="W2425" t="str">
            <v>120-160</v>
          </cell>
          <cell r="X2425">
            <v>50</v>
          </cell>
          <cell r="Y2425" t="str">
            <v>N</v>
          </cell>
          <cell r="Z2425" t="str">
            <v>320/85R38 (White)</v>
          </cell>
          <cell r="AA2425" t="str">
            <v>320/90R50, AGRIBIB RC (White)</v>
          </cell>
          <cell r="AB2425">
            <v>750</v>
          </cell>
          <cell r="AC2425" t="str">
            <v>N</v>
          </cell>
          <cell r="AD2425" t="str">
            <v>N</v>
          </cell>
          <cell r="AE2425" t="str">
            <v>N</v>
          </cell>
          <cell r="AF2425" t="str">
            <v>N</v>
          </cell>
          <cell r="AG2425" t="str">
            <v>N</v>
          </cell>
          <cell r="AH2425" t="str">
            <v>N</v>
          </cell>
          <cell r="AK2425" t="str">
            <v>Y</v>
          </cell>
          <cell r="AL2425" t="str">
            <v>N</v>
          </cell>
          <cell r="AM2425" t="str">
            <v>60/90</v>
          </cell>
          <cell r="AN2425" t="str">
            <v>Y</v>
          </cell>
          <cell r="AO2425">
            <v>9</v>
          </cell>
          <cell r="AP2425">
            <v>20</v>
          </cell>
          <cell r="AQ2425">
            <v>3</v>
          </cell>
          <cell r="AR2425" t="str">
            <v>N</v>
          </cell>
          <cell r="AS2425" t="str">
            <v>N</v>
          </cell>
          <cell r="AT2425" t="str">
            <v>Env Pro 2</v>
          </cell>
          <cell r="AU2425" t="str">
            <v>GPS</v>
          </cell>
          <cell r="AV2425" t="str">
            <v>N</v>
          </cell>
          <cell r="AW2425" t="str">
            <v>Y</v>
          </cell>
          <cell r="AX2425" t="str">
            <v>Y</v>
          </cell>
          <cell r="AY2425" t="str">
            <v>N</v>
          </cell>
        </row>
        <row r="2426">
          <cell r="A2426" t="str">
            <v>Gone</v>
          </cell>
          <cell r="B2426">
            <v>4891</v>
          </cell>
          <cell r="C2426">
            <v>41850</v>
          </cell>
          <cell r="D2426">
            <v>41821</v>
          </cell>
          <cell r="E2426">
            <v>41821</v>
          </cell>
          <cell r="G2426">
            <v>41845</v>
          </cell>
          <cell r="H2426">
            <v>10</v>
          </cell>
          <cell r="I2426">
            <v>41821</v>
          </cell>
          <cell r="J2426">
            <v>10</v>
          </cell>
          <cell r="K2426" t="str">
            <v>Nowakowski</v>
          </cell>
          <cell r="L2426">
            <v>41821</v>
          </cell>
          <cell r="M2426">
            <v>41806</v>
          </cell>
          <cell r="N2426" t="str">
            <v>NE State Fair/ HH PO 10415, 8/1/14</v>
          </cell>
          <cell r="O2426">
            <v>41887</v>
          </cell>
          <cell r="P2426" t="str">
            <v>Douglas Lake</v>
          </cell>
          <cell r="Q2426" t="str">
            <v>2015-0013</v>
          </cell>
          <cell r="R2426" t="str">
            <v>1020+</v>
          </cell>
          <cell r="S2426">
            <v>275</v>
          </cell>
          <cell r="T2426" t="str">
            <v>ZF 1.87</v>
          </cell>
          <cell r="U2426" t="str">
            <v>6 Speed</v>
          </cell>
          <cell r="V2426" t="str">
            <v>C</v>
          </cell>
          <cell r="W2426" t="str">
            <v>120-160</v>
          </cell>
          <cell r="X2426">
            <v>42</v>
          </cell>
          <cell r="Y2426" t="str">
            <v>N</v>
          </cell>
          <cell r="Z2426" t="str">
            <v>380/80R38 (White)</v>
          </cell>
          <cell r="AA2426" t="str">
            <v>380/90R46, SPRAYBIB (WHITE)</v>
          </cell>
          <cell r="AB2426">
            <v>1000</v>
          </cell>
          <cell r="AC2426" t="str">
            <v>Y</v>
          </cell>
          <cell r="AD2426" t="str">
            <v>Y</v>
          </cell>
          <cell r="AE2426" t="str">
            <v>Y</v>
          </cell>
          <cell r="AF2426" t="str">
            <v>N</v>
          </cell>
          <cell r="AG2426" t="str">
            <v>N</v>
          </cell>
          <cell r="AH2426" t="str">
            <v>N</v>
          </cell>
          <cell r="AK2426" t="str">
            <v>N</v>
          </cell>
          <cell r="AL2426" t="str">
            <v>N</v>
          </cell>
          <cell r="AM2426" t="str">
            <v>POM 132' Boom</v>
          </cell>
          <cell r="AN2426" t="str">
            <v>Y</v>
          </cell>
          <cell r="AO2426">
            <v>9</v>
          </cell>
          <cell r="AP2426">
            <v>20</v>
          </cell>
          <cell r="AQ2426">
            <v>3</v>
          </cell>
          <cell r="AR2426" t="str">
            <v>N</v>
          </cell>
          <cell r="AS2426" t="str">
            <v>N</v>
          </cell>
          <cell r="AT2426" t="str">
            <v>Env Pro 2</v>
          </cell>
          <cell r="AU2426" t="str">
            <v>GPS</v>
          </cell>
          <cell r="AV2426" t="str">
            <v>N</v>
          </cell>
          <cell r="AW2426" t="str">
            <v>Y</v>
          </cell>
          <cell r="AX2426" t="str">
            <v>Y</v>
          </cell>
          <cell r="AY2426" t="str">
            <v>SmartTrax</v>
          </cell>
        </row>
        <row r="2427">
          <cell r="A2427" t="str">
            <v>Gone</v>
          </cell>
          <cell r="B2427">
            <v>4894</v>
          </cell>
          <cell r="C2427">
            <v>41848</v>
          </cell>
          <cell r="D2427">
            <v>41821</v>
          </cell>
          <cell r="E2427">
            <v>41821</v>
          </cell>
          <cell r="G2427">
            <v>41844</v>
          </cell>
          <cell r="H2427">
            <v>11</v>
          </cell>
          <cell r="I2427">
            <v>41821</v>
          </cell>
          <cell r="J2427">
            <v>11</v>
          </cell>
          <cell r="K2427" t="str">
            <v>Rech</v>
          </cell>
          <cell r="L2427">
            <v>41821</v>
          </cell>
          <cell r="M2427">
            <v>41806</v>
          </cell>
          <cell r="N2427" t="str">
            <v>NE State Fair/ HH PO 10416, 8/1/14</v>
          </cell>
          <cell r="O2427">
            <v>0</v>
          </cell>
          <cell r="P2427" t="str">
            <v>Riggins, NE</v>
          </cell>
          <cell r="Q2427" t="str">
            <v>2015-0015</v>
          </cell>
          <cell r="R2427">
            <v>720</v>
          </cell>
          <cell r="S2427">
            <v>160</v>
          </cell>
          <cell r="T2427" t="str">
            <v>JCB</v>
          </cell>
          <cell r="U2427" t="str">
            <v>4 Speed</v>
          </cell>
          <cell r="V2427" t="str">
            <v>N</v>
          </cell>
          <cell r="W2427" t="str">
            <v>120F</v>
          </cell>
          <cell r="X2427">
            <v>42</v>
          </cell>
          <cell r="Y2427" t="str">
            <v>N</v>
          </cell>
          <cell r="Z2427" t="str">
            <v>380/80R38 (White)</v>
          </cell>
          <cell r="AA2427" t="str">
            <v>380/90R46, SPRAYBIB (WHITE)</v>
          </cell>
          <cell r="AB2427">
            <v>750</v>
          </cell>
          <cell r="AC2427" t="str">
            <v>N</v>
          </cell>
          <cell r="AD2427" t="str">
            <v>N</v>
          </cell>
          <cell r="AE2427" t="str">
            <v>Y</v>
          </cell>
          <cell r="AF2427" t="str">
            <v>N</v>
          </cell>
          <cell r="AG2427" t="str">
            <v>N</v>
          </cell>
          <cell r="AH2427" t="str">
            <v>N</v>
          </cell>
          <cell r="AK2427" t="str">
            <v>N</v>
          </cell>
          <cell r="AL2427" t="str">
            <v>N</v>
          </cell>
          <cell r="AM2427" t="str">
            <v>60/90</v>
          </cell>
          <cell r="AN2427" t="str">
            <v>Y</v>
          </cell>
          <cell r="AO2427">
            <v>9</v>
          </cell>
          <cell r="AP2427">
            <v>20</v>
          </cell>
          <cell r="AQ2427">
            <v>3</v>
          </cell>
          <cell r="AR2427" t="str">
            <v>N</v>
          </cell>
          <cell r="AS2427" t="str">
            <v>N</v>
          </cell>
          <cell r="AT2427" t="str">
            <v>Env Pro 2</v>
          </cell>
          <cell r="AU2427" t="str">
            <v>GPS</v>
          </cell>
          <cell r="AV2427" t="str">
            <v>N</v>
          </cell>
          <cell r="AW2427" t="str">
            <v>Y</v>
          </cell>
          <cell r="AX2427" t="str">
            <v>Y</v>
          </cell>
          <cell r="AY2427" t="str">
            <v>SmartTrax</v>
          </cell>
        </row>
        <row r="2428">
          <cell r="A2428" t="str">
            <v>Gone</v>
          </cell>
          <cell r="B2428">
            <v>4900</v>
          </cell>
          <cell r="C2428">
            <v>41846</v>
          </cell>
          <cell r="D2428">
            <v>41821</v>
          </cell>
          <cell r="E2428">
            <v>41822</v>
          </cell>
          <cell r="G2428">
            <v>41843</v>
          </cell>
          <cell r="H2428">
            <v>12</v>
          </cell>
          <cell r="I2428">
            <v>41821</v>
          </cell>
          <cell r="J2428">
            <v>12</v>
          </cell>
          <cell r="K2428" t="str">
            <v>Rech</v>
          </cell>
          <cell r="L2428">
            <v>41821</v>
          </cell>
          <cell r="M2428">
            <v>41806</v>
          </cell>
          <cell r="N2428" t="str">
            <v>NE State Fair/ HH PO 10417, 8/1/14</v>
          </cell>
          <cell r="O2428">
            <v>0</v>
          </cell>
          <cell r="P2428" t="str">
            <v>Riggins, NE</v>
          </cell>
          <cell r="Q2428" t="str">
            <v>2015-0016</v>
          </cell>
          <cell r="R2428">
            <v>1025</v>
          </cell>
          <cell r="S2428">
            <v>173</v>
          </cell>
          <cell r="T2428" t="str">
            <v>ZF 2.42</v>
          </cell>
          <cell r="U2428" t="str">
            <v>6 Speed</v>
          </cell>
          <cell r="V2428" t="str">
            <v>N</v>
          </cell>
          <cell r="W2428" t="str">
            <v>120F</v>
          </cell>
          <cell r="X2428">
            <v>42</v>
          </cell>
          <cell r="Y2428" t="str">
            <v>N</v>
          </cell>
          <cell r="Z2428" t="str">
            <v>380/80R38 (White)</v>
          </cell>
          <cell r="AA2428" t="str">
            <v>380/90R46, SPRAYBIB (WHITE)</v>
          </cell>
          <cell r="AB2428">
            <v>1000</v>
          </cell>
          <cell r="AC2428" t="str">
            <v>N</v>
          </cell>
          <cell r="AD2428" t="str">
            <v>N</v>
          </cell>
          <cell r="AE2428" t="str">
            <v>Y</v>
          </cell>
          <cell r="AF2428" t="str">
            <v>N</v>
          </cell>
          <cell r="AG2428" t="str">
            <v>N</v>
          </cell>
          <cell r="AH2428" t="str">
            <v>N</v>
          </cell>
          <cell r="AK2428" t="str">
            <v>N</v>
          </cell>
          <cell r="AL2428" t="str">
            <v>N</v>
          </cell>
          <cell r="AM2428" t="str">
            <v>60/90</v>
          </cell>
          <cell r="AN2428" t="str">
            <v>Y</v>
          </cell>
          <cell r="AO2428">
            <v>9</v>
          </cell>
          <cell r="AP2428">
            <v>20</v>
          </cell>
          <cell r="AQ2428">
            <v>3</v>
          </cell>
          <cell r="AR2428" t="str">
            <v>N</v>
          </cell>
          <cell r="AS2428" t="str">
            <v>N</v>
          </cell>
          <cell r="AT2428" t="str">
            <v>Env Pro 2</v>
          </cell>
          <cell r="AU2428" t="str">
            <v>GPS</v>
          </cell>
          <cell r="AV2428" t="str">
            <v>N</v>
          </cell>
          <cell r="AW2428" t="str">
            <v>Y</v>
          </cell>
          <cell r="AX2428" t="str">
            <v>Y</v>
          </cell>
          <cell r="AY2428" t="str">
            <v>SmartTrax</v>
          </cell>
        </row>
        <row r="2429">
          <cell r="A2429" t="str">
            <v>Gone</v>
          </cell>
          <cell r="B2429">
            <v>4893</v>
          </cell>
          <cell r="C2429">
            <v>41846</v>
          </cell>
          <cell r="D2429">
            <v>41821</v>
          </cell>
          <cell r="E2429">
            <v>41822</v>
          </cell>
          <cell r="G2429">
            <v>41843</v>
          </cell>
          <cell r="H2429">
            <v>13</v>
          </cell>
          <cell r="I2429">
            <v>41821</v>
          </cell>
          <cell r="J2429">
            <v>13</v>
          </cell>
          <cell r="K2429" t="str">
            <v>Rech</v>
          </cell>
          <cell r="L2429">
            <v>41821</v>
          </cell>
          <cell r="M2429">
            <v>41806</v>
          </cell>
          <cell r="N2429" t="str">
            <v>NE State Fair/ HH PO 10418, 8/1/14</v>
          </cell>
          <cell r="O2429">
            <v>0</v>
          </cell>
          <cell r="P2429" t="str">
            <v>Riggins, NE</v>
          </cell>
          <cell r="Q2429" t="str">
            <v>2015-0017</v>
          </cell>
          <cell r="R2429">
            <v>1025</v>
          </cell>
          <cell r="S2429">
            <v>173</v>
          </cell>
          <cell r="T2429" t="str">
            <v>ZF 2.42</v>
          </cell>
          <cell r="U2429" t="str">
            <v>6 Speed</v>
          </cell>
          <cell r="V2429" t="str">
            <v>N</v>
          </cell>
          <cell r="W2429" t="str">
            <v>120F</v>
          </cell>
          <cell r="X2429">
            <v>42</v>
          </cell>
          <cell r="Y2429" t="str">
            <v>N</v>
          </cell>
          <cell r="Z2429" t="str">
            <v>380/80R38 (White)</v>
          </cell>
          <cell r="AA2429" t="str">
            <v>380/90R46, SPRAYBIB (WHITE)</v>
          </cell>
          <cell r="AB2429">
            <v>1000</v>
          </cell>
          <cell r="AC2429" t="str">
            <v>N</v>
          </cell>
          <cell r="AD2429" t="str">
            <v>N</v>
          </cell>
          <cell r="AE2429" t="str">
            <v>Y</v>
          </cell>
          <cell r="AF2429" t="str">
            <v>N</v>
          </cell>
          <cell r="AG2429" t="str">
            <v>N</v>
          </cell>
          <cell r="AH2429" t="str">
            <v>N</v>
          </cell>
          <cell r="AK2429" t="str">
            <v>N</v>
          </cell>
          <cell r="AL2429" t="str">
            <v>N</v>
          </cell>
          <cell r="AM2429" t="str">
            <v>60/90</v>
          </cell>
          <cell r="AN2429" t="str">
            <v>Y</v>
          </cell>
          <cell r="AO2429">
            <v>9</v>
          </cell>
          <cell r="AP2429">
            <v>20</v>
          </cell>
          <cell r="AQ2429">
            <v>3</v>
          </cell>
          <cell r="AR2429" t="str">
            <v>N</v>
          </cell>
          <cell r="AS2429" t="str">
            <v>N</v>
          </cell>
          <cell r="AT2429" t="str">
            <v>Env Pro 2</v>
          </cell>
          <cell r="AU2429" t="str">
            <v>GPS</v>
          </cell>
          <cell r="AV2429" t="str">
            <v>N</v>
          </cell>
          <cell r="AW2429" t="str">
            <v>Y</v>
          </cell>
          <cell r="AX2429" t="str">
            <v>Y</v>
          </cell>
          <cell r="AY2429" t="str">
            <v>SmartTrax</v>
          </cell>
        </row>
        <row r="2430">
          <cell r="A2430" t="str">
            <v>Gone</v>
          </cell>
          <cell r="B2430">
            <v>4895</v>
          </cell>
          <cell r="C2430">
            <v>41848</v>
          </cell>
          <cell r="D2430">
            <v>41821</v>
          </cell>
          <cell r="E2430">
            <v>41823</v>
          </cell>
          <cell r="G2430">
            <v>41844</v>
          </cell>
          <cell r="H2430">
            <v>14</v>
          </cell>
          <cell r="I2430">
            <v>41821</v>
          </cell>
          <cell r="J2430">
            <v>14</v>
          </cell>
          <cell r="K2430" t="str">
            <v>Rech</v>
          </cell>
          <cell r="L2430">
            <v>41821</v>
          </cell>
          <cell r="M2430">
            <v>41806</v>
          </cell>
          <cell r="N2430" t="str">
            <v>NE State Fair/ HH PO 10419, 8/1/14</v>
          </cell>
          <cell r="O2430">
            <v>0</v>
          </cell>
          <cell r="P2430" t="str">
            <v>Riggins, NE</v>
          </cell>
          <cell r="Q2430" t="str">
            <v>2015-0018</v>
          </cell>
          <cell r="R2430">
            <v>1220</v>
          </cell>
          <cell r="S2430">
            <v>225</v>
          </cell>
          <cell r="T2430" t="str">
            <v>ZF 2.42</v>
          </cell>
          <cell r="U2430" t="str">
            <v>6 Speed</v>
          </cell>
          <cell r="V2430" t="str">
            <v>N</v>
          </cell>
          <cell r="W2430" t="str">
            <v>120-160</v>
          </cell>
          <cell r="X2430">
            <v>50</v>
          </cell>
          <cell r="Y2430" t="str">
            <v>Y</v>
          </cell>
          <cell r="Z2430" t="str">
            <v>380/80R38 (White)</v>
          </cell>
          <cell r="AA2430" t="str">
            <v>380/90R46, SPRAYBIB (WHITE)</v>
          </cell>
          <cell r="AB2430">
            <v>1200</v>
          </cell>
          <cell r="AC2430" t="str">
            <v>N</v>
          </cell>
          <cell r="AD2430" t="str">
            <v>N</v>
          </cell>
          <cell r="AE2430" t="str">
            <v>Y</v>
          </cell>
          <cell r="AF2430" t="str">
            <v>N</v>
          </cell>
          <cell r="AG2430" t="str">
            <v>N</v>
          </cell>
          <cell r="AH2430" t="str">
            <v>N</v>
          </cell>
          <cell r="AK2430" t="str">
            <v>N</v>
          </cell>
          <cell r="AL2430" t="str">
            <v>N</v>
          </cell>
          <cell r="AM2430" t="str">
            <v>60/90</v>
          </cell>
          <cell r="AN2430" t="str">
            <v>Y</v>
          </cell>
          <cell r="AO2430">
            <v>9</v>
          </cell>
          <cell r="AP2430">
            <v>20</v>
          </cell>
          <cell r="AQ2430">
            <v>3</v>
          </cell>
          <cell r="AR2430" t="str">
            <v>N</v>
          </cell>
          <cell r="AS2430" t="str">
            <v>N</v>
          </cell>
          <cell r="AT2430" t="str">
            <v>Env Pro 2</v>
          </cell>
          <cell r="AU2430" t="str">
            <v>GPS</v>
          </cell>
          <cell r="AV2430" t="str">
            <v>UltraGlide 3</v>
          </cell>
          <cell r="AW2430" t="str">
            <v>Y</v>
          </cell>
          <cell r="AX2430" t="str">
            <v>Y</v>
          </cell>
          <cell r="AY2430" t="str">
            <v>SmartTrax</v>
          </cell>
        </row>
        <row r="2431">
          <cell r="A2431" t="str">
            <v>Gone</v>
          </cell>
          <cell r="B2431">
            <v>4901</v>
          </cell>
          <cell r="C2431">
            <v>41850</v>
          </cell>
          <cell r="D2431">
            <v>41821</v>
          </cell>
          <cell r="E2431">
            <v>41827</v>
          </cell>
          <cell r="G2431">
            <v>41850</v>
          </cell>
          <cell r="H2431">
            <v>15</v>
          </cell>
          <cell r="I2431">
            <v>41821</v>
          </cell>
          <cell r="J2431">
            <v>15</v>
          </cell>
          <cell r="K2431" t="str">
            <v>Rech</v>
          </cell>
          <cell r="L2431">
            <v>41821</v>
          </cell>
          <cell r="M2431">
            <v>41816</v>
          </cell>
          <cell r="N2431" t="str">
            <v>Redwood Falls Open House &amp; Farmfest-UF01409</v>
          </cell>
          <cell r="O2431">
            <v>0</v>
          </cell>
          <cell r="P2431" t="str">
            <v>Brokaw MN</v>
          </cell>
          <cell r="Q2431" t="str">
            <v>2015-0019</v>
          </cell>
          <cell r="R2431">
            <v>1025</v>
          </cell>
          <cell r="S2431">
            <v>173</v>
          </cell>
          <cell r="T2431" t="str">
            <v>ZF 2.42</v>
          </cell>
          <cell r="U2431" t="str">
            <v>6 Speed</v>
          </cell>
          <cell r="V2431" t="str">
            <v>N</v>
          </cell>
          <cell r="W2431" t="str">
            <v>120-160</v>
          </cell>
          <cell r="X2431">
            <v>50</v>
          </cell>
          <cell r="Y2431" t="str">
            <v>Y</v>
          </cell>
          <cell r="Z2431" t="str">
            <v>380/80R38 (White)</v>
          </cell>
          <cell r="AA2431" t="str">
            <v>380/90R46, SPRAYBIB (WHITE)</v>
          </cell>
          <cell r="AB2431">
            <v>1000</v>
          </cell>
          <cell r="AC2431" t="str">
            <v>N</v>
          </cell>
          <cell r="AD2431" t="str">
            <v>N</v>
          </cell>
          <cell r="AE2431" t="str">
            <v>Y</v>
          </cell>
          <cell r="AF2431">
            <v>38</v>
          </cell>
          <cell r="AG2431" t="str">
            <v>DB</v>
          </cell>
          <cell r="AH2431" t="str">
            <v>N</v>
          </cell>
          <cell r="AK2431" t="str">
            <v>N</v>
          </cell>
          <cell r="AL2431" t="str">
            <v>N</v>
          </cell>
          <cell r="AM2431" t="str">
            <v>60/90</v>
          </cell>
          <cell r="AN2431" t="str">
            <v>Y</v>
          </cell>
          <cell r="AO2431">
            <v>9</v>
          </cell>
          <cell r="AP2431">
            <v>15</v>
          </cell>
          <cell r="AQ2431">
            <v>3</v>
          </cell>
          <cell r="AR2431" t="str">
            <v>Split</v>
          </cell>
          <cell r="AS2431" t="str">
            <v>B</v>
          </cell>
          <cell r="AT2431" t="str">
            <v>Env Pro 2</v>
          </cell>
          <cell r="AU2431" t="str">
            <v>GPS</v>
          </cell>
          <cell r="AV2431" t="str">
            <v>UltraGlide 3</v>
          </cell>
          <cell r="AW2431" t="str">
            <v>Y</v>
          </cell>
          <cell r="AX2431" t="str">
            <v>Y</v>
          </cell>
          <cell r="AY2431" t="str">
            <v>SmartTrax</v>
          </cell>
          <cell r="AZ2431" t="str">
            <v>Raven 2" w/display</v>
          </cell>
        </row>
        <row r="2432">
          <cell r="A2432" t="str">
            <v>Gone</v>
          </cell>
          <cell r="B2432">
            <v>4907</v>
          </cell>
          <cell r="C2432">
            <v>41851</v>
          </cell>
          <cell r="D2432">
            <v>41821</v>
          </cell>
          <cell r="E2432">
            <v>41827</v>
          </cell>
          <cell r="G2432">
            <v>41848</v>
          </cell>
          <cell r="H2432">
            <v>16</v>
          </cell>
          <cell r="I2432">
            <v>41821</v>
          </cell>
          <cell r="J2432">
            <v>16</v>
          </cell>
          <cell r="K2432" t="str">
            <v>Thompson</v>
          </cell>
          <cell r="L2432">
            <v>41821</v>
          </cell>
          <cell r="M2432">
            <v>41816</v>
          </cell>
          <cell r="N2432" t="str">
            <v>J15-1</v>
          </cell>
          <cell r="O2432">
            <v>41882</v>
          </cell>
          <cell r="P2432" t="str">
            <v>Simpson</v>
          </cell>
          <cell r="Q2432" t="str">
            <v>2015-0020</v>
          </cell>
          <cell r="R2432">
            <v>1025</v>
          </cell>
          <cell r="S2432">
            <v>173</v>
          </cell>
          <cell r="T2432" t="str">
            <v>ZF 2.42</v>
          </cell>
          <cell r="U2432" t="str">
            <v>6 Speed</v>
          </cell>
          <cell r="V2432" t="str">
            <v>N</v>
          </cell>
          <cell r="W2432" t="str">
            <v>120F</v>
          </cell>
          <cell r="X2432">
            <v>42</v>
          </cell>
          <cell r="Y2432" t="str">
            <v>N</v>
          </cell>
          <cell r="Z2432" t="str">
            <v>380/80R38 (White)</v>
          </cell>
          <cell r="AA2432" t="str">
            <v>380/90R46, SPRAYBIB (WHITE)</v>
          </cell>
          <cell r="AB2432">
            <v>1000</v>
          </cell>
          <cell r="AC2432" t="str">
            <v>N</v>
          </cell>
          <cell r="AD2432" t="str">
            <v>N</v>
          </cell>
          <cell r="AE2432" t="str">
            <v>Y</v>
          </cell>
          <cell r="AF2432">
            <v>38</v>
          </cell>
          <cell r="AG2432" t="str">
            <v>Plan</v>
          </cell>
          <cell r="AH2432" t="str">
            <v>N</v>
          </cell>
          <cell r="AK2432" t="str">
            <v>Y</v>
          </cell>
          <cell r="AL2432" t="str">
            <v>N</v>
          </cell>
          <cell r="AM2432">
            <v>90</v>
          </cell>
          <cell r="AN2432" t="str">
            <v>N</v>
          </cell>
          <cell r="AO2432">
            <v>9</v>
          </cell>
          <cell r="AP2432">
            <v>15</v>
          </cell>
          <cell r="AQ2432">
            <v>3</v>
          </cell>
          <cell r="AR2432" t="str">
            <v>N</v>
          </cell>
          <cell r="AS2432" t="str">
            <v>R</v>
          </cell>
          <cell r="AT2432" t="str">
            <v>Env Pro 2</v>
          </cell>
          <cell r="AU2432" t="str">
            <v>GPS</v>
          </cell>
          <cell r="AV2432" t="str">
            <v>PowerGlide</v>
          </cell>
          <cell r="AW2432" t="str">
            <v>Y</v>
          </cell>
          <cell r="AX2432" t="str">
            <v>Y</v>
          </cell>
          <cell r="AY2432" t="str">
            <v>SmartTrax</v>
          </cell>
          <cell r="AZ2432" t="str">
            <v>Raven 2" w/display</v>
          </cell>
        </row>
        <row r="2433">
          <cell r="A2433" t="str">
            <v>Gone</v>
          </cell>
          <cell r="B2433">
            <v>4908</v>
          </cell>
          <cell r="C2433">
            <v>41866</v>
          </cell>
          <cell r="D2433">
            <v>41821</v>
          </cell>
          <cell r="E2433">
            <v>41828</v>
          </cell>
          <cell r="G2433">
            <v>41848</v>
          </cell>
          <cell r="H2433">
            <v>17</v>
          </cell>
          <cell r="I2433">
            <v>41821</v>
          </cell>
          <cell r="J2433">
            <v>17</v>
          </cell>
          <cell r="K2433" t="str">
            <v>Thompson</v>
          </cell>
          <cell r="L2433">
            <v>41821</v>
          </cell>
          <cell r="M2433">
            <v>41816</v>
          </cell>
          <cell r="N2433" t="str">
            <v>J15-2</v>
          </cell>
          <cell r="O2433">
            <v>0</v>
          </cell>
          <cell r="P2433" t="str">
            <v>Simpson</v>
          </cell>
          <cell r="Q2433" t="str">
            <v>2015-0021</v>
          </cell>
          <cell r="R2433">
            <v>1025</v>
          </cell>
          <cell r="S2433">
            <v>173</v>
          </cell>
          <cell r="T2433" t="str">
            <v>ZF 2.42</v>
          </cell>
          <cell r="U2433" t="str">
            <v>6 Speed</v>
          </cell>
          <cell r="V2433" t="str">
            <v>N</v>
          </cell>
          <cell r="W2433" t="str">
            <v>120F</v>
          </cell>
          <cell r="X2433">
            <v>42</v>
          </cell>
          <cell r="Y2433" t="str">
            <v>N</v>
          </cell>
          <cell r="Z2433" t="str">
            <v>380/80R38 (White)</v>
          </cell>
          <cell r="AA2433" t="str">
            <v>380/90R46, SPRAYBIB (WHITE)</v>
          </cell>
          <cell r="AB2433">
            <v>1000</v>
          </cell>
          <cell r="AC2433" t="str">
            <v>N</v>
          </cell>
          <cell r="AD2433" t="str">
            <v>N</v>
          </cell>
          <cell r="AE2433" t="str">
            <v>Y</v>
          </cell>
          <cell r="AF2433">
            <v>38</v>
          </cell>
          <cell r="AG2433" t="str">
            <v>Plan</v>
          </cell>
          <cell r="AH2433" t="str">
            <v>N</v>
          </cell>
          <cell r="AK2433" t="str">
            <v>Y</v>
          </cell>
          <cell r="AL2433" t="str">
            <v>N</v>
          </cell>
          <cell r="AM2433">
            <v>100</v>
          </cell>
          <cell r="AN2433" t="str">
            <v>N</v>
          </cell>
          <cell r="AO2433">
            <v>9</v>
          </cell>
          <cell r="AP2433">
            <v>20</v>
          </cell>
          <cell r="AQ2433">
            <v>3</v>
          </cell>
          <cell r="AR2433" t="str">
            <v>N</v>
          </cell>
          <cell r="AS2433" t="str">
            <v>R</v>
          </cell>
          <cell r="AT2433" t="str">
            <v>Env Pro 2</v>
          </cell>
          <cell r="AU2433" t="str">
            <v>GPS</v>
          </cell>
          <cell r="AV2433" t="str">
            <v>PowerGlide</v>
          </cell>
          <cell r="AW2433" t="str">
            <v>Y</v>
          </cell>
          <cell r="AX2433" t="str">
            <v>Y</v>
          </cell>
          <cell r="AY2433" t="str">
            <v>SmartTrax</v>
          </cell>
          <cell r="AZ2433" t="str">
            <v>Raven 2" w/display</v>
          </cell>
        </row>
        <row r="2434">
          <cell r="A2434" t="str">
            <v>QC-Parts</v>
          </cell>
          <cell r="D2434">
            <v>41821</v>
          </cell>
          <cell r="E2434">
            <v>41828</v>
          </cell>
          <cell r="H2434">
            <v>18</v>
          </cell>
          <cell r="I2434">
            <v>41821</v>
          </cell>
          <cell r="J2434">
            <v>18</v>
          </cell>
          <cell r="K2434" t="str">
            <v>Hays</v>
          </cell>
          <cell r="L2434">
            <v>41821</v>
          </cell>
          <cell r="M2434">
            <v>41820</v>
          </cell>
          <cell r="N2434" t="str">
            <v>MY 2015 T4 final prototype</v>
          </cell>
          <cell r="O2434">
            <v>0</v>
          </cell>
          <cell r="P2434" t="str">
            <v>ETW</v>
          </cell>
          <cell r="Q2434" t="str">
            <v>2015-0024</v>
          </cell>
          <cell r="R2434" t="str">
            <v>1020+</v>
          </cell>
          <cell r="S2434">
            <v>275</v>
          </cell>
          <cell r="T2434" t="str">
            <v>ZF 1.87</v>
          </cell>
          <cell r="U2434" t="str">
            <v>6 Speed</v>
          </cell>
          <cell r="V2434" t="str">
            <v>N</v>
          </cell>
          <cell r="W2434" t="str">
            <v>120F</v>
          </cell>
          <cell r="X2434">
            <v>50</v>
          </cell>
          <cell r="Y2434" t="str">
            <v>N</v>
          </cell>
          <cell r="Z2434" t="str">
            <v>380/80R38 (BLACK)</v>
          </cell>
          <cell r="AA2434" t="str">
            <v>380/90R46, SPRAYBIB (BLACK)</v>
          </cell>
          <cell r="AB2434">
            <v>1000</v>
          </cell>
          <cell r="AC2434" t="str">
            <v>N</v>
          </cell>
          <cell r="AD2434" t="str">
            <v>N</v>
          </cell>
          <cell r="AE2434" t="str">
            <v>N</v>
          </cell>
          <cell r="AF2434">
            <v>38</v>
          </cell>
          <cell r="AG2434" t="str">
            <v>DB</v>
          </cell>
          <cell r="AH2434" t="str">
            <v>N</v>
          </cell>
          <cell r="AK2434" t="str">
            <v>N</v>
          </cell>
          <cell r="AL2434" t="str">
            <v>N</v>
          </cell>
          <cell r="AM2434">
            <v>100</v>
          </cell>
          <cell r="AN2434" t="str">
            <v>Y</v>
          </cell>
          <cell r="AO2434">
            <v>9</v>
          </cell>
          <cell r="AP2434">
            <v>20</v>
          </cell>
          <cell r="AQ2434">
            <v>3</v>
          </cell>
          <cell r="AR2434" t="str">
            <v>N</v>
          </cell>
          <cell r="AS2434" t="str">
            <v>R</v>
          </cell>
          <cell r="AT2434" t="str">
            <v>Viper 4</v>
          </cell>
          <cell r="AU2434" t="str">
            <v>GPS</v>
          </cell>
          <cell r="AV2434" t="str">
            <v>UltraGlide 3</v>
          </cell>
          <cell r="AW2434" t="str">
            <v>Y</v>
          </cell>
          <cell r="AX2434" t="str">
            <v>Y</v>
          </cell>
          <cell r="AY2434" t="str">
            <v>SmartTrax</v>
          </cell>
          <cell r="AZ2434" t="str">
            <v>Raven 2" w/display</v>
          </cell>
        </row>
        <row r="2435">
          <cell r="A2435" t="str">
            <v>Gone</v>
          </cell>
          <cell r="B2435">
            <v>4896</v>
          </cell>
          <cell r="C2435">
            <v>41866</v>
          </cell>
          <cell r="D2435">
            <v>41821</v>
          </cell>
          <cell r="E2435">
            <v>41829</v>
          </cell>
          <cell r="G2435">
            <v>41842</v>
          </cell>
          <cell r="H2435">
            <v>19</v>
          </cell>
          <cell r="I2435">
            <v>41821</v>
          </cell>
          <cell r="J2435">
            <v>19</v>
          </cell>
          <cell r="K2435" t="str">
            <v>Rech</v>
          </cell>
          <cell r="M2435">
            <v>41821</v>
          </cell>
          <cell r="N2435" t="str">
            <v>PO 10443</v>
          </cell>
          <cell r="O2435">
            <v>0</v>
          </cell>
          <cell r="P2435" t="str">
            <v>Young</v>
          </cell>
          <cell r="Q2435" t="str">
            <v>2015-0026</v>
          </cell>
          <cell r="R2435" t="str">
            <v>1220+</v>
          </cell>
          <cell r="S2435">
            <v>275</v>
          </cell>
          <cell r="T2435" t="str">
            <v>ZF 1.87</v>
          </cell>
          <cell r="U2435" t="str">
            <v>6 Speed</v>
          </cell>
          <cell r="V2435" t="str">
            <v>C</v>
          </cell>
          <cell r="W2435" t="str">
            <v>120-160</v>
          </cell>
          <cell r="X2435">
            <v>50</v>
          </cell>
          <cell r="Y2435" t="str">
            <v>N</v>
          </cell>
          <cell r="Z2435" t="str">
            <v>380/80R38 (White)</v>
          </cell>
          <cell r="AA2435" t="str">
            <v>380/90R46, SPRAYBIB (WHITE)</v>
          </cell>
          <cell r="AB2435">
            <v>1200</v>
          </cell>
          <cell r="AC2435" t="str">
            <v>Y</v>
          </cell>
          <cell r="AD2435" t="str">
            <v>N</v>
          </cell>
          <cell r="AE2435" t="str">
            <v>Y</v>
          </cell>
          <cell r="AF2435">
            <v>38</v>
          </cell>
          <cell r="AG2435" t="str">
            <v>DB</v>
          </cell>
          <cell r="AH2435" t="str">
            <v>Y</v>
          </cell>
          <cell r="AK2435" t="str">
            <v>N</v>
          </cell>
          <cell r="AL2435" t="str">
            <v>N</v>
          </cell>
          <cell r="AM2435" t="str">
            <v>POM 132' Boom</v>
          </cell>
          <cell r="AN2435" t="str">
            <v>Y</v>
          </cell>
          <cell r="AO2435">
            <v>9</v>
          </cell>
          <cell r="AP2435">
            <v>20</v>
          </cell>
          <cell r="AQ2435">
            <v>3</v>
          </cell>
          <cell r="AR2435" t="str">
            <v>N</v>
          </cell>
          <cell r="AS2435" t="str">
            <v>N</v>
          </cell>
          <cell r="AT2435" t="str">
            <v>Env Pro 2</v>
          </cell>
          <cell r="AU2435" t="str">
            <v>GPS</v>
          </cell>
          <cell r="AV2435" t="str">
            <v>UltraGlide 5</v>
          </cell>
          <cell r="AW2435" t="str">
            <v>Y</v>
          </cell>
          <cell r="AX2435" t="str">
            <v>Y</v>
          </cell>
          <cell r="AY2435" t="str">
            <v>SmartTrax</v>
          </cell>
          <cell r="AZ2435" t="str">
            <v>Raven 3" w/display</v>
          </cell>
        </row>
        <row r="2436">
          <cell r="A2436" t="str">
            <v>Gone</v>
          </cell>
          <cell r="B2436">
            <v>4897</v>
          </cell>
          <cell r="C2436">
            <v>41857</v>
          </cell>
          <cell r="D2436">
            <v>41821</v>
          </cell>
          <cell r="E2436">
            <v>41829</v>
          </cell>
          <cell r="G2436">
            <v>41841</v>
          </cell>
          <cell r="H2436">
            <v>20</v>
          </cell>
          <cell r="I2436">
            <v>41821</v>
          </cell>
          <cell r="J2436">
            <v>20</v>
          </cell>
          <cell r="K2436" t="str">
            <v>Rech</v>
          </cell>
          <cell r="M2436">
            <v>41821</v>
          </cell>
          <cell r="N2436" t="str">
            <v>PO 10444</v>
          </cell>
          <cell r="O2436">
            <v>0</v>
          </cell>
          <cell r="P2436" t="str">
            <v>Young</v>
          </cell>
          <cell r="Q2436" t="str">
            <v>2015-0029</v>
          </cell>
          <cell r="R2436">
            <v>1020</v>
          </cell>
          <cell r="S2436">
            <v>225</v>
          </cell>
          <cell r="T2436" t="str">
            <v>ZF 2.42</v>
          </cell>
          <cell r="U2436" t="str">
            <v>6 Speed</v>
          </cell>
          <cell r="V2436" t="str">
            <v>C</v>
          </cell>
          <cell r="W2436" t="str">
            <v>120F</v>
          </cell>
          <cell r="X2436">
            <v>50</v>
          </cell>
          <cell r="Y2436" t="str">
            <v>N</v>
          </cell>
          <cell r="Z2436" t="str">
            <v>380/80R38 (White)</v>
          </cell>
          <cell r="AA2436" t="str">
            <v>380/90R46, SPRAYBIB (WHITE)</v>
          </cell>
          <cell r="AB2436">
            <v>1000</v>
          </cell>
          <cell r="AC2436" t="str">
            <v>Y</v>
          </cell>
          <cell r="AD2436" t="str">
            <v>N</v>
          </cell>
          <cell r="AE2436" t="str">
            <v>Y</v>
          </cell>
          <cell r="AF2436">
            <v>38</v>
          </cell>
          <cell r="AG2436" t="str">
            <v>DB</v>
          </cell>
          <cell r="AH2436" t="str">
            <v>Y</v>
          </cell>
          <cell r="AK2436" t="str">
            <v>N</v>
          </cell>
          <cell r="AL2436" t="str">
            <v>N</v>
          </cell>
          <cell r="AM2436" t="str">
            <v>60/90</v>
          </cell>
          <cell r="AN2436" t="str">
            <v>Y</v>
          </cell>
          <cell r="AO2436">
            <v>9</v>
          </cell>
          <cell r="AP2436">
            <v>20</v>
          </cell>
          <cell r="AQ2436">
            <v>3</v>
          </cell>
          <cell r="AR2436" t="str">
            <v>N</v>
          </cell>
          <cell r="AS2436" t="str">
            <v>N</v>
          </cell>
          <cell r="AT2436" t="str">
            <v>Env Pro 2</v>
          </cell>
          <cell r="AU2436" t="str">
            <v>GPS</v>
          </cell>
          <cell r="AV2436" t="str">
            <v>N</v>
          </cell>
          <cell r="AW2436" t="str">
            <v>Y</v>
          </cell>
          <cell r="AX2436" t="str">
            <v>Y</v>
          </cell>
          <cell r="AY2436" t="str">
            <v>N</v>
          </cell>
        </row>
        <row r="2437">
          <cell r="A2437" t="str">
            <v>Gone</v>
          </cell>
          <cell r="B2437">
            <v>4904</v>
          </cell>
          <cell r="C2437">
            <v>41850</v>
          </cell>
          <cell r="D2437">
            <v>41821</v>
          </cell>
          <cell r="E2437">
            <v>41836</v>
          </cell>
          <cell r="G2437">
            <v>41845</v>
          </cell>
          <cell r="H2437">
            <v>21</v>
          </cell>
          <cell r="I2437">
            <v>41821</v>
          </cell>
          <cell r="J2437">
            <v>21</v>
          </cell>
          <cell r="K2437" t="str">
            <v>Rech</v>
          </cell>
          <cell r="M2437">
            <v>41821</v>
          </cell>
          <cell r="N2437" t="str">
            <v>PO 10450</v>
          </cell>
          <cell r="O2437">
            <v>0</v>
          </cell>
          <cell r="P2437" t="str">
            <v>Riggins, NE</v>
          </cell>
          <cell r="Q2437" t="str">
            <v>2015-0034</v>
          </cell>
          <cell r="R2437">
            <v>1025</v>
          </cell>
          <cell r="S2437">
            <v>173</v>
          </cell>
          <cell r="T2437" t="str">
            <v>ZF 2.42</v>
          </cell>
          <cell r="U2437" t="str">
            <v>6 Speed</v>
          </cell>
          <cell r="V2437" t="str">
            <v>N</v>
          </cell>
          <cell r="W2437" t="str">
            <v>120F</v>
          </cell>
          <cell r="X2437">
            <v>42</v>
          </cell>
          <cell r="Y2437" t="str">
            <v>N</v>
          </cell>
          <cell r="Z2437" t="str">
            <v>380/80R38 (White)</v>
          </cell>
          <cell r="AA2437" t="str">
            <v>380/90R46, SPRAYBIB (WHITE)</v>
          </cell>
          <cell r="AB2437">
            <v>1000</v>
          </cell>
          <cell r="AC2437" t="str">
            <v>N</v>
          </cell>
          <cell r="AD2437" t="str">
            <v>N</v>
          </cell>
          <cell r="AE2437" t="str">
            <v>Y</v>
          </cell>
          <cell r="AF2437" t="str">
            <v>N</v>
          </cell>
          <cell r="AG2437" t="str">
            <v>N</v>
          </cell>
          <cell r="AH2437" t="str">
            <v>N</v>
          </cell>
          <cell r="AK2437" t="str">
            <v>N</v>
          </cell>
          <cell r="AL2437" t="str">
            <v>N</v>
          </cell>
          <cell r="AM2437" t="str">
            <v>60/90</v>
          </cell>
          <cell r="AN2437" t="str">
            <v>Y</v>
          </cell>
          <cell r="AO2437">
            <v>9</v>
          </cell>
          <cell r="AP2437">
            <v>20</v>
          </cell>
          <cell r="AQ2437">
            <v>3</v>
          </cell>
          <cell r="AR2437" t="str">
            <v>N</v>
          </cell>
          <cell r="AS2437" t="str">
            <v>N</v>
          </cell>
          <cell r="AT2437" t="str">
            <v>Env Pro 2</v>
          </cell>
          <cell r="AU2437" t="str">
            <v>GPS</v>
          </cell>
          <cell r="AV2437" t="str">
            <v>N</v>
          </cell>
          <cell r="AW2437" t="str">
            <v>Y</v>
          </cell>
          <cell r="AX2437" t="str">
            <v>Y</v>
          </cell>
          <cell r="AY2437" t="str">
            <v>N</v>
          </cell>
        </row>
        <row r="2438">
          <cell r="A2438" t="str">
            <v>Gone</v>
          </cell>
          <cell r="B2438">
            <v>4906</v>
          </cell>
          <cell r="C2438">
            <v>41865</v>
          </cell>
          <cell r="D2438">
            <v>41821</v>
          </cell>
          <cell r="E2438">
            <v>41837</v>
          </cell>
          <cell r="G2438">
            <v>41851</v>
          </cell>
          <cell r="H2438">
            <v>22</v>
          </cell>
          <cell r="I2438">
            <v>41821</v>
          </cell>
          <cell r="J2438">
            <v>22</v>
          </cell>
          <cell r="K2438" t="str">
            <v>Rech</v>
          </cell>
          <cell r="M2438">
            <v>41821</v>
          </cell>
          <cell r="N2438" t="str">
            <v>PO 10451</v>
          </cell>
          <cell r="O2438">
            <v>0</v>
          </cell>
          <cell r="P2438" t="str">
            <v>Riggins, NE</v>
          </cell>
          <cell r="Q2438" t="str">
            <v>2015-0035</v>
          </cell>
          <cell r="R2438">
            <v>1025</v>
          </cell>
          <cell r="S2438">
            <v>173</v>
          </cell>
          <cell r="T2438" t="str">
            <v>ZF 2.42</v>
          </cell>
          <cell r="U2438" t="str">
            <v>6 Speed</v>
          </cell>
          <cell r="V2438" t="str">
            <v>N</v>
          </cell>
          <cell r="W2438" t="str">
            <v>120F</v>
          </cell>
          <cell r="X2438">
            <v>42</v>
          </cell>
          <cell r="Y2438" t="str">
            <v>N</v>
          </cell>
          <cell r="Z2438" t="str">
            <v>380/80R38 (White)</v>
          </cell>
          <cell r="AA2438" t="str">
            <v>380/90R46, SPRAYBIB (WHITE)</v>
          </cell>
          <cell r="AB2438">
            <v>1000</v>
          </cell>
          <cell r="AC2438" t="str">
            <v>N</v>
          </cell>
          <cell r="AD2438" t="str">
            <v>N</v>
          </cell>
          <cell r="AE2438" t="str">
            <v>Y</v>
          </cell>
          <cell r="AF2438" t="str">
            <v>N</v>
          </cell>
          <cell r="AG2438" t="str">
            <v>N</v>
          </cell>
          <cell r="AH2438" t="str">
            <v>N</v>
          </cell>
          <cell r="AK2438" t="str">
            <v>N</v>
          </cell>
          <cell r="AL2438" t="str">
            <v>N</v>
          </cell>
          <cell r="AM2438" t="str">
            <v>60/90</v>
          </cell>
          <cell r="AN2438" t="str">
            <v>Y</v>
          </cell>
          <cell r="AO2438">
            <v>9</v>
          </cell>
          <cell r="AP2438">
            <v>20</v>
          </cell>
          <cell r="AQ2438">
            <v>3</v>
          </cell>
          <cell r="AR2438" t="str">
            <v>N</v>
          </cell>
          <cell r="AS2438" t="str">
            <v>N</v>
          </cell>
          <cell r="AT2438" t="str">
            <v>Env Pro 2</v>
          </cell>
          <cell r="AU2438" t="str">
            <v>GPS</v>
          </cell>
          <cell r="AV2438" t="str">
            <v>N</v>
          </cell>
          <cell r="AW2438" t="str">
            <v>Y</v>
          </cell>
          <cell r="AX2438" t="str">
            <v>Y</v>
          </cell>
          <cell r="AY2438" t="str">
            <v>N</v>
          </cell>
        </row>
        <row r="2439">
          <cell r="A2439" t="str">
            <v>Gone</v>
          </cell>
          <cell r="B2439">
            <v>4909</v>
          </cell>
          <cell r="C2439">
            <v>41857</v>
          </cell>
          <cell r="D2439">
            <v>41821</v>
          </cell>
          <cell r="E2439">
            <v>41837</v>
          </cell>
          <cell r="G2439">
            <v>41850</v>
          </cell>
          <cell r="H2439">
            <v>23</v>
          </cell>
          <cell r="I2439">
            <v>41821</v>
          </cell>
          <cell r="J2439">
            <v>23</v>
          </cell>
          <cell r="K2439" t="str">
            <v>Rech</v>
          </cell>
          <cell r="M2439">
            <v>41821</v>
          </cell>
          <cell r="N2439" t="str">
            <v>PO 10461</v>
          </cell>
          <cell r="O2439">
            <v>0</v>
          </cell>
          <cell r="P2439" t="str">
            <v>Riggins, NE</v>
          </cell>
          <cell r="Q2439" t="str">
            <v>2015-0036</v>
          </cell>
          <cell r="R2439">
            <v>1220</v>
          </cell>
          <cell r="S2439">
            <v>225</v>
          </cell>
          <cell r="T2439" t="str">
            <v>ZF 2.42</v>
          </cell>
          <cell r="U2439" t="str">
            <v>6 Speed</v>
          </cell>
          <cell r="V2439" t="str">
            <v>N</v>
          </cell>
          <cell r="W2439" t="str">
            <v>120F</v>
          </cell>
          <cell r="X2439">
            <v>50</v>
          </cell>
          <cell r="Y2439" t="str">
            <v>N</v>
          </cell>
          <cell r="Z2439" t="str">
            <v>380/80R38 (White)</v>
          </cell>
          <cell r="AA2439" t="str">
            <v>380/90R46, SPRAYBIB (WHITE)</v>
          </cell>
          <cell r="AB2439">
            <v>1200</v>
          </cell>
          <cell r="AC2439" t="str">
            <v>N</v>
          </cell>
          <cell r="AD2439" t="str">
            <v>N</v>
          </cell>
          <cell r="AE2439" t="str">
            <v>Y</v>
          </cell>
          <cell r="AF2439" t="str">
            <v>N</v>
          </cell>
          <cell r="AG2439" t="str">
            <v>N</v>
          </cell>
          <cell r="AH2439" t="str">
            <v>N</v>
          </cell>
          <cell r="AK2439" t="str">
            <v>N</v>
          </cell>
          <cell r="AL2439" t="str">
            <v>N</v>
          </cell>
          <cell r="AM2439" t="str">
            <v>60/90</v>
          </cell>
          <cell r="AN2439" t="str">
            <v>Y</v>
          </cell>
          <cell r="AO2439">
            <v>9</v>
          </cell>
          <cell r="AP2439">
            <v>20</v>
          </cell>
          <cell r="AQ2439">
            <v>3</v>
          </cell>
          <cell r="AR2439" t="str">
            <v>N</v>
          </cell>
          <cell r="AS2439" t="str">
            <v>N</v>
          </cell>
          <cell r="AT2439" t="str">
            <v>Env Pro 2</v>
          </cell>
          <cell r="AU2439" t="str">
            <v>GPS</v>
          </cell>
          <cell r="AV2439" t="str">
            <v>N</v>
          </cell>
          <cell r="AW2439" t="str">
            <v>Y</v>
          </cell>
          <cell r="AX2439" t="str">
            <v>Y</v>
          </cell>
          <cell r="AY2439" t="str">
            <v>N</v>
          </cell>
        </row>
        <row r="2440">
          <cell r="A2440" t="str">
            <v>Gone</v>
          </cell>
          <cell r="B2440">
            <v>4905</v>
          </cell>
          <cell r="C2440">
            <v>41866</v>
          </cell>
          <cell r="D2440">
            <v>41821</v>
          </cell>
          <cell r="E2440">
            <v>41841</v>
          </cell>
          <cell r="G2440">
            <v>41845</v>
          </cell>
          <cell r="H2440">
            <v>24</v>
          </cell>
          <cell r="I2440">
            <v>41821</v>
          </cell>
          <cell r="J2440">
            <v>24</v>
          </cell>
          <cell r="K2440" t="str">
            <v>Rech</v>
          </cell>
          <cell r="M2440">
            <v>41821</v>
          </cell>
          <cell r="N2440" t="str">
            <v>PO 10462</v>
          </cell>
          <cell r="O2440">
            <v>0</v>
          </cell>
          <cell r="P2440" t="str">
            <v>Riggins, NE</v>
          </cell>
          <cell r="Q2440" t="str">
            <v>2015-0038</v>
          </cell>
          <cell r="R2440">
            <v>1220</v>
          </cell>
          <cell r="S2440">
            <v>225</v>
          </cell>
          <cell r="T2440" t="str">
            <v>ZF 2.42</v>
          </cell>
          <cell r="U2440" t="str">
            <v>6 Speed</v>
          </cell>
          <cell r="V2440" t="str">
            <v>N</v>
          </cell>
          <cell r="W2440" t="str">
            <v>120F</v>
          </cell>
          <cell r="X2440">
            <v>50</v>
          </cell>
          <cell r="Y2440" t="str">
            <v>N</v>
          </cell>
          <cell r="Z2440" t="str">
            <v>380/80R38 (White)</v>
          </cell>
          <cell r="AA2440" t="str">
            <v>380/90R46, SPRAYBIB (WHITE)</v>
          </cell>
          <cell r="AB2440">
            <v>1200</v>
          </cell>
          <cell r="AC2440" t="str">
            <v>N</v>
          </cell>
          <cell r="AD2440" t="str">
            <v>N</v>
          </cell>
          <cell r="AE2440" t="str">
            <v>Y</v>
          </cell>
          <cell r="AF2440" t="str">
            <v>N</v>
          </cell>
          <cell r="AG2440" t="str">
            <v>N</v>
          </cell>
          <cell r="AH2440" t="str">
            <v>N</v>
          </cell>
          <cell r="AK2440" t="str">
            <v>N</v>
          </cell>
          <cell r="AL2440" t="str">
            <v>N</v>
          </cell>
          <cell r="AM2440" t="str">
            <v>60/90</v>
          </cell>
          <cell r="AN2440" t="str">
            <v>Y</v>
          </cell>
          <cell r="AO2440">
            <v>9</v>
          </cell>
          <cell r="AP2440">
            <v>20</v>
          </cell>
          <cell r="AQ2440">
            <v>3</v>
          </cell>
          <cell r="AR2440" t="str">
            <v>N</v>
          </cell>
          <cell r="AS2440" t="str">
            <v>N</v>
          </cell>
          <cell r="AT2440" t="str">
            <v>Env Pro 2</v>
          </cell>
          <cell r="AU2440" t="str">
            <v>GPS</v>
          </cell>
          <cell r="AV2440" t="str">
            <v>N</v>
          </cell>
          <cell r="AW2440" t="str">
            <v>Y</v>
          </cell>
          <cell r="AX2440" t="str">
            <v>Y</v>
          </cell>
          <cell r="AY2440" t="str">
            <v>N</v>
          </cell>
        </row>
        <row r="2441">
          <cell r="A2441" t="str">
            <v>Gone</v>
          </cell>
          <cell r="B2441">
            <v>4902</v>
          </cell>
          <cell r="C2441">
            <v>41857</v>
          </cell>
          <cell r="D2441">
            <v>41821</v>
          </cell>
          <cell r="E2441">
            <v>41841</v>
          </cell>
          <cell r="G2441">
            <v>41845</v>
          </cell>
          <cell r="H2441">
            <v>25</v>
          </cell>
          <cell r="I2441">
            <v>41821</v>
          </cell>
          <cell r="J2441">
            <v>25</v>
          </cell>
          <cell r="K2441" t="str">
            <v>Rech</v>
          </cell>
          <cell r="L2441">
            <v>41821</v>
          </cell>
          <cell r="M2441">
            <v>41823</v>
          </cell>
          <cell r="N2441" t="str">
            <v>Committed Unit</v>
          </cell>
          <cell r="O2441">
            <v>0</v>
          </cell>
          <cell r="P2441" t="str">
            <v>Delta NH</v>
          </cell>
          <cell r="Q2441" t="str">
            <v>2015-0039</v>
          </cell>
          <cell r="R2441">
            <v>1025</v>
          </cell>
          <cell r="S2441">
            <v>173</v>
          </cell>
          <cell r="T2441" t="str">
            <v>ZF 2.42</v>
          </cell>
          <cell r="U2441" t="str">
            <v>6 Speed</v>
          </cell>
          <cell r="V2441" t="str">
            <v>N</v>
          </cell>
          <cell r="W2441" t="str">
            <v>120F</v>
          </cell>
          <cell r="X2441">
            <v>42</v>
          </cell>
          <cell r="Y2441" t="str">
            <v>N</v>
          </cell>
          <cell r="Z2441" t="str">
            <v>380/80R38 (White)</v>
          </cell>
          <cell r="AA2441" t="str">
            <v>380/90R46, SPRAYBIB (WHITE)</v>
          </cell>
          <cell r="AB2441">
            <v>1000</v>
          </cell>
          <cell r="AC2441" t="str">
            <v>N</v>
          </cell>
          <cell r="AD2441" t="str">
            <v>N</v>
          </cell>
          <cell r="AE2441" t="str">
            <v>N</v>
          </cell>
          <cell r="AF2441">
            <v>38</v>
          </cell>
          <cell r="AG2441" t="str">
            <v>Plan</v>
          </cell>
          <cell r="AH2441" t="str">
            <v>N</v>
          </cell>
          <cell r="AK2441" t="str">
            <v>Y</v>
          </cell>
          <cell r="AL2441" t="str">
            <v>N</v>
          </cell>
          <cell r="AM2441" t="str">
            <v>60/90</v>
          </cell>
          <cell r="AN2441" t="str">
            <v>Y</v>
          </cell>
          <cell r="AO2441">
            <v>9</v>
          </cell>
          <cell r="AP2441">
            <v>15</v>
          </cell>
          <cell r="AQ2441">
            <v>5</v>
          </cell>
          <cell r="AR2441" t="str">
            <v>N</v>
          </cell>
          <cell r="AS2441" t="str">
            <v>L</v>
          </cell>
          <cell r="AT2441" t="str">
            <v>Env Pro 2</v>
          </cell>
          <cell r="AU2441" t="str">
            <v>GPS</v>
          </cell>
          <cell r="AV2441" t="str">
            <v>UltraGlide 3</v>
          </cell>
          <cell r="AW2441" t="str">
            <v>Y</v>
          </cell>
          <cell r="AX2441" t="str">
            <v>Y</v>
          </cell>
          <cell r="AY2441" t="str">
            <v>SmartTrax</v>
          </cell>
          <cell r="AZ2441" t="str">
            <v>Raven 2" w/display</v>
          </cell>
        </row>
        <row r="2442">
          <cell r="A2442" t="str">
            <v>Gone</v>
          </cell>
          <cell r="B2442">
            <v>4903</v>
          </cell>
          <cell r="C2442">
            <v>41857</v>
          </cell>
          <cell r="D2442">
            <v>41821</v>
          </cell>
          <cell r="E2442">
            <v>41842</v>
          </cell>
          <cell r="G2442">
            <v>41844</v>
          </cell>
          <cell r="H2442">
            <v>26</v>
          </cell>
          <cell r="I2442">
            <v>41821</v>
          </cell>
          <cell r="J2442">
            <v>26</v>
          </cell>
          <cell r="K2442" t="str">
            <v>Rech</v>
          </cell>
          <cell r="L2442">
            <v>41821</v>
          </cell>
          <cell r="M2442">
            <v>41823</v>
          </cell>
          <cell r="N2442" t="str">
            <v>Committed Unit</v>
          </cell>
          <cell r="O2442">
            <v>0</v>
          </cell>
          <cell r="P2442" t="str">
            <v>Delta NH</v>
          </cell>
          <cell r="Q2442" t="str">
            <v>2015-0047</v>
          </cell>
          <cell r="R2442">
            <v>1025</v>
          </cell>
          <cell r="S2442">
            <v>173</v>
          </cell>
          <cell r="T2442" t="str">
            <v>ZF 2.42</v>
          </cell>
          <cell r="U2442" t="str">
            <v>6 Speed</v>
          </cell>
          <cell r="V2442" t="str">
            <v>N</v>
          </cell>
          <cell r="W2442" t="str">
            <v>120F</v>
          </cell>
          <cell r="X2442">
            <v>42</v>
          </cell>
          <cell r="Y2442" t="str">
            <v>N</v>
          </cell>
          <cell r="Z2442" t="str">
            <v>380/80R38 (White)</v>
          </cell>
          <cell r="AA2442" t="str">
            <v>380/90R46, SPRAYBIB (WHITE)</v>
          </cell>
          <cell r="AB2442">
            <v>1000</v>
          </cell>
          <cell r="AC2442" t="str">
            <v>N</v>
          </cell>
          <cell r="AD2442" t="str">
            <v>N</v>
          </cell>
          <cell r="AE2442" t="str">
            <v>N</v>
          </cell>
          <cell r="AF2442">
            <v>38</v>
          </cell>
          <cell r="AG2442" t="str">
            <v>Plan</v>
          </cell>
          <cell r="AH2442" t="str">
            <v>N</v>
          </cell>
          <cell r="AK2442" t="str">
            <v>Y</v>
          </cell>
          <cell r="AL2442" t="str">
            <v>N</v>
          </cell>
          <cell r="AM2442" t="str">
            <v>60/90</v>
          </cell>
          <cell r="AN2442" t="str">
            <v>Y</v>
          </cell>
          <cell r="AO2442">
            <v>9</v>
          </cell>
          <cell r="AP2442">
            <v>15</v>
          </cell>
          <cell r="AQ2442">
            <v>5</v>
          </cell>
          <cell r="AR2442" t="str">
            <v>N</v>
          </cell>
          <cell r="AS2442" t="str">
            <v>L</v>
          </cell>
          <cell r="AT2442" t="str">
            <v>Env Pro 2</v>
          </cell>
          <cell r="AU2442" t="str">
            <v>GPS</v>
          </cell>
          <cell r="AV2442" t="str">
            <v>UltraGlide 3</v>
          </cell>
          <cell r="AW2442" t="str">
            <v>Y</v>
          </cell>
          <cell r="AX2442" t="str">
            <v>Y</v>
          </cell>
          <cell r="AY2442" t="str">
            <v>SmartTrax</v>
          </cell>
          <cell r="AZ2442" t="str">
            <v>Raven 2" w/display</v>
          </cell>
        </row>
        <row r="2443">
          <cell r="A2443" t="str">
            <v>Done</v>
          </cell>
          <cell r="B2443">
            <v>4913</v>
          </cell>
          <cell r="D2443">
            <v>41821</v>
          </cell>
          <cell r="E2443">
            <v>41842</v>
          </cell>
          <cell r="G2443">
            <v>41850</v>
          </cell>
          <cell r="H2443">
            <v>27</v>
          </cell>
          <cell r="I2443">
            <v>41821</v>
          </cell>
          <cell r="J2443">
            <v>27</v>
          </cell>
          <cell r="K2443" t="str">
            <v>Follrod</v>
          </cell>
          <cell r="L2443">
            <v>41821</v>
          </cell>
          <cell r="M2443">
            <v>41827</v>
          </cell>
          <cell r="O2443">
            <v>41902</v>
          </cell>
          <cell r="P2443" t="str">
            <v>Polen</v>
          </cell>
          <cell r="Q2443" t="str">
            <v>2015-0051</v>
          </cell>
          <cell r="R2443">
            <v>720</v>
          </cell>
          <cell r="S2443">
            <v>160</v>
          </cell>
          <cell r="T2443" t="str">
            <v>JCB</v>
          </cell>
          <cell r="U2443" t="str">
            <v>4 Speed</v>
          </cell>
          <cell r="V2443" t="str">
            <v>N</v>
          </cell>
          <cell r="W2443" t="str">
            <v>120F</v>
          </cell>
          <cell r="X2443">
            <v>42</v>
          </cell>
          <cell r="Y2443" t="str">
            <v>N</v>
          </cell>
          <cell r="Z2443" t="str">
            <v>380/80R38 (White)</v>
          </cell>
          <cell r="AA2443" t="str">
            <v>380/90R46, SPRAYBIB (WHITE)</v>
          </cell>
          <cell r="AB2443">
            <v>750</v>
          </cell>
          <cell r="AC2443" t="str">
            <v>N</v>
          </cell>
          <cell r="AD2443" t="str">
            <v>Y</v>
          </cell>
          <cell r="AE2443" t="str">
            <v>Y</v>
          </cell>
          <cell r="AF2443" t="str">
            <v>N</v>
          </cell>
          <cell r="AG2443" t="str">
            <v>Plan</v>
          </cell>
          <cell r="AH2443" t="str">
            <v>N</v>
          </cell>
          <cell r="AK2443" t="str">
            <v>Y</v>
          </cell>
          <cell r="AL2443" t="str">
            <v>N</v>
          </cell>
          <cell r="AM2443" t="str">
            <v>60/90</v>
          </cell>
          <cell r="AN2443" t="str">
            <v>Y</v>
          </cell>
          <cell r="AO2443">
            <v>9</v>
          </cell>
          <cell r="AP2443">
            <v>20</v>
          </cell>
          <cell r="AQ2443">
            <v>3</v>
          </cell>
          <cell r="AR2443" t="str">
            <v>N</v>
          </cell>
          <cell r="AS2443" t="str">
            <v>R</v>
          </cell>
          <cell r="AT2443" t="str">
            <v>N</v>
          </cell>
          <cell r="AU2443" t="str">
            <v>N</v>
          </cell>
          <cell r="AV2443" t="str">
            <v>N</v>
          </cell>
          <cell r="AW2443" t="str">
            <v>N</v>
          </cell>
          <cell r="AX2443" t="str">
            <v>N</v>
          </cell>
          <cell r="AY2443" t="str">
            <v>N</v>
          </cell>
        </row>
        <row r="2444">
          <cell r="A2444" t="str">
            <v>Done</v>
          </cell>
          <cell r="B2444">
            <v>4910</v>
          </cell>
          <cell r="D2444">
            <v>41821</v>
          </cell>
          <cell r="E2444">
            <v>41843</v>
          </cell>
          <cell r="G2444">
            <v>41848</v>
          </cell>
          <cell r="H2444">
            <v>28</v>
          </cell>
          <cell r="I2444">
            <v>41821</v>
          </cell>
          <cell r="J2444">
            <v>28</v>
          </cell>
          <cell r="K2444" t="str">
            <v>Follrod</v>
          </cell>
          <cell r="L2444">
            <v>41821</v>
          </cell>
          <cell r="M2444">
            <v>41827</v>
          </cell>
          <cell r="O2444">
            <v>0</v>
          </cell>
          <cell r="P2444" t="str">
            <v>Polen</v>
          </cell>
          <cell r="Q2444" t="str">
            <v>2015-0053</v>
          </cell>
          <cell r="R2444">
            <v>1220</v>
          </cell>
          <cell r="S2444">
            <v>225</v>
          </cell>
          <cell r="T2444" t="str">
            <v>ZF 2.42</v>
          </cell>
          <cell r="U2444" t="str">
            <v>6 Speed</v>
          </cell>
          <cell r="V2444" t="str">
            <v>N</v>
          </cell>
          <cell r="W2444" t="str">
            <v>120F</v>
          </cell>
          <cell r="X2444">
            <v>50</v>
          </cell>
          <cell r="Y2444" t="str">
            <v>N</v>
          </cell>
          <cell r="Z2444" t="str">
            <v>380/80R38 (White)</v>
          </cell>
          <cell r="AA2444" t="str">
            <v>380/90R46, SPRAYBIB (WHITE)</v>
          </cell>
          <cell r="AB2444">
            <v>1200</v>
          </cell>
          <cell r="AC2444" t="str">
            <v>N</v>
          </cell>
          <cell r="AD2444" t="str">
            <v>Y</v>
          </cell>
          <cell r="AE2444" t="str">
            <v>Y</v>
          </cell>
          <cell r="AF2444">
            <v>38</v>
          </cell>
          <cell r="AG2444" t="str">
            <v>DB</v>
          </cell>
          <cell r="AH2444" t="str">
            <v>N</v>
          </cell>
          <cell r="AK2444" t="str">
            <v>Y</v>
          </cell>
          <cell r="AL2444" t="str">
            <v>Y</v>
          </cell>
          <cell r="AM2444" t="str">
            <v>POM 120' Boom</v>
          </cell>
          <cell r="AN2444" t="str">
            <v>Y</v>
          </cell>
          <cell r="AO2444">
            <v>9</v>
          </cell>
          <cell r="AP2444">
            <v>20</v>
          </cell>
          <cell r="AQ2444">
            <v>3</v>
          </cell>
          <cell r="AR2444" t="str">
            <v>N</v>
          </cell>
          <cell r="AS2444" t="str">
            <v>R</v>
          </cell>
          <cell r="AT2444" t="str">
            <v>N</v>
          </cell>
          <cell r="AU2444" t="str">
            <v>N</v>
          </cell>
          <cell r="AV2444" t="str">
            <v>N</v>
          </cell>
          <cell r="AW2444" t="str">
            <v>N</v>
          </cell>
          <cell r="AX2444" t="str">
            <v>N</v>
          </cell>
          <cell r="AY2444" t="str">
            <v>N</v>
          </cell>
        </row>
        <row r="2445">
          <cell r="A2445" t="str">
            <v>Gone</v>
          </cell>
          <cell r="B2445">
            <v>4911</v>
          </cell>
          <cell r="C2445">
            <v>41855</v>
          </cell>
          <cell r="D2445">
            <v>41821</v>
          </cell>
          <cell r="E2445">
            <v>41844</v>
          </cell>
          <cell r="G2445">
            <v>41850</v>
          </cell>
          <cell r="H2445">
            <v>29</v>
          </cell>
          <cell r="I2445">
            <v>41821</v>
          </cell>
          <cell r="J2445">
            <v>29</v>
          </cell>
          <cell r="K2445" t="str">
            <v>Rech</v>
          </cell>
          <cell r="L2445">
            <v>41821</v>
          </cell>
          <cell r="M2445">
            <v>41830</v>
          </cell>
          <cell r="N2445" t="str">
            <v>Order 1</v>
          </cell>
          <cell r="O2445">
            <v>0</v>
          </cell>
          <cell r="P2445" t="str">
            <v>Vanderloop</v>
          </cell>
          <cell r="Q2445" t="str">
            <v>2015-0054</v>
          </cell>
          <cell r="R2445">
            <v>1220</v>
          </cell>
          <cell r="S2445">
            <v>225</v>
          </cell>
          <cell r="T2445" t="str">
            <v>ZF 2.42</v>
          </cell>
          <cell r="U2445" t="str">
            <v>6 Speed</v>
          </cell>
          <cell r="V2445" t="str">
            <v>N</v>
          </cell>
          <cell r="W2445" t="str">
            <v>120F</v>
          </cell>
          <cell r="X2445">
            <v>50</v>
          </cell>
          <cell r="Y2445" t="str">
            <v>N</v>
          </cell>
          <cell r="Z2445" t="str">
            <v>380/80R38 (White)</v>
          </cell>
          <cell r="AA2445" t="str">
            <v>380/90R46, SPRAYBIB (WHITE)</v>
          </cell>
          <cell r="AB2445">
            <v>1200</v>
          </cell>
          <cell r="AC2445" t="str">
            <v>N</v>
          </cell>
          <cell r="AD2445" t="str">
            <v>Y</v>
          </cell>
          <cell r="AE2445" t="str">
            <v>Y</v>
          </cell>
          <cell r="AF2445">
            <v>38</v>
          </cell>
          <cell r="AG2445" t="str">
            <v>DB</v>
          </cell>
          <cell r="AH2445" t="str">
            <v>Y</v>
          </cell>
          <cell r="AK2445" t="str">
            <v>Y</v>
          </cell>
          <cell r="AL2445" t="str">
            <v>N</v>
          </cell>
          <cell r="AM2445" t="str">
            <v>60/90</v>
          </cell>
          <cell r="AN2445" t="str">
            <v>Y</v>
          </cell>
          <cell r="AO2445">
            <v>9</v>
          </cell>
          <cell r="AP2445">
            <v>15</v>
          </cell>
          <cell r="AQ2445">
            <v>3</v>
          </cell>
          <cell r="AR2445" t="str">
            <v>N</v>
          </cell>
          <cell r="AS2445" t="str">
            <v>B</v>
          </cell>
          <cell r="AT2445" t="str">
            <v>Env Pro 2</v>
          </cell>
          <cell r="AU2445" t="str">
            <v>GPS</v>
          </cell>
          <cell r="AV2445" t="str">
            <v>UltraGlide 3</v>
          </cell>
          <cell r="AW2445" t="str">
            <v>Y</v>
          </cell>
          <cell r="AX2445" t="str">
            <v>Y</v>
          </cell>
          <cell r="AY2445" t="str">
            <v>SmartTrax</v>
          </cell>
        </row>
        <row r="2446">
          <cell r="A2446" t="str">
            <v>Gone</v>
          </cell>
          <cell r="B2446">
            <v>4912</v>
          </cell>
          <cell r="C2446">
            <v>41855</v>
          </cell>
          <cell r="D2446">
            <v>41821</v>
          </cell>
          <cell r="E2446">
            <v>41848</v>
          </cell>
          <cell r="G2446">
            <v>41851</v>
          </cell>
          <cell r="H2446">
            <v>30</v>
          </cell>
          <cell r="I2446">
            <v>41821</v>
          </cell>
          <cell r="J2446">
            <v>30</v>
          </cell>
          <cell r="K2446" t="str">
            <v>Rech</v>
          </cell>
          <cell r="L2446">
            <v>41821</v>
          </cell>
          <cell r="M2446">
            <v>41830</v>
          </cell>
          <cell r="N2446" t="str">
            <v>Order 2</v>
          </cell>
          <cell r="O2446">
            <v>0</v>
          </cell>
          <cell r="P2446" t="str">
            <v>Vanderloop</v>
          </cell>
          <cell r="Q2446" t="str">
            <v>2015-0055</v>
          </cell>
          <cell r="R2446">
            <v>1220</v>
          </cell>
          <cell r="S2446">
            <v>225</v>
          </cell>
          <cell r="T2446" t="str">
            <v>ZF 2.42</v>
          </cell>
          <cell r="U2446" t="str">
            <v>6 Speed</v>
          </cell>
          <cell r="V2446" t="str">
            <v>N</v>
          </cell>
          <cell r="W2446" t="str">
            <v>120F</v>
          </cell>
          <cell r="X2446">
            <v>50</v>
          </cell>
          <cell r="Y2446" t="str">
            <v>N</v>
          </cell>
          <cell r="Z2446" t="str">
            <v>380/80R38 (White)</v>
          </cell>
          <cell r="AA2446" t="str">
            <v>380/90R46, SPRAYBIB (WHITE)</v>
          </cell>
          <cell r="AB2446">
            <v>1200</v>
          </cell>
          <cell r="AC2446" t="str">
            <v>N</v>
          </cell>
          <cell r="AD2446" t="str">
            <v>Y</v>
          </cell>
          <cell r="AE2446" t="str">
            <v>Y</v>
          </cell>
          <cell r="AF2446">
            <v>38</v>
          </cell>
          <cell r="AG2446" t="str">
            <v>DB</v>
          </cell>
          <cell r="AH2446" t="str">
            <v>Y</v>
          </cell>
          <cell r="AK2446" t="str">
            <v>Y</v>
          </cell>
          <cell r="AL2446" t="str">
            <v>N</v>
          </cell>
          <cell r="AM2446" t="str">
            <v>60/90</v>
          </cell>
          <cell r="AN2446" t="str">
            <v>Y</v>
          </cell>
          <cell r="AO2446">
            <v>9</v>
          </cell>
          <cell r="AP2446">
            <v>15</v>
          </cell>
          <cell r="AQ2446">
            <v>3</v>
          </cell>
          <cell r="AR2446" t="str">
            <v>N</v>
          </cell>
          <cell r="AS2446" t="str">
            <v>B</v>
          </cell>
          <cell r="AT2446" t="str">
            <v>Env Pro 2</v>
          </cell>
          <cell r="AU2446" t="str">
            <v>GPS</v>
          </cell>
          <cell r="AV2446" t="str">
            <v>UltraGlide 3</v>
          </cell>
          <cell r="AW2446" t="str">
            <v>Y</v>
          </cell>
          <cell r="AX2446" t="str">
            <v>Y</v>
          </cell>
          <cell r="AY2446" t="str">
            <v>SmartTrax</v>
          </cell>
        </row>
        <row r="2447">
          <cell r="A2447" t="str">
            <v>Done</v>
          </cell>
          <cell r="B2447">
            <v>4915</v>
          </cell>
          <cell r="D2447">
            <v>41821</v>
          </cell>
          <cell r="E2447">
            <v>41848</v>
          </cell>
          <cell r="G2447">
            <v>41851</v>
          </cell>
          <cell r="H2447">
            <v>31</v>
          </cell>
          <cell r="I2447">
            <v>41821</v>
          </cell>
          <cell r="J2447">
            <v>31</v>
          </cell>
          <cell r="K2447" t="str">
            <v>Nowakowski</v>
          </cell>
          <cell r="L2447">
            <v>41821</v>
          </cell>
          <cell r="M2447">
            <v>41830</v>
          </cell>
          <cell r="N2447" t="str">
            <v>Order 3</v>
          </cell>
          <cell r="O2447">
            <v>0</v>
          </cell>
          <cell r="P2447" t="str">
            <v>Robertson</v>
          </cell>
          <cell r="Q2447" t="str">
            <v>2015-0057</v>
          </cell>
          <cell r="R2447">
            <v>720</v>
          </cell>
          <cell r="S2447">
            <v>160</v>
          </cell>
          <cell r="T2447" t="str">
            <v>JCB</v>
          </cell>
          <cell r="U2447" t="str">
            <v>4 Speed</v>
          </cell>
          <cell r="V2447" t="str">
            <v>C</v>
          </cell>
          <cell r="W2447" t="str">
            <v>120F</v>
          </cell>
          <cell r="X2447">
            <v>42</v>
          </cell>
          <cell r="Y2447" t="str">
            <v>N</v>
          </cell>
          <cell r="Z2447" t="str">
            <v>380/80R38 (White)</v>
          </cell>
          <cell r="AA2447" t="str">
            <v>380/90R46, SPRAYBIB (WHITE)</v>
          </cell>
          <cell r="AB2447">
            <v>750</v>
          </cell>
          <cell r="AC2447" t="str">
            <v>N</v>
          </cell>
          <cell r="AD2447" t="str">
            <v>Y</v>
          </cell>
          <cell r="AE2447" t="str">
            <v>Y</v>
          </cell>
          <cell r="AF2447">
            <v>38</v>
          </cell>
          <cell r="AG2447" t="str">
            <v>Plan</v>
          </cell>
          <cell r="AH2447" t="str">
            <v>N</v>
          </cell>
          <cell r="AK2447" t="str">
            <v>Y</v>
          </cell>
          <cell r="AL2447" t="str">
            <v>N</v>
          </cell>
          <cell r="AM2447" t="str">
            <v>60/90</v>
          </cell>
          <cell r="AN2447" t="str">
            <v>Y</v>
          </cell>
          <cell r="AO2447">
            <v>9</v>
          </cell>
          <cell r="AP2447">
            <v>15</v>
          </cell>
          <cell r="AQ2447">
            <v>3</v>
          </cell>
          <cell r="AR2447" t="str">
            <v>N</v>
          </cell>
          <cell r="AS2447" t="str">
            <v>B</v>
          </cell>
          <cell r="AT2447" t="str">
            <v>Env Pro 2</v>
          </cell>
          <cell r="AU2447" t="str">
            <v>GPS</v>
          </cell>
          <cell r="AV2447" t="str">
            <v>N</v>
          </cell>
          <cell r="AW2447" t="str">
            <v>Y</v>
          </cell>
          <cell r="AX2447" t="str">
            <v>Y</v>
          </cell>
          <cell r="AY2447" t="str">
            <v>N</v>
          </cell>
        </row>
        <row r="2448">
          <cell r="A2448" t="str">
            <v>Done</v>
          </cell>
          <cell r="B2448">
            <v>4914</v>
          </cell>
          <cell r="D2448">
            <v>41821</v>
          </cell>
          <cell r="E2448">
            <v>41849</v>
          </cell>
          <cell r="G2448">
            <v>41851</v>
          </cell>
          <cell r="H2448">
            <v>32</v>
          </cell>
          <cell r="I2448">
            <v>41821</v>
          </cell>
          <cell r="J2448">
            <v>32</v>
          </cell>
          <cell r="K2448" t="str">
            <v>Nowakowski</v>
          </cell>
          <cell r="L2448">
            <v>41821</v>
          </cell>
          <cell r="M2448">
            <v>41830</v>
          </cell>
          <cell r="N2448" t="str">
            <v>Order 4</v>
          </cell>
          <cell r="O2448">
            <v>0</v>
          </cell>
          <cell r="P2448" t="str">
            <v>Redhead</v>
          </cell>
          <cell r="Q2448" t="str">
            <v>2015-0058</v>
          </cell>
          <cell r="R2448" t="str">
            <v>1220+</v>
          </cell>
          <cell r="S2448">
            <v>275</v>
          </cell>
          <cell r="T2448" t="str">
            <v>ZF 1.87</v>
          </cell>
          <cell r="U2448" t="str">
            <v>6 Speed</v>
          </cell>
          <cell r="V2448" t="str">
            <v>C</v>
          </cell>
          <cell r="W2448" t="str">
            <v>120F</v>
          </cell>
          <cell r="X2448">
            <v>50</v>
          </cell>
          <cell r="Y2448" t="str">
            <v>N</v>
          </cell>
          <cell r="Z2448" t="str">
            <v>380/80R38 (White)</v>
          </cell>
          <cell r="AA2448" t="str">
            <v>380/90R46, SPRAYBIB (WHITE)</v>
          </cell>
          <cell r="AB2448">
            <v>1200</v>
          </cell>
          <cell r="AC2448" t="str">
            <v>Y</v>
          </cell>
          <cell r="AD2448" t="str">
            <v>Y</v>
          </cell>
          <cell r="AE2448" t="str">
            <v>Y</v>
          </cell>
          <cell r="AF2448">
            <v>38</v>
          </cell>
          <cell r="AG2448" t="str">
            <v>DB</v>
          </cell>
          <cell r="AH2448" t="str">
            <v>Y</v>
          </cell>
          <cell r="AK2448" t="str">
            <v>Y</v>
          </cell>
          <cell r="AL2448" t="str">
            <v>N</v>
          </cell>
          <cell r="AM2448" t="str">
            <v>POM 132' Boom</v>
          </cell>
          <cell r="AN2448" t="str">
            <v>Y</v>
          </cell>
          <cell r="AO2448">
            <v>9</v>
          </cell>
          <cell r="AP2448">
            <v>15</v>
          </cell>
          <cell r="AQ2448">
            <v>3</v>
          </cell>
          <cell r="AR2448" t="str">
            <v>N</v>
          </cell>
          <cell r="AS2448" t="str">
            <v>B</v>
          </cell>
          <cell r="AT2448" t="str">
            <v>Env Pro 2</v>
          </cell>
          <cell r="AU2448" t="str">
            <v>GPS</v>
          </cell>
          <cell r="AV2448" t="str">
            <v>UltraGlide 3</v>
          </cell>
          <cell r="AW2448" t="str">
            <v>Y</v>
          </cell>
          <cell r="AX2448" t="str">
            <v>Y</v>
          </cell>
          <cell r="AY2448" t="str">
            <v>SmartTrax</v>
          </cell>
        </row>
        <row r="2449">
          <cell r="A2449" t="str">
            <v>Done</v>
          </cell>
          <cell r="D2449">
            <v>41821</v>
          </cell>
          <cell r="E2449">
            <v>41849</v>
          </cell>
          <cell r="G2449">
            <v>41872</v>
          </cell>
          <cell r="H2449">
            <v>33</v>
          </cell>
          <cell r="I2449">
            <v>41821</v>
          </cell>
          <cell r="J2449">
            <v>33</v>
          </cell>
          <cell r="K2449" t="str">
            <v>Rech</v>
          </cell>
          <cell r="L2449">
            <v>41821</v>
          </cell>
          <cell r="M2449">
            <v>41822</v>
          </cell>
          <cell r="N2449" t="str">
            <v>UF01452-Farm Progress (DH Crop Service)</v>
          </cell>
          <cell r="O2449">
            <v>0</v>
          </cell>
          <cell r="P2449" t="str">
            <v>Brokaw MN</v>
          </cell>
          <cell r="Q2449" t="str">
            <v>2015-0062</v>
          </cell>
          <cell r="R2449" t="str">
            <v>1220+</v>
          </cell>
          <cell r="S2449">
            <v>275</v>
          </cell>
          <cell r="T2449" t="str">
            <v>ZF 1.87</v>
          </cell>
          <cell r="U2449" t="str">
            <v>6 Speed</v>
          </cell>
          <cell r="V2449" t="str">
            <v>N</v>
          </cell>
          <cell r="W2449" t="str">
            <v>120F</v>
          </cell>
          <cell r="X2449">
            <v>50</v>
          </cell>
          <cell r="Y2449" t="str">
            <v>N</v>
          </cell>
          <cell r="Z2449" t="str">
            <v>380/80R38 (BLACK)</v>
          </cell>
          <cell r="AA2449" t="str">
            <v>380/90R46, SPRAYBIB (BLACK)</v>
          </cell>
          <cell r="AB2449">
            <v>1200</v>
          </cell>
          <cell r="AC2449" t="str">
            <v>N</v>
          </cell>
          <cell r="AD2449" t="str">
            <v>Y</v>
          </cell>
          <cell r="AE2449" t="str">
            <v>Y</v>
          </cell>
          <cell r="AF2449">
            <v>38</v>
          </cell>
          <cell r="AG2449" t="str">
            <v>DB</v>
          </cell>
          <cell r="AH2449" t="str">
            <v>N</v>
          </cell>
          <cell r="AK2449" t="str">
            <v>N</v>
          </cell>
          <cell r="AL2449" t="str">
            <v>Y</v>
          </cell>
          <cell r="AM2449" t="str">
            <v>POM 120' Boom</v>
          </cell>
          <cell r="AN2449" t="str">
            <v>Y</v>
          </cell>
          <cell r="AO2449">
            <v>9</v>
          </cell>
          <cell r="AP2449">
            <v>20</v>
          </cell>
          <cell r="AQ2449">
            <v>3</v>
          </cell>
          <cell r="AR2449" t="str">
            <v>N</v>
          </cell>
          <cell r="AS2449" t="str">
            <v>B</v>
          </cell>
          <cell r="AT2449" t="str">
            <v>N</v>
          </cell>
          <cell r="AU2449" t="str">
            <v>N</v>
          </cell>
          <cell r="AV2449" t="str">
            <v>N</v>
          </cell>
          <cell r="AW2449" t="str">
            <v>N</v>
          </cell>
          <cell r="AX2449" t="str">
            <v>N</v>
          </cell>
          <cell r="AY2449" t="str">
            <v>N</v>
          </cell>
        </row>
        <row r="2450">
          <cell r="A2450" t="str">
            <v>Gone</v>
          </cell>
          <cell r="B2450">
            <v>4917</v>
          </cell>
          <cell r="C2450">
            <v>41865</v>
          </cell>
          <cell r="D2450">
            <v>41821</v>
          </cell>
          <cell r="E2450">
            <v>41849</v>
          </cell>
          <cell r="G2450">
            <v>41859</v>
          </cell>
          <cell r="H2450">
            <v>34</v>
          </cell>
          <cell r="I2450">
            <v>41821</v>
          </cell>
          <cell r="J2450">
            <v>34</v>
          </cell>
          <cell r="K2450" t="str">
            <v>Rech</v>
          </cell>
          <cell r="L2450">
            <v>41821</v>
          </cell>
          <cell r="M2450">
            <v>41822</v>
          </cell>
          <cell r="N2450" t="str">
            <v>UF01432-Farm Progress</v>
          </cell>
          <cell r="O2450">
            <v>0</v>
          </cell>
          <cell r="P2450" t="str">
            <v>Brokaw Supply</v>
          </cell>
          <cell r="Q2450" t="str">
            <v>2015-0064</v>
          </cell>
          <cell r="R2450">
            <v>1025</v>
          </cell>
          <cell r="S2450">
            <v>173</v>
          </cell>
          <cell r="T2450" t="str">
            <v>ZF 2.42</v>
          </cell>
          <cell r="U2450" t="str">
            <v>6 Speed</v>
          </cell>
          <cell r="V2450" t="str">
            <v>N</v>
          </cell>
          <cell r="W2450" t="str">
            <v>120F</v>
          </cell>
          <cell r="X2450">
            <v>42</v>
          </cell>
          <cell r="Y2450" t="str">
            <v>N</v>
          </cell>
          <cell r="Z2450" t="str">
            <v>380/80R38 (White)</v>
          </cell>
          <cell r="AA2450" t="str">
            <v>380/90R46, SPRAYBIB (WHITE)</v>
          </cell>
          <cell r="AB2450">
            <v>1000</v>
          </cell>
          <cell r="AC2450" t="str">
            <v>N</v>
          </cell>
          <cell r="AD2450" t="str">
            <v>Y</v>
          </cell>
          <cell r="AE2450" t="str">
            <v>Y</v>
          </cell>
          <cell r="AF2450">
            <v>38</v>
          </cell>
          <cell r="AG2450" t="str">
            <v>Plan</v>
          </cell>
          <cell r="AH2450" t="str">
            <v>N</v>
          </cell>
          <cell r="AK2450" t="str">
            <v>N</v>
          </cell>
          <cell r="AL2450" t="str">
            <v>N</v>
          </cell>
          <cell r="AM2450">
            <v>100</v>
          </cell>
          <cell r="AN2450" t="str">
            <v>Y</v>
          </cell>
          <cell r="AO2450">
            <v>9</v>
          </cell>
          <cell r="AP2450">
            <v>15</v>
          </cell>
          <cell r="AQ2450">
            <v>3</v>
          </cell>
          <cell r="AR2450" t="str">
            <v>N</v>
          </cell>
          <cell r="AS2450" t="str">
            <v>N</v>
          </cell>
          <cell r="AT2450" t="str">
            <v>Env Pro 2</v>
          </cell>
          <cell r="AU2450" t="str">
            <v>GPS</v>
          </cell>
          <cell r="AV2450" t="str">
            <v>UltraGlide 5</v>
          </cell>
          <cell r="AW2450" t="str">
            <v>Y</v>
          </cell>
          <cell r="AX2450" t="str">
            <v>Y</v>
          </cell>
          <cell r="AY2450" t="str">
            <v>SmartTrax</v>
          </cell>
        </row>
        <row r="2451">
          <cell r="A2451" t="str">
            <v>Gone</v>
          </cell>
          <cell r="B2451">
            <v>4916</v>
          </cell>
          <cell r="C2451">
            <v>41863</v>
          </cell>
          <cell r="D2451">
            <v>41821</v>
          </cell>
          <cell r="E2451">
            <v>41850</v>
          </cell>
          <cell r="G2451">
            <v>41851</v>
          </cell>
          <cell r="H2451">
            <v>35</v>
          </cell>
          <cell r="I2451">
            <v>41821</v>
          </cell>
          <cell r="J2451">
            <v>35</v>
          </cell>
          <cell r="K2451" t="str">
            <v>Ohm</v>
          </cell>
          <cell r="L2451">
            <v>41821</v>
          </cell>
          <cell r="M2451">
            <v>41835</v>
          </cell>
          <cell r="N2451" t="str">
            <v>Farm Fest / Dakota fest</v>
          </cell>
          <cell r="O2451">
            <v>0</v>
          </cell>
          <cell r="P2451" t="str">
            <v>HPA</v>
          </cell>
          <cell r="Q2451" t="str">
            <v>2015-0065</v>
          </cell>
          <cell r="R2451">
            <v>1020</v>
          </cell>
          <cell r="S2451">
            <v>225</v>
          </cell>
          <cell r="T2451" t="str">
            <v>ZF 2.42</v>
          </cell>
          <cell r="U2451" t="str">
            <v>6 Speed</v>
          </cell>
          <cell r="V2451" t="str">
            <v>N</v>
          </cell>
          <cell r="W2451" t="str">
            <v>120F</v>
          </cell>
          <cell r="X2451">
            <v>50</v>
          </cell>
          <cell r="Y2451" t="str">
            <v>N</v>
          </cell>
          <cell r="Z2451" t="str">
            <v>380/80R38 (White)</v>
          </cell>
          <cell r="AA2451" t="str">
            <v>380/90R46, SPRAYBIB (WHITE)</v>
          </cell>
          <cell r="AB2451">
            <v>1000</v>
          </cell>
          <cell r="AC2451" t="str">
            <v>N</v>
          </cell>
          <cell r="AD2451" t="str">
            <v>Y</v>
          </cell>
          <cell r="AE2451" t="str">
            <v>Y</v>
          </cell>
          <cell r="AF2451">
            <v>38</v>
          </cell>
          <cell r="AG2451" t="str">
            <v>DB</v>
          </cell>
          <cell r="AH2451" t="str">
            <v>Y</v>
          </cell>
          <cell r="AK2451" t="str">
            <v>N</v>
          </cell>
          <cell r="AL2451" t="str">
            <v>Y</v>
          </cell>
          <cell r="AM2451">
            <v>100</v>
          </cell>
          <cell r="AN2451" t="str">
            <v>Y</v>
          </cell>
          <cell r="AO2451">
            <v>9</v>
          </cell>
          <cell r="AP2451">
            <v>20</v>
          </cell>
          <cell r="AQ2451">
            <v>3</v>
          </cell>
          <cell r="AR2451" t="str">
            <v>N</v>
          </cell>
          <cell r="AS2451" t="str">
            <v>N</v>
          </cell>
          <cell r="AT2451" t="str">
            <v>Viper 4</v>
          </cell>
          <cell r="AU2451" t="str">
            <v>GPS</v>
          </cell>
          <cell r="AV2451" t="str">
            <v>UltraGlide 3 W</v>
          </cell>
          <cell r="AW2451" t="str">
            <v>Y</v>
          </cell>
          <cell r="AX2451" t="str">
            <v>Y</v>
          </cell>
          <cell r="AY2451" t="str">
            <v>SmartTrax</v>
          </cell>
          <cell r="AZ2451" t="str">
            <v>Raven 3" w/display</v>
          </cell>
        </row>
        <row r="2452">
          <cell r="A2452" t="str">
            <v>Done</v>
          </cell>
          <cell r="B2452">
            <v>4919</v>
          </cell>
          <cell r="D2452">
            <v>41821</v>
          </cell>
          <cell r="E2452">
            <v>41850</v>
          </cell>
          <cell r="G2452">
            <v>41869</v>
          </cell>
          <cell r="H2452">
            <v>36</v>
          </cell>
          <cell r="I2452">
            <v>41821</v>
          </cell>
          <cell r="J2452">
            <v>36</v>
          </cell>
          <cell r="K2452" t="str">
            <v>Ohm</v>
          </cell>
          <cell r="L2452">
            <v>41821</v>
          </cell>
          <cell r="M2452">
            <v>41835</v>
          </cell>
          <cell r="N2452" t="str">
            <v>Farm Fest / Dakota fest</v>
          </cell>
          <cell r="O2452">
            <v>0</v>
          </cell>
          <cell r="P2452" t="str">
            <v>HPA</v>
          </cell>
          <cell r="Q2452" t="str">
            <v>2015-0067</v>
          </cell>
          <cell r="R2452" t="str">
            <v>1220+</v>
          </cell>
          <cell r="S2452">
            <v>275</v>
          </cell>
          <cell r="T2452" t="str">
            <v>ZF 1.87</v>
          </cell>
          <cell r="U2452" t="str">
            <v>6 Speed</v>
          </cell>
          <cell r="V2452" t="str">
            <v>N</v>
          </cell>
          <cell r="W2452" t="str">
            <v>120-160</v>
          </cell>
          <cell r="X2452">
            <v>50</v>
          </cell>
          <cell r="Y2452" t="str">
            <v>N</v>
          </cell>
          <cell r="Z2452" t="str">
            <v>380/80R38 (BLACK)</v>
          </cell>
          <cell r="AA2452" t="str">
            <v>380/90R46, SPRAYBIB (BLACK)</v>
          </cell>
          <cell r="AB2452">
            <v>1200</v>
          </cell>
          <cell r="AC2452" t="str">
            <v>N</v>
          </cell>
          <cell r="AD2452" t="str">
            <v>Y</v>
          </cell>
          <cell r="AE2452" t="str">
            <v>Y</v>
          </cell>
          <cell r="AF2452">
            <v>38</v>
          </cell>
          <cell r="AG2452" t="str">
            <v>DB</v>
          </cell>
          <cell r="AH2452" t="str">
            <v>Y</v>
          </cell>
          <cell r="AK2452" t="str">
            <v>N</v>
          </cell>
          <cell r="AL2452" t="str">
            <v>Y</v>
          </cell>
          <cell r="AM2452" t="str">
            <v>Boomless w/120' or 132' Center</v>
          </cell>
          <cell r="AN2452" t="str">
            <v>Y</v>
          </cell>
          <cell r="AO2452" t="str">
            <v>N</v>
          </cell>
          <cell r="AP2452">
            <v>20</v>
          </cell>
          <cell r="AQ2452">
            <v>3</v>
          </cell>
          <cell r="AR2452" t="str">
            <v>N</v>
          </cell>
          <cell r="AS2452" t="str">
            <v>N</v>
          </cell>
          <cell r="AT2452" t="str">
            <v>Viper 4</v>
          </cell>
          <cell r="AU2452" t="str">
            <v>GPS</v>
          </cell>
          <cell r="AV2452" t="str">
            <v>N</v>
          </cell>
          <cell r="AW2452" t="str">
            <v>Y</v>
          </cell>
          <cell r="AX2452" t="str">
            <v>Y</v>
          </cell>
          <cell r="AY2452" t="str">
            <v>SmartTrax</v>
          </cell>
          <cell r="AZ2452" t="str">
            <v>Raven 3" w/display</v>
          </cell>
        </row>
        <row r="2453">
          <cell r="A2453" t="str">
            <v>Done</v>
          </cell>
          <cell r="B2453">
            <v>4918</v>
          </cell>
          <cell r="D2453">
            <v>41821</v>
          </cell>
          <cell r="E2453">
            <v>41850</v>
          </cell>
          <cell r="G2453">
            <v>41858</v>
          </cell>
          <cell r="H2453">
            <v>37</v>
          </cell>
          <cell r="I2453">
            <v>41821</v>
          </cell>
          <cell r="J2453">
            <v>37</v>
          </cell>
          <cell r="K2453" t="str">
            <v>Rech</v>
          </cell>
          <cell r="L2453">
            <v>41821</v>
          </cell>
          <cell r="M2453">
            <v>41836</v>
          </cell>
          <cell r="O2453">
            <v>0</v>
          </cell>
          <cell r="P2453" t="str">
            <v>Delta NH</v>
          </cell>
          <cell r="Q2453" t="str">
            <v>2015-0068</v>
          </cell>
          <cell r="R2453">
            <v>1025</v>
          </cell>
          <cell r="S2453">
            <v>173</v>
          </cell>
          <cell r="T2453" t="str">
            <v>ZF 2.42</v>
          </cell>
          <cell r="U2453" t="str">
            <v>6 Speed</v>
          </cell>
          <cell r="V2453" t="str">
            <v>N</v>
          </cell>
          <cell r="W2453" t="str">
            <v>120F</v>
          </cell>
          <cell r="X2453">
            <v>42</v>
          </cell>
          <cell r="Y2453" t="str">
            <v>N</v>
          </cell>
          <cell r="Z2453" t="str">
            <v>380/80R38 (White)</v>
          </cell>
          <cell r="AA2453" t="str">
            <v>380/90R46, SPRAYBIB (WHITE)</v>
          </cell>
          <cell r="AB2453">
            <v>1000</v>
          </cell>
          <cell r="AC2453" t="str">
            <v>N</v>
          </cell>
          <cell r="AD2453" t="str">
            <v>N</v>
          </cell>
          <cell r="AE2453" t="str">
            <v>N</v>
          </cell>
          <cell r="AF2453">
            <v>38</v>
          </cell>
          <cell r="AG2453" t="str">
            <v>Plan</v>
          </cell>
          <cell r="AH2453" t="str">
            <v>N</v>
          </cell>
          <cell r="AK2453" t="str">
            <v>Y</v>
          </cell>
          <cell r="AL2453" t="str">
            <v>N</v>
          </cell>
          <cell r="AM2453" t="str">
            <v>60/90</v>
          </cell>
          <cell r="AN2453" t="str">
            <v>Y</v>
          </cell>
          <cell r="AO2453">
            <v>9</v>
          </cell>
          <cell r="AP2453">
            <v>15</v>
          </cell>
          <cell r="AQ2453">
            <v>3</v>
          </cell>
          <cell r="AR2453" t="str">
            <v>N</v>
          </cell>
          <cell r="AS2453" t="str">
            <v>R</v>
          </cell>
          <cell r="AT2453" t="str">
            <v>Env Pro 2</v>
          </cell>
          <cell r="AU2453" t="str">
            <v>GPS</v>
          </cell>
          <cell r="AV2453" t="str">
            <v>UltraGlide 3</v>
          </cell>
          <cell r="AW2453" t="str">
            <v>Y</v>
          </cell>
          <cell r="AX2453" t="str">
            <v>Y</v>
          </cell>
          <cell r="AY2453" t="str">
            <v>SmartTrax</v>
          </cell>
        </row>
        <row r="2454">
          <cell r="A2454" t="str">
            <v>Done</v>
          </cell>
          <cell r="B2454">
            <v>4821</v>
          </cell>
          <cell r="D2454">
            <v>41821</v>
          </cell>
          <cell r="E2454">
            <v>41851</v>
          </cell>
          <cell r="G2454">
            <v>41857</v>
          </cell>
          <cell r="H2454">
            <v>38</v>
          </cell>
          <cell r="I2454">
            <v>41821</v>
          </cell>
          <cell r="J2454">
            <v>38</v>
          </cell>
          <cell r="K2454" t="str">
            <v>Rech</v>
          </cell>
          <cell r="L2454">
            <v>41821</v>
          </cell>
          <cell r="M2454">
            <v>41836</v>
          </cell>
          <cell r="O2454">
            <v>0</v>
          </cell>
          <cell r="P2454" t="str">
            <v>Delta NH</v>
          </cell>
          <cell r="Q2454" t="str">
            <v>2015-0069</v>
          </cell>
          <cell r="R2454">
            <v>1025</v>
          </cell>
          <cell r="S2454">
            <v>173</v>
          </cell>
          <cell r="T2454" t="str">
            <v>ZF 2.42</v>
          </cell>
          <cell r="U2454" t="str">
            <v>6 Speed</v>
          </cell>
          <cell r="V2454" t="str">
            <v>N</v>
          </cell>
          <cell r="W2454" t="str">
            <v>120F</v>
          </cell>
          <cell r="X2454">
            <v>42</v>
          </cell>
          <cell r="Y2454" t="str">
            <v>N</v>
          </cell>
          <cell r="Z2454" t="str">
            <v>380/80R38 (White)</v>
          </cell>
          <cell r="AA2454" t="str">
            <v>380/90R46, SPRAYBIB (WHITE)</v>
          </cell>
          <cell r="AB2454">
            <v>1000</v>
          </cell>
          <cell r="AC2454" t="str">
            <v>N</v>
          </cell>
          <cell r="AD2454" t="str">
            <v>N</v>
          </cell>
          <cell r="AE2454" t="str">
            <v>N</v>
          </cell>
          <cell r="AF2454">
            <v>38</v>
          </cell>
          <cell r="AG2454" t="str">
            <v>Plan</v>
          </cell>
          <cell r="AH2454" t="str">
            <v>N</v>
          </cell>
          <cell r="AK2454" t="str">
            <v>Y</v>
          </cell>
          <cell r="AL2454" t="str">
            <v>N</v>
          </cell>
          <cell r="AM2454" t="str">
            <v>60/90</v>
          </cell>
          <cell r="AN2454" t="str">
            <v>Y</v>
          </cell>
          <cell r="AO2454">
            <v>9</v>
          </cell>
          <cell r="AP2454">
            <v>15</v>
          </cell>
          <cell r="AQ2454">
            <v>3</v>
          </cell>
          <cell r="AR2454" t="str">
            <v>N</v>
          </cell>
          <cell r="AS2454" t="str">
            <v>R</v>
          </cell>
          <cell r="AT2454" t="str">
            <v>Env Pro 2</v>
          </cell>
          <cell r="AU2454" t="str">
            <v>GPS</v>
          </cell>
          <cell r="AV2454" t="str">
            <v>N</v>
          </cell>
          <cell r="AW2454" t="str">
            <v>Y</v>
          </cell>
          <cell r="AX2454" t="str">
            <v>Y</v>
          </cell>
          <cell r="AY2454" t="str">
            <v>SmartTrax</v>
          </cell>
        </row>
        <row r="2455">
          <cell r="A2455" t="str">
            <v>Done</v>
          </cell>
          <cell r="B2455">
            <v>4830</v>
          </cell>
          <cell r="D2455">
            <v>41821</v>
          </cell>
          <cell r="E2455">
            <v>41851</v>
          </cell>
          <cell r="G2455">
            <v>41870</v>
          </cell>
          <cell r="H2455">
            <v>39</v>
          </cell>
          <cell r="I2455">
            <v>41821</v>
          </cell>
          <cell r="J2455">
            <v>39</v>
          </cell>
          <cell r="K2455" t="str">
            <v>Follrod</v>
          </cell>
          <cell r="L2455">
            <v>41821</v>
          </cell>
          <cell r="M2455">
            <v>41838</v>
          </cell>
          <cell r="N2455" t="str">
            <v>PO 41533</v>
          </cell>
          <cell r="O2455">
            <v>0</v>
          </cell>
          <cell r="P2455" t="str">
            <v>GFE</v>
          </cell>
          <cell r="Q2455" t="str">
            <v>2015-0075</v>
          </cell>
          <cell r="R2455" t="str">
            <v>1220+</v>
          </cell>
          <cell r="S2455">
            <v>275</v>
          </cell>
          <cell r="T2455" t="str">
            <v>ZF 1.87</v>
          </cell>
          <cell r="U2455" t="str">
            <v>6 Speed</v>
          </cell>
          <cell r="V2455" t="str">
            <v>N</v>
          </cell>
          <cell r="W2455" t="str">
            <v>120-160</v>
          </cell>
          <cell r="X2455">
            <v>50</v>
          </cell>
          <cell r="Y2455" t="str">
            <v>Y</v>
          </cell>
          <cell r="Z2455" t="str">
            <v>380/80R38 (BLACK)</v>
          </cell>
          <cell r="AA2455" t="str">
            <v>380/90R46, SPRAYBIB (BLACK)</v>
          </cell>
          <cell r="AB2455">
            <v>1200</v>
          </cell>
          <cell r="AC2455" t="str">
            <v>N</v>
          </cell>
          <cell r="AD2455" t="str">
            <v>N</v>
          </cell>
          <cell r="AE2455" t="str">
            <v>Y</v>
          </cell>
          <cell r="AF2455">
            <v>38</v>
          </cell>
          <cell r="AG2455" t="str">
            <v>DB</v>
          </cell>
          <cell r="AH2455" t="str">
            <v>N</v>
          </cell>
          <cell r="AK2455" t="str">
            <v>N</v>
          </cell>
          <cell r="AL2455" t="str">
            <v>N</v>
          </cell>
        </row>
        <row r="2456">
          <cell r="A2456" t="str">
            <v>Done</v>
          </cell>
          <cell r="B2456">
            <v>4820</v>
          </cell>
          <cell r="D2456">
            <v>41852</v>
          </cell>
          <cell r="E2456">
            <v>41851</v>
          </cell>
          <cell r="G2456">
            <v>41859</v>
          </cell>
          <cell r="H2456">
            <v>40</v>
          </cell>
          <cell r="I2456">
            <v>41852</v>
          </cell>
          <cell r="J2456">
            <v>1</v>
          </cell>
          <cell r="K2456" t="str">
            <v>Hatley</v>
          </cell>
          <cell r="L2456">
            <v>41852</v>
          </cell>
          <cell r="M2456">
            <v>41820</v>
          </cell>
          <cell r="N2456" t="str">
            <v>1 of 5</v>
          </cell>
          <cell r="O2456">
            <v>0</v>
          </cell>
          <cell r="P2456" t="str">
            <v>Morrow</v>
          </cell>
          <cell r="Q2456" t="str">
            <v>2015-0076</v>
          </cell>
          <cell r="R2456" t="str">
            <v>1220+</v>
          </cell>
          <cell r="S2456">
            <v>275</v>
          </cell>
          <cell r="T2456" t="str">
            <v>ZF 1.87</v>
          </cell>
          <cell r="U2456" t="str">
            <v>6 Speed</v>
          </cell>
          <cell r="V2456" t="str">
            <v>N</v>
          </cell>
          <cell r="W2456" t="str">
            <v>120-160</v>
          </cell>
          <cell r="X2456">
            <v>50</v>
          </cell>
          <cell r="Y2456" t="str">
            <v>Y</v>
          </cell>
          <cell r="Z2456" t="str">
            <v>380/80R38 (BLACK)</v>
          </cell>
          <cell r="AA2456" t="str">
            <v>380/90R46, SPRAYBIB (BLACK)</v>
          </cell>
          <cell r="AB2456">
            <v>1200</v>
          </cell>
          <cell r="AC2456" t="str">
            <v>N</v>
          </cell>
          <cell r="AD2456" t="str">
            <v>Y</v>
          </cell>
          <cell r="AE2456" t="str">
            <v>Y</v>
          </cell>
          <cell r="AF2456" t="str">
            <v>N</v>
          </cell>
          <cell r="AG2456" t="str">
            <v>N</v>
          </cell>
          <cell r="AH2456" t="str">
            <v>N</v>
          </cell>
          <cell r="AK2456" t="str">
            <v>Y</v>
          </cell>
          <cell r="AL2456" t="str">
            <v>Y</v>
          </cell>
          <cell r="AM2456">
            <v>100</v>
          </cell>
          <cell r="AN2456" t="str">
            <v>Y</v>
          </cell>
          <cell r="AO2456">
            <v>9</v>
          </cell>
          <cell r="AP2456">
            <v>20</v>
          </cell>
          <cell r="AQ2456">
            <v>3</v>
          </cell>
          <cell r="AR2456" t="str">
            <v>N</v>
          </cell>
          <cell r="AS2456" t="str">
            <v>B</v>
          </cell>
          <cell r="AT2456" t="str">
            <v>Viper 4</v>
          </cell>
          <cell r="AU2456" t="str">
            <v>GPS</v>
          </cell>
          <cell r="AV2456" t="str">
            <v>UltraGlide 5 W</v>
          </cell>
          <cell r="AW2456" t="str">
            <v>Y</v>
          </cell>
          <cell r="AX2456" t="str">
            <v>Y</v>
          </cell>
          <cell r="AY2456" t="str">
            <v>SmartTrax</v>
          </cell>
          <cell r="AZ2456" t="str">
            <v>Raven 3" w/display</v>
          </cell>
        </row>
        <row r="2457">
          <cell r="A2457" t="str">
            <v>Done</v>
          </cell>
          <cell r="B2457">
            <v>4823</v>
          </cell>
          <cell r="D2457">
            <v>41852</v>
          </cell>
          <cell r="E2457">
            <v>41855</v>
          </cell>
          <cell r="G2457">
            <v>41865</v>
          </cell>
          <cell r="H2457">
            <v>41</v>
          </cell>
          <cell r="I2457">
            <v>41852</v>
          </cell>
          <cell r="J2457">
            <v>2</v>
          </cell>
          <cell r="K2457" t="str">
            <v>Hatley</v>
          </cell>
          <cell r="L2457">
            <v>41852</v>
          </cell>
          <cell r="M2457">
            <v>41820</v>
          </cell>
          <cell r="N2457" t="str">
            <v>2 of 5</v>
          </cell>
          <cell r="O2457">
            <v>0</v>
          </cell>
          <cell r="P2457" t="str">
            <v>Morrow</v>
          </cell>
          <cell r="Q2457" t="str">
            <v>2015-0077</v>
          </cell>
          <cell r="R2457" t="str">
            <v>1220+</v>
          </cell>
          <cell r="S2457">
            <v>275</v>
          </cell>
          <cell r="T2457" t="str">
            <v>ZF 1.87</v>
          </cell>
          <cell r="U2457" t="str">
            <v>6 Speed</v>
          </cell>
          <cell r="V2457" t="str">
            <v>N</v>
          </cell>
          <cell r="W2457" t="str">
            <v>120-160</v>
          </cell>
          <cell r="X2457">
            <v>50</v>
          </cell>
          <cell r="Y2457" t="str">
            <v>Y</v>
          </cell>
          <cell r="Z2457" t="str">
            <v>380/80R38 (BLACK)</v>
          </cell>
          <cell r="AA2457" t="str">
            <v>380/90R46, SPRAYBIB (BLACK)</v>
          </cell>
          <cell r="AB2457">
            <v>1200</v>
          </cell>
          <cell r="AC2457" t="str">
            <v>N</v>
          </cell>
          <cell r="AD2457" t="str">
            <v>Y</v>
          </cell>
          <cell r="AE2457" t="str">
            <v>Y</v>
          </cell>
          <cell r="AF2457" t="str">
            <v>N</v>
          </cell>
          <cell r="AG2457" t="str">
            <v>N</v>
          </cell>
          <cell r="AH2457" t="str">
            <v>N</v>
          </cell>
          <cell r="AK2457" t="str">
            <v>Y</v>
          </cell>
          <cell r="AL2457" t="str">
            <v>Y</v>
          </cell>
          <cell r="AM2457">
            <v>100</v>
          </cell>
          <cell r="AN2457" t="str">
            <v>Y</v>
          </cell>
          <cell r="AO2457">
            <v>9</v>
          </cell>
          <cell r="AP2457">
            <v>20</v>
          </cell>
          <cell r="AQ2457">
            <v>3</v>
          </cell>
          <cell r="AR2457" t="str">
            <v>N</v>
          </cell>
          <cell r="AS2457" t="str">
            <v>B</v>
          </cell>
          <cell r="AT2457" t="str">
            <v>Viper 4</v>
          </cell>
          <cell r="AU2457" t="str">
            <v>GPS</v>
          </cell>
          <cell r="AV2457" t="str">
            <v>UltraGlide 5 W</v>
          </cell>
          <cell r="AW2457" t="str">
            <v>Y</v>
          </cell>
          <cell r="AX2457" t="str">
            <v>Y</v>
          </cell>
          <cell r="AY2457" t="str">
            <v>SmartTrax</v>
          </cell>
          <cell r="AZ2457" t="str">
            <v>Raven 3" w/display</v>
          </cell>
        </row>
        <row r="2458">
          <cell r="A2458" t="str">
            <v>Gone</v>
          </cell>
          <cell r="B2458">
            <v>4822</v>
          </cell>
          <cell r="C2458">
            <v>41863</v>
          </cell>
          <cell r="D2458">
            <v>41852</v>
          </cell>
          <cell r="E2458">
            <v>41855</v>
          </cell>
          <cell r="G2458">
            <v>41857</v>
          </cell>
          <cell r="H2458">
            <v>42</v>
          </cell>
          <cell r="I2458">
            <v>41852</v>
          </cell>
          <cell r="J2458">
            <v>3</v>
          </cell>
          <cell r="K2458" t="str">
            <v>Ohm</v>
          </cell>
          <cell r="L2458">
            <v>41852</v>
          </cell>
          <cell r="M2458">
            <v>41835</v>
          </cell>
          <cell r="O2458">
            <v>0</v>
          </cell>
          <cell r="P2458" t="str">
            <v>HPA</v>
          </cell>
          <cell r="Q2458" t="str">
            <v>2015-0079</v>
          </cell>
          <cell r="R2458">
            <v>1020</v>
          </cell>
          <cell r="S2458">
            <v>225</v>
          </cell>
          <cell r="T2458" t="str">
            <v>ZF 2.42</v>
          </cell>
          <cell r="U2458" t="str">
            <v>6 Speed</v>
          </cell>
          <cell r="V2458" t="str">
            <v>N</v>
          </cell>
          <cell r="W2458" t="str">
            <v>120F</v>
          </cell>
          <cell r="X2458">
            <v>50</v>
          </cell>
          <cell r="Y2458" t="str">
            <v>N</v>
          </cell>
          <cell r="Z2458" t="str">
            <v>380/80R38 (White)</v>
          </cell>
          <cell r="AA2458" t="str">
            <v>380/90R46, SPRAYBIB (WHITE)</v>
          </cell>
          <cell r="AB2458">
            <v>1000</v>
          </cell>
          <cell r="AC2458" t="str">
            <v>N</v>
          </cell>
          <cell r="AD2458" t="str">
            <v>Y</v>
          </cell>
          <cell r="AE2458" t="str">
            <v>Y</v>
          </cell>
          <cell r="AF2458">
            <v>38</v>
          </cell>
          <cell r="AG2458" t="str">
            <v>DB</v>
          </cell>
          <cell r="AH2458" t="str">
            <v>Y</v>
          </cell>
          <cell r="AK2458" t="str">
            <v>N</v>
          </cell>
          <cell r="AL2458" t="str">
            <v>Y</v>
          </cell>
          <cell r="AM2458">
            <v>100</v>
          </cell>
          <cell r="AN2458" t="str">
            <v>Y</v>
          </cell>
          <cell r="AO2458">
            <v>9</v>
          </cell>
          <cell r="AP2458">
            <v>20</v>
          </cell>
          <cell r="AQ2458">
            <v>3</v>
          </cell>
          <cell r="AR2458" t="str">
            <v>N</v>
          </cell>
          <cell r="AS2458" t="str">
            <v>N</v>
          </cell>
          <cell r="AT2458" t="str">
            <v>Viper 4</v>
          </cell>
          <cell r="AU2458" t="str">
            <v>GPS</v>
          </cell>
          <cell r="AV2458" t="str">
            <v>UltraGlide 3 W</v>
          </cell>
          <cell r="AW2458" t="str">
            <v>Y</v>
          </cell>
          <cell r="AX2458" t="str">
            <v>Y</v>
          </cell>
          <cell r="AY2458" t="str">
            <v>SmartTrax</v>
          </cell>
          <cell r="AZ2458" t="str">
            <v>Raven 3" w/display</v>
          </cell>
        </row>
        <row r="2459">
          <cell r="A2459" t="str">
            <v>Gone</v>
          </cell>
          <cell r="B2459">
            <v>4824</v>
          </cell>
          <cell r="C2459">
            <v>41869</v>
          </cell>
          <cell r="D2459">
            <v>41852</v>
          </cell>
          <cell r="E2459">
            <v>41855</v>
          </cell>
          <cell r="G2459">
            <v>41858</v>
          </cell>
          <cell r="H2459">
            <v>43</v>
          </cell>
          <cell r="I2459">
            <v>41852</v>
          </cell>
          <cell r="J2459">
            <v>4</v>
          </cell>
          <cell r="K2459" t="str">
            <v>Ohm</v>
          </cell>
          <cell r="L2459">
            <v>41852</v>
          </cell>
          <cell r="M2459">
            <v>41835</v>
          </cell>
          <cell r="O2459">
            <v>0</v>
          </cell>
          <cell r="P2459" t="str">
            <v>HPA</v>
          </cell>
          <cell r="Q2459" t="str">
            <v>2015-0084</v>
          </cell>
          <cell r="R2459">
            <v>1020</v>
          </cell>
          <cell r="S2459">
            <v>225</v>
          </cell>
          <cell r="T2459" t="str">
            <v>ZF 2.42</v>
          </cell>
          <cell r="U2459" t="str">
            <v>6 Speed</v>
          </cell>
          <cell r="V2459" t="str">
            <v>N</v>
          </cell>
          <cell r="W2459" t="str">
            <v>120F</v>
          </cell>
          <cell r="X2459">
            <v>50</v>
          </cell>
          <cell r="Y2459" t="str">
            <v>N</v>
          </cell>
          <cell r="Z2459" t="str">
            <v>380/80R38 (White)</v>
          </cell>
          <cell r="AA2459" t="str">
            <v>380/90R46, SPRAYBIB (WHITE)</v>
          </cell>
          <cell r="AB2459">
            <v>1000</v>
          </cell>
          <cell r="AC2459" t="str">
            <v>N</v>
          </cell>
          <cell r="AD2459" t="str">
            <v>Y</v>
          </cell>
          <cell r="AE2459" t="str">
            <v>Y</v>
          </cell>
          <cell r="AF2459">
            <v>38</v>
          </cell>
          <cell r="AG2459" t="str">
            <v>DB</v>
          </cell>
          <cell r="AH2459" t="str">
            <v>Y</v>
          </cell>
          <cell r="AK2459" t="str">
            <v>N</v>
          </cell>
          <cell r="AL2459" t="str">
            <v>Y</v>
          </cell>
          <cell r="AM2459">
            <v>100</v>
          </cell>
          <cell r="AN2459" t="str">
            <v>Y</v>
          </cell>
          <cell r="AO2459">
            <v>9</v>
          </cell>
          <cell r="AP2459">
            <v>20</v>
          </cell>
          <cell r="AQ2459">
            <v>3</v>
          </cell>
          <cell r="AR2459" t="str">
            <v>N</v>
          </cell>
          <cell r="AS2459" t="str">
            <v>N</v>
          </cell>
          <cell r="AT2459" t="str">
            <v>Viper 4</v>
          </cell>
          <cell r="AU2459" t="str">
            <v>GPS</v>
          </cell>
          <cell r="AV2459" t="str">
            <v>UltraGlide 3 W</v>
          </cell>
          <cell r="AW2459" t="str">
            <v>Y</v>
          </cell>
          <cell r="AX2459" t="str">
            <v>Y</v>
          </cell>
          <cell r="AY2459" t="str">
            <v>SmartTrax</v>
          </cell>
          <cell r="AZ2459" t="str">
            <v>Raven 3" w/display</v>
          </cell>
        </row>
        <row r="2460">
          <cell r="A2460" t="str">
            <v>Done</v>
          </cell>
          <cell r="B2460">
            <v>4825</v>
          </cell>
          <cell r="D2460">
            <v>41852</v>
          </cell>
          <cell r="E2460">
            <v>41856</v>
          </cell>
          <cell r="G2460">
            <v>41871</v>
          </cell>
          <cell r="H2460">
            <v>44</v>
          </cell>
          <cell r="I2460">
            <v>41852</v>
          </cell>
          <cell r="J2460">
            <v>5</v>
          </cell>
          <cell r="K2460" t="str">
            <v>Ohm</v>
          </cell>
          <cell r="L2460">
            <v>41852</v>
          </cell>
          <cell r="M2460">
            <v>41835</v>
          </cell>
          <cell r="O2460">
            <v>0</v>
          </cell>
          <cell r="P2460" t="str">
            <v>HPA</v>
          </cell>
          <cell r="Q2460" t="str">
            <v>2015-0086</v>
          </cell>
          <cell r="R2460">
            <v>1020</v>
          </cell>
          <cell r="S2460">
            <v>225</v>
          </cell>
          <cell r="T2460" t="str">
            <v>ZF 2.42</v>
          </cell>
          <cell r="U2460" t="str">
            <v>6 Speed</v>
          </cell>
          <cell r="V2460" t="str">
            <v>N</v>
          </cell>
          <cell r="W2460" t="str">
            <v>120F</v>
          </cell>
          <cell r="X2460">
            <v>50</v>
          </cell>
          <cell r="Y2460" t="str">
            <v>N</v>
          </cell>
          <cell r="Z2460" t="str">
            <v>380/80R38 (White)</v>
          </cell>
          <cell r="AA2460" t="str">
            <v>380/90R46, SPRAYBIB (WHITE)</v>
          </cell>
          <cell r="AB2460">
            <v>1000</v>
          </cell>
          <cell r="AC2460" t="str">
            <v>N</v>
          </cell>
          <cell r="AD2460" t="str">
            <v>Y</v>
          </cell>
          <cell r="AE2460" t="str">
            <v>Y</v>
          </cell>
          <cell r="AF2460">
            <v>38</v>
          </cell>
          <cell r="AG2460" t="str">
            <v>DB</v>
          </cell>
          <cell r="AH2460" t="str">
            <v>Y</v>
          </cell>
          <cell r="AK2460" t="str">
            <v>N</v>
          </cell>
          <cell r="AL2460" t="str">
            <v>Y</v>
          </cell>
          <cell r="AM2460">
            <v>100</v>
          </cell>
          <cell r="AN2460" t="str">
            <v>Y</v>
          </cell>
          <cell r="AO2460">
            <v>9</v>
          </cell>
          <cell r="AP2460">
            <v>20</v>
          </cell>
          <cell r="AQ2460">
            <v>3</v>
          </cell>
          <cell r="AR2460" t="str">
            <v>N</v>
          </cell>
          <cell r="AS2460" t="str">
            <v>N</v>
          </cell>
          <cell r="AT2460" t="str">
            <v>Env Pro 2</v>
          </cell>
          <cell r="AU2460" t="str">
            <v>GPS</v>
          </cell>
          <cell r="AV2460" t="str">
            <v>UltraGlide 3 W</v>
          </cell>
          <cell r="AW2460" t="str">
            <v>Y</v>
          </cell>
          <cell r="AX2460" t="str">
            <v>Y</v>
          </cell>
          <cell r="AY2460" t="str">
            <v>SmartTrax</v>
          </cell>
          <cell r="AZ2460" t="str">
            <v>Raven 3" w/display</v>
          </cell>
        </row>
        <row r="2461">
          <cell r="A2461" t="str">
            <v>Done</v>
          </cell>
          <cell r="D2461">
            <v>41852</v>
          </cell>
          <cell r="E2461">
            <v>41856</v>
          </cell>
          <cell r="G2461">
            <v>41871</v>
          </cell>
          <cell r="H2461">
            <v>45</v>
          </cell>
          <cell r="I2461">
            <v>41852</v>
          </cell>
          <cell r="J2461">
            <v>6</v>
          </cell>
          <cell r="K2461" t="str">
            <v>Ohm</v>
          </cell>
          <cell r="L2461">
            <v>41852</v>
          </cell>
          <cell r="M2461">
            <v>41835</v>
          </cell>
          <cell r="O2461">
            <v>0</v>
          </cell>
          <cell r="P2461" t="str">
            <v>HPA</v>
          </cell>
          <cell r="Q2461" t="str">
            <v>2015-0087</v>
          </cell>
          <cell r="R2461">
            <v>1020</v>
          </cell>
          <cell r="S2461">
            <v>225</v>
          </cell>
          <cell r="T2461" t="str">
            <v>ZF 2.42</v>
          </cell>
          <cell r="U2461" t="str">
            <v>6 Speed</v>
          </cell>
          <cell r="V2461" t="str">
            <v>N</v>
          </cell>
          <cell r="W2461" t="str">
            <v>120F</v>
          </cell>
          <cell r="X2461">
            <v>50</v>
          </cell>
          <cell r="Y2461" t="str">
            <v>N</v>
          </cell>
          <cell r="Z2461" t="str">
            <v>380/80R38 (White)</v>
          </cell>
          <cell r="AA2461" t="str">
            <v>380/90R46, SPRAYBIB (WHITE)</v>
          </cell>
          <cell r="AB2461">
            <v>1000</v>
          </cell>
          <cell r="AC2461" t="str">
            <v>N</v>
          </cell>
          <cell r="AD2461" t="str">
            <v>Y</v>
          </cell>
          <cell r="AE2461" t="str">
            <v>Y</v>
          </cell>
          <cell r="AF2461">
            <v>38</v>
          </cell>
          <cell r="AG2461" t="str">
            <v>DB</v>
          </cell>
          <cell r="AH2461" t="str">
            <v>Y</v>
          </cell>
          <cell r="AK2461" t="str">
            <v>N</v>
          </cell>
          <cell r="AL2461" t="str">
            <v>Y</v>
          </cell>
          <cell r="AM2461">
            <v>100</v>
          </cell>
          <cell r="AN2461" t="str">
            <v>Y</v>
          </cell>
          <cell r="AO2461">
            <v>9</v>
          </cell>
          <cell r="AP2461">
            <v>20</v>
          </cell>
          <cell r="AQ2461">
            <v>3</v>
          </cell>
          <cell r="AR2461" t="str">
            <v>N</v>
          </cell>
          <cell r="AS2461" t="str">
            <v>N</v>
          </cell>
          <cell r="AT2461" t="str">
            <v>Env Pro 2</v>
          </cell>
          <cell r="AU2461" t="str">
            <v>GPS</v>
          </cell>
          <cell r="AV2461" t="str">
            <v>UltraGlide 3 W</v>
          </cell>
          <cell r="AW2461" t="str">
            <v>Y</v>
          </cell>
          <cell r="AX2461" t="str">
            <v>Y</v>
          </cell>
          <cell r="AY2461" t="str">
            <v>SmartTrax</v>
          </cell>
          <cell r="AZ2461" t="str">
            <v>Raven 3" w/display</v>
          </cell>
        </row>
        <row r="2462">
          <cell r="A2462" t="str">
            <v>Gone</v>
          </cell>
          <cell r="B2462">
            <v>4828</v>
          </cell>
          <cell r="C2462">
            <v>41869</v>
          </cell>
          <cell r="D2462">
            <v>41852</v>
          </cell>
          <cell r="E2462">
            <v>41856</v>
          </cell>
          <cell r="G2462">
            <v>41859</v>
          </cell>
          <cell r="H2462">
            <v>46</v>
          </cell>
          <cell r="I2462">
            <v>41852</v>
          </cell>
          <cell r="J2462">
            <v>7</v>
          </cell>
          <cell r="K2462" t="str">
            <v>Ohm</v>
          </cell>
          <cell r="L2462">
            <v>41852</v>
          </cell>
          <cell r="M2462">
            <v>41835</v>
          </cell>
          <cell r="O2462">
            <v>0</v>
          </cell>
          <cell r="P2462" t="str">
            <v>HPA</v>
          </cell>
          <cell r="Q2462" t="str">
            <v>2015-0088</v>
          </cell>
          <cell r="R2462">
            <v>1020</v>
          </cell>
          <cell r="S2462">
            <v>225</v>
          </cell>
          <cell r="T2462" t="str">
            <v>ZF 2.42</v>
          </cell>
          <cell r="U2462" t="str">
            <v>6 Speed</v>
          </cell>
          <cell r="V2462" t="str">
            <v>N</v>
          </cell>
          <cell r="W2462" t="str">
            <v>120F</v>
          </cell>
          <cell r="X2462">
            <v>50</v>
          </cell>
          <cell r="Y2462" t="str">
            <v>N</v>
          </cell>
          <cell r="Z2462" t="str">
            <v>380/80R38 (White)</v>
          </cell>
          <cell r="AA2462" t="str">
            <v>380/90R46, SPRAYBIB (WHITE)</v>
          </cell>
          <cell r="AB2462">
            <v>1000</v>
          </cell>
          <cell r="AC2462" t="str">
            <v>N</v>
          </cell>
          <cell r="AD2462" t="str">
            <v>Y</v>
          </cell>
          <cell r="AE2462" t="str">
            <v>Y</v>
          </cell>
          <cell r="AF2462">
            <v>38</v>
          </cell>
          <cell r="AG2462" t="str">
            <v>DB</v>
          </cell>
          <cell r="AH2462" t="str">
            <v>N</v>
          </cell>
          <cell r="AK2462" t="str">
            <v>N</v>
          </cell>
          <cell r="AL2462" t="str">
            <v>Y</v>
          </cell>
          <cell r="AM2462">
            <v>100</v>
          </cell>
          <cell r="AN2462" t="str">
            <v>Y</v>
          </cell>
          <cell r="AO2462">
            <v>9</v>
          </cell>
          <cell r="AP2462">
            <v>20</v>
          </cell>
          <cell r="AQ2462">
            <v>3</v>
          </cell>
          <cell r="AR2462" t="str">
            <v>N</v>
          </cell>
          <cell r="AS2462" t="str">
            <v>N</v>
          </cell>
          <cell r="AT2462" t="str">
            <v>Env Pro 2</v>
          </cell>
          <cell r="AU2462" t="str">
            <v>GPS</v>
          </cell>
          <cell r="AV2462" t="str">
            <v>UltraGlide 3 W</v>
          </cell>
          <cell r="AW2462" t="str">
            <v>Y</v>
          </cell>
          <cell r="AX2462" t="str">
            <v>Y</v>
          </cell>
          <cell r="AY2462" t="str">
            <v>SmartTrax</v>
          </cell>
          <cell r="AZ2462" t="str">
            <v>Raven 3" w/display</v>
          </cell>
        </row>
        <row r="2463">
          <cell r="A2463" t="str">
            <v>Done</v>
          </cell>
          <cell r="B2463">
            <v>4827</v>
          </cell>
          <cell r="D2463">
            <v>41852</v>
          </cell>
          <cell r="E2463">
            <v>41857</v>
          </cell>
          <cell r="G2463">
            <v>41870</v>
          </cell>
          <cell r="H2463">
            <v>47</v>
          </cell>
          <cell r="I2463">
            <v>41852</v>
          </cell>
          <cell r="J2463">
            <v>8</v>
          </cell>
          <cell r="K2463" t="str">
            <v>Ohm</v>
          </cell>
          <cell r="L2463">
            <v>41852</v>
          </cell>
          <cell r="M2463">
            <v>41835</v>
          </cell>
          <cell r="O2463">
            <v>0</v>
          </cell>
          <cell r="P2463" t="str">
            <v>HPA</v>
          </cell>
          <cell r="Q2463" t="str">
            <v>2015-0093</v>
          </cell>
          <cell r="R2463">
            <v>1020</v>
          </cell>
          <cell r="S2463">
            <v>225</v>
          </cell>
          <cell r="T2463" t="str">
            <v>ZF 2.42</v>
          </cell>
          <cell r="U2463" t="str">
            <v>6 Speed</v>
          </cell>
          <cell r="V2463" t="str">
            <v>N</v>
          </cell>
          <cell r="W2463" t="str">
            <v>120F</v>
          </cell>
          <cell r="X2463">
            <v>50</v>
          </cell>
          <cell r="Y2463" t="str">
            <v>N</v>
          </cell>
          <cell r="Z2463" t="str">
            <v>380/80R38 (White)</v>
          </cell>
          <cell r="AA2463" t="str">
            <v>380/90R46, SPRAYBIB (WHITE)</v>
          </cell>
          <cell r="AB2463">
            <v>1000</v>
          </cell>
          <cell r="AC2463" t="str">
            <v>N</v>
          </cell>
          <cell r="AD2463" t="str">
            <v>Y</v>
          </cell>
          <cell r="AE2463" t="str">
            <v>Y</v>
          </cell>
          <cell r="AF2463">
            <v>38</v>
          </cell>
          <cell r="AG2463" t="str">
            <v>DB</v>
          </cell>
          <cell r="AH2463" t="str">
            <v>Y</v>
          </cell>
          <cell r="AK2463" t="str">
            <v>N</v>
          </cell>
          <cell r="AL2463" t="str">
            <v>Y</v>
          </cell>
          <cell r="AM2463" t="str">
            <v>Boomless w/120' or 132' Center</v>
          </cell>
          <cell r="AN2463" t="str">
            <v>Y</v>
          </cell>
          <cell r="AO2463" t="str">
            <v>N</v>
          </cell>
          <cell r="AP2463">
            <v>20</v>
          </cell>
          <cell r="AQ2463">
            <v>3</v>
          </cell>
          <cell r="AR2463" t="str">
            <v>N</v>
          </cell>
          <cell r="AS2463" t="str">
            <v>N</v>
          </cell>
          <cell r="AT2463" t="str">
            <v>N</v>
          </cell>
          <cell r="AU2463" t="str">
            <v>N</v>
          </cell>
          <cell r="AV2463" t="str">
            <v>N</v>
          </cell>
          <cell r="AW2463" t="str">
            <v>N</v>
          </cell>
          <cell r="AX2463" t="str">
            <v>N</v>
          </cell>
          <cell r="AY2463" t="str">
            <v>N</v>
          </cell>
        </row>
        <row r="2464">
          <cell r="A2464" t="str">
            <v>Done</v>
          </cell>
          <cell r="B2464">
            <v>4833</v>
          </cell>
          <cell r="D2464">
            <v>41852</v>
          </cell>
          <cell r="E2464">
            <v>41857</v>
          </cell>
          <cell r="G2464">
            <v>41870</v>
          </cell>
          <cell r="H2464">
            <v>48</v>
          </cell>
          <cell r="I2464">
            <v>41852</v>
          </cell>
          <cell r="J2464">
            <v>9</v>
          </cell>
          <cell r="K2464" t="str">
            <v>Rech</v>
          </cell>
          <cell r="M2464">
            <v>41821</v>
          </cell>
          <cell r="N2464" t="str">
            <v>PO 10445: Dale Valentine</v>
          </cell>
          <cell r="O2464">
            <v>0</v>
          </cell>
          <cell r="P2464" t="str">
            <v>Riggins, NE</v>
          </cell>
          <cell r="Q2464" t="str">
            <v>2015-0094</v>
          </cell>
          <cell r="R2464">
            <v>720</v>
          </cell>
          <cell r="S2464">
            <v>160</v>
          </cell>
          <cell r="T2464" t="str">
            <v>JCB</v>
          </cell>
          <cell r="U2464" t="str">
            <v>4 Speed</v>
          </cell>
          <cell r="V2464" t="str">
            <v>N</v>
          </cell>
          <cell r="W2464" t="str">
            <v>120F</v>
          </cell>
          <cell r="X2464">
            <v>42</v>
          </cell>
          <cell r="Y2464" t="str">
            <v>N</v>
          </cell>
          <cell r="Z2464" t="str">
            <v>380/80R38 (White)</v>
          </cell>
          <cell r="AA2464" t="str">
            <v>380/90R46, SPRAYBIB (WHITE)</v>
          </cell>
          <cell r="AB2464">
            <v>750</v>
          </cell>
          <cell r="AC2464" t="str">
            <v>N</v>
          </cell>
          <cell r="AD2464" t="str">
            <v>N</v>
          </cell>
          <cell r="AE2464" t="str">
            <v>Y</v>
          </cell>
          <cell r="AF2464" t="str">
            <v>N</v>
          </cell>
          <cell r="AG2464" t="str">
            <v>N</v>
          </cell>
          <cell r="AH2464" t="str">
            <v>N</v>
          </cell>
          <cell r="AK2464" t="str">
            <v>N</v>
          </cell>
          <cell r="AL2464" t="str">
            <v>N</v>
          </cell>
          <cell r="AM2464" t="str">
            <v>60/90</v>
          </cell>
          <cell r="AN2464" t="str">
            <v>Y</v>
          </cell>
          <cell r="AO2464">
            <v>9</v>
          </cell>
          <cell r="AP2464">
            <v>15</v>
          </cell>
          <cell r="AQ2464">
            <v>3</v>
          </cell>
          <cell r="AR2464" t="str">
            <v>N</v>
          </cell>
          <cell r="AS2464" t="str">
            <v>R</v>
          </cell>
          <cell r="AT2464" t="str">
            <v>Env Pro 2</v>
          </cell>
          <cell r="AU2464" t="str">
            <v>GPS</v>
          </cell>
          <cell r="AV2464" t="str">
            <v>N</v>
          </cell>
          <cell r="AW2464" t="str">
            <v>Y</v>
          </cell>
          <cell r="AX2464" t="str">
            <v>Y</v>
          </cell>
          <cell r="AY2464" t="str">
            <v>N</v>
          </cell>
          <cell r="AZ2464" t="str">
            <v>Raven 2" w/display</v>
          </cell>
        </row>
        <row r="2465">
          <cell r="A2465" t="str">
            <v>Done</v>
          </cell>
          <cell r="B2465">
            <v>4835</v>
          </cell>
          <cell r="D2465">
            <v>41852</v>
          </cell>
          <cell r="E2465">
            <v>41857</v>
          </cell>
          <cell r="G2465">
            <v>41870</v>
          </cell>
          <cell r="H2465">
            <v>49</v>
          </cell>
          <cell r="I2465">
            <v>41852</v>
          </cell>
          <cell r="J2465">
            <v>10</v>
          </cell>
          <cell r="K2465" t="str">
            <v>Follrod</v>
          </cell>
          <cell r="L2465">
            <v>41852</v>
          </cell>
          <cell r="M2465">
            <v>41845</v>
          </cell>
          <cell r="N2465" t="str">
            <v>Demo-need for Ontario Ag Show Sept 9-11</v>
          </cell>
          <cell r="O2465">
            <v>0</v>
          </cell>
          <cell r="P2465" t="str">
            <v>Egger Truck</v>
          </cell>
          <cell r="Q2465" t="str">
            <v>2015-0096</v>
          </cell>
          <cell r="R2465">
            <v>720</v>
          </cell>
          <cell r="S2465">
            <v>160</v>
          </cell>
          <cell r="T2465" t="str">
            <v>JCB</v>
          </cell>
          <cell r="U2465" t="str">
            <v>4 Speed</v>
          </cell>
          <cell r="V2465" t="str">
            <v>C</v>
          </cell>
          <cell r="W2465" t="str">
            <v>120F</v>
          </cell>
          <cell r="X2465">
            <v>50</v>
          </cell>
          <cell r="Y2465" t="str">
            <v>N</v>
          </cell>
          <cell r="Z2465" t="str">
            <v>380/80R38 (White)</v>
          </cell>
          <cell r="AA2465" t="str">
            <v>380/90R46, SPRAYBIB (WHITE)</v>
          </cell>
          <cell r="AB2465">
            <v>750</v>
          </cell>
          <cell r="AC2465" t="str">
            <v>N</v>
          </cell>
          <cell r="AD2465" t="str">
            <v>N</v>
          </cell>
          <cell r="AE2465" t="str">
            <v>Y</v>
          </cell>
          <cell r="AF2465">
            <v>38</v>
          </cell>
          <cell r="AG2465" t="str">
            <v>DB</v>
          </cell>
          <cell r="AH2465" t="str">
            <v>N</v>
          </cell>
          <cell r="AK2465" t="str">
            <v>Y</v>
          </cell>
          <cell r="AL2465" t="str">
            <v>N</v>
          </cell>
          <cell r="AM2465" t="str">
            <v>60/90</v>
          </cell>
          <cell r="AN2465" t="str">
            <v>Y</v>
          </cell>
          <cell r="AO2465">
            <v>9</v>
          </cell>
          <cell r="AP2465">
            <v>20</v>
          </cell>
          <cell r="AQ2465">
            <v>5</v>
          </cell>
          <cell r="AR2465" t="str">
            <v>N</v>
          </cell>
          <cell r="AS2465" t="str">
            <v>N</v>
          </cell>
          <cell r="AT2465" t="str">
            <v>ISO Wiring</v>
          </cell>
          <cell r="AU2465" t="str">
            <v>N</v>
          </cell>
          <cell r="AV2465" t="str">
            <v>N</v>
          </cell>
          <cell r="AW2465" t="str">
            <v>Y</v>
          </cell>
          <cell r="AX2465" t="str">
            <v>Y</v>
          </cell>
          <cell r="AY2465" t="str">
            <v>N</v>
          </cell>
        </row>
        <row r="2466">
          <cell r="A2466" t="str">
            <v>Gone</v>
          </cell>
          <cell r="B2466">
            <v>4831</v>
          </cell>
          <cell r="C2466">
            <v>41871</v>
          </cell>
          <cell r="D2466">
            <v>41852</v>
          </cell>
          <cell r="E2466">
            <v>41858</v>
          </cell>
          <cell r="G2466">
            <v>41863</v>
          </cell>
          <cell r="H2466">
            <v>50</v>
          </cell>
          <cell r="I2466">
            <v>41852</v>
          </cell>
          <cell r="J2466">
            <v>11</v>
          </cell>
          <cell r="K2466" t="str">
            <v>Follrod</v>
          </cell>
          <cell r="L2466">
            <v>41852</v>
          </cell>
          <cell r="M2466">
            <v>41845</v>
          </cell>
          <cell r="N2466" t="str">
            <v>Stock-need for Ontario Ag Show Sept 9-11</v>
          </cell>
          <cell r="O2466">
            <v>0</v>
          </cell>
          <cell r="P2466" t="str">
            <v>Egger Truck</v>
          </cell>
          <cell r="Q2466" t="str">
            <v>2015-0097</v>
          </cell>
          <cell r="R2466">
            <v>1020</v>
          </cell>
          <cell r="S2466">
            <v>225</v>
          </cell>
          <cell r="T2466" t="str">
            <v>ZF 2.42</v>
          </cell>
          <cell r="U2466" t="str">
            <v>6 Speed</v>
          </cell>
          <cell r="V2466" t="str">
            <v>C</v>
          </cell>
          <cell r="W2466" t="str">
            <v>120F</v>
          </cell>
          <cell r="X2466">
            <v>50</v>
          </cell>
          <cell r="Y2466" t="str">
            <v>N</v>
          </cell>
          <cell r="Z2466" t="str">
            <v>380/80R38 (White)</v>
          </cell>
          <cell r="AA2466" t="str">
            <v>380/90R46, SPRAYBIB (WHITE)</v>
          </cell>
          <cell r="AB2466">
            <v>1000</v>
          </cell>
          <cell r="AC2466" t="str">
            <v>N</v>
          </cell>
          <cell r="AD2466" t="str">
            <v>N</v>
          </cell>
          <cell r="AE2466" t="str">
            <v>Y</v>
          </cell>
          <cell r="AF2466">
            <v>38</v>
          </cell>
          <cell r="AG2466" t="str">
            <v>DB</v>
          </cell>
          <cell r="AH2466" t="str">
            <v>N</v>
          </cell>
          <cell r="AK2466" t="str">
            <v>Y</v>
          </cell>
          <cell r="AL2466" t="str">
            <v>N</v>
          </cell>
          <cell r="AM2466">
            <v>100</v>
          </cell>
          <cell r="AN2466" t="str">
            <v>Y</v>
          </cell>
          <cell r="AO2466">
            <v>9</v>
          </cell>
          <cell r="AP2466">
            <v>20</v>
          </cell>
          <cell r="AQ2466">
            <v>5</v>
          </cell>
          <cell r="AR2466" t="str">
            <v>N</v>
          </cell>
          <cell r="AS2466" t="str">
            <v>B</v>
          </cell>
          <cell r="AT2466" t="str">
            <v>ISO Wiring</v>
          </cell>
          <cell r="AU2466" t="str">
            <v>N</v>
          </cell>
          <cell r="AV2466" t="str">
            <v>N</v>
          </cell>
          <cell r="AW2466" t="str">
            <v>Y</v>
          </cell>
          <cell r="AX2466" t="str">
            <v>Y</v>
          </cell>
          <cell r="AY2466" t="str">
            <v>N</v>
          </cell>
        </row>
        <row r="2467">
          <cell r="A2467" t="str">
            <v>Done</v>
          </cell>
          <cell r="B2467">
            <v>4832</v>
          </cell>
          <cell r="D2467">
            <v>41852</v>
          </cell>
          <cell r="E2467">
            <v>41858</v>
          </cell>
          <cell r="G2467">
            <v>41870</v>
          </cell>
          <cell r="H2467">
            <v>51</v>
          </cell>
          <cell r="I2467">
            <v>41852</v>
          </cell>
          <cell r="J2467">
            <v>12</v>
          </cell>
          <cell r="K2467" t="str">
            <v>Payne</v>
          </cell>
          <cell r="L2467">
            <v>41913</v>
          </cell>
          <cell r="M2467">
            <v>41838</v>
          </cell>
          <cell r="N2467" t="str">
            <v>PO ASOWB15 Barry Wright</v>
          </cell>
          <cell r="O2467">
            <v>0</v>
          </cell>
          <cell r="P2467" t="str">
            <v>OVA</v>
          </cell>
          <cell r="Q2467" t="str">
            <v>2015-0098</v>
          </cell>
          <cell r="R2467">
            <v>720</v>
          </cell>
          <cell r="S2467">
            <v>160</v>
          </cell>
          <cell r="T2467" t="str">
            <v>JCB</v>
          </cell>
          <cell r="U2467" t="str">
            <v>4 Speed</v>
          </cell>
          <cell r="V2467" t="str">
            <v>N</v>
          </cell>
          <cell r="W2467" t="str">
            <v>120F</v>
          </cell>
          <cell r="X2467">
            <v>42</v>
          </cell>
          <cell r="Y2467" t="str">
            <v>N</v>
          </cell>
          <cell r="Z2467" t="str">
            <v>380/80R38 (White)</v>
          </cell>
          <cell r="AA2467" t="str">
            <v>380/90R46, SPRAYBIB (WHITE)</v>
          </cell>
          <cell r="AB2467">
            <v>750</v>
          </cell>
          <cell r="AC2467" t="str">
            <v>N</v>
          </cell>
          <cell r="AD2467" t="str">
            <v>N</v>
          </cell>
          <cell r="AE2467" t="str">
            <v>Y</v>
          </cell>
          <cell r="AF2467">
            <v>38</v>
          </cell>
          <cell r="AG2467" t="str">
            <v>N</v>
          </cell>
          <cell r="AH2467" t="str">
            <v>N</v>
          </cell>
          <cell r="AK2467" t="str">
            <v>N</v>
          </cell>
          <cell r="AL2467" t="str">
            <v>N</v>
          </cell>
          <cell r="AM2467">
            <v>90</v>
          </cell>
          <cell r="AN2467" t="str">
            <v>Y</v>
          </cell>
          <cell r="AO2467">
            <v>9</v>
          </cell>
          <cell r="AP2467">
            <v>15</v>
          </cell>
          <cell r="AQ2467">
            <v>3</v>
          </cell>
          <cell r="AR2467" t="str">
            <v>Straight</v>
          </cell>
          <cell r="AS2467" t="str">
            <v>R</v>
          </cell>
          <cell r="AT2467" t="str">
            <v>Env Pro 2</v>
          </cell>
          <cell r="AU2467" t="str">
            <v>GPS</v>
          </cell>
          <cell r="AV2467" t="str">
            <v>N</v>
          </cell>
          <cell r="AW2467" t="str">
            <v>Y</v>
          </cell>
          <cell r="AX2467" t="str">
            <v>Y</v>
          </cell>
          <cell r="AY2467" t="str">
            <v>N</v>
          </cell>
        </row>
        <row r="2468">
          <cell r="A2468" t="str">
            <v>QC</v>
          </cell>
          <cell r="D2468">
            <v>41852</v>
          </cell>
          <cell r="E2468">
            <v>41858</v>
          </cell>
          <cell r="H2468">
            <v>52</v>
          </cell>
          <cell r="I2468">
            <v>41852</v>
          </cell>
          <cell r="J2468">
            <v>13</v>
          </cell>
          <cell r="K2468" t="str">
            <v>Rech</v>
          </cell>
          <cell r="M2468">
            <v>41821</v>
          </cell>
          <cell r="N2468" t="str">
            <v>PO 10446</v>
          </cell>
          <cell r="O2468">
            <v>0</v>
          </cell>
          <cell r="P2468" t="str">
            <v>Riggins, NE</v>
          </cell>
          <cell r="Q2468" t="str">
            <v>2015-0099</v>
          </cell>
          <cell r="R2468">
            <v>720</v>
          </cell>
          <cell r="S2468">
            <v>160</v>
          </cell>
          <cell r="T2468" t="str">
            <v>JCB</v>
          </cell>
          <cell r="U2468" t="str">
            <v>4 Speed</v>
          </cell>
          <cell r="V2468" t="str">
            <v>N</v>
          </cell>
          <cell r="W2468" t="str">
            <v>120F</v>
          </cell>
          <cell r="X2468">
            <v>42</v>
          </cell>
          <cell r="Y2468" t="str">
            <v>N</v>
          </cell>
          <cell r="Z2468" t="str">
            <v>380/80R38 (White)</v>
          </cell>
          <cell r="AA2468" t="str">
            <v>380/90R46, SPRAYBIB (WHITE)</v>
          </cell>
          <cell r="AB2468">
            <v>750</v>
          </cell>
          <cell r="AC2468" t="str">
            <v>N</v>
          </cell>
          <cell r="AD2468" t="str">
            <v>N</v>
          </cell>
          <cell r="AE2468" t="str">
            <v>Y</v>
          </cell>
          <cell r="AF2468" t="str">
            <v>N</v>
          </cell>
          <cell r="AG2468" t="str">
            <v>N</v>
          </cell>
          <cell r="AH2468" t="str">
            <v>N</v>
          </cell>
          <cell r="AK2468" t="str">
            <v>N</v>
          </cell>
          <cell r="AL2468" t="str">
            <v>N</v>
          </cell>
          <cell r="AM2468" t="str">
            <v>60/90</v>
          </cell>
          <cell r="AN2468" t="str">
            <v>Y</v>
          </cell>
          <cell r="AO2468">
            <v>9</v>
          </cell>
          <cell r="AP2468">
            <v>20</v>
          </cell>
          <cell r="AQ2468">
            <v>3</v>
          </cell>
          <cell r="AR2468" t="str">
            <v>N</v>
          </cell>
          <cell r="AS2468" t="str">
            <v>N</v>
          </cell>
          <cell r="AT2468" t="str">
            <v>Env Pro 2</v>
          </cell>
          <cell r="AU2468" t="str">
            <v>GPS</v>
          </cell>
          <cell r="AV2468" t="str">
            <v>N</v>
          </cell>
          <cell r="AW2468" t="str">
            <v>Y</v>
          </cell>
          <cell r="AX2468" t="str">
            <v>Y</v>
          </cell>
          <cell r="AY2468" t="str">
            <v>N</v>
          </cell>
        </row>
        <row r="2469">
          <cell r="A2469" t="str">
            <v>QC</v>
          </cell>
          <cell r="D2469">
            <v>41852</v>
          </cell>
          <cell r="E2469">
            <v>41862</v>
          </cell>
          <cell r="H2469">
            <v>53</v>
          </cell>
          <cell r="I2469">
            <v>41852</v>
          </cell>
          <cell r="J2469">
            <v>14</v>
          </cell>
          <cell r="K2469" t="str">
            <v>Rech</v>
          </cell>
          <cell r="L2469">
            <v>41852</v>
          </cell>
          <cell r="M2469">
            <v>41821</v>
          </cell>
          <cell r="N2469" t="str">
            <v>PO 10440 Kent Chinn; Need by end of Month</v>
          </cell>
          <cell r="O2469">
            <v>0</v>
          </cell>
          <cell r="P2469" t="str">
            <v>Riggins, MO</v>
          </cell>
          <cell r="Q2469" t="str">
            <v>2015-0100</v>
          </cell>
          <cell r="R2469">
            <v>1025</v>
          </cell>
          <cell r="S2469">
            <v>173</v>
          </cell>
          <cell r="T2469" t="str">
            <v>ZF 2.42</v>
          </cell>
          <cell r="U2469" t="str">
            <v>6 Speed</v>
          </cell>
          <cell r="V2469" t="str">
            <v>N</v>
          </cell>
          <cell r="W2469" t="str">
            <v>120F</v>
          </cell>
          <cell r="X2469">
            <v>42</v>
          </cell>
          <cell r="Y2469" t="str">
            <v>N</v>
          </cell>
          <cell r="Z2469" t="str">
            <v>380/80R38 (White)</v>
          </cell>
          <cell r="AA2469" t="str">
            <v>380/90R46, SPRAYBIB (WHITE)</v>
          </cell>
          <cell r="AB2469">
            <v>1000</v>
          </cell>
          <cell r="AC2469" t="str">
            <v>N</v>
          </cell>
          <cell r="AD2469" t="str">
            <v>N</v>
          </cell>
          <cell r="AE2469" t="str">
            <v>N</v>
          </cell>
          <cell r="AF2469">
            <v>38</v>
          </cell>
          <cell r="AG2469" t="str">
            <v>Plan</v>
          </cell>
          <cell r="AH2469" t="str">
            <v>N</v>
          </cell>
          <cell r="AK2469" t="str">
            <v>N</v>
          </cell>
          <cell r="AL2469" t="str">
            <v>N</v>
          </cell>
          <cell r="AM2469" t="str">
            <v>60/90</v>
          </cell>
          <cell r="AN2469" t="str">
            <v>Y</v>
          </cell>
          <cell r="AO2469">
            <v>9</v>
          </cell>
          <cell r="AP2469">
            <v>20</v>
          </cell>
          <cell r="AQ2469">
            <v>3</v>
          </cell>
          <cell r="AR2469" t="str">
            <v>N</v>
          </cell>
          <cell r="AS2469" t="str">
            <v>N</v>
          </cell>
          <cell r="AT2469" t="str">
            <v>ISO Wiring</v>
          </cell>
          <cell r="AU2469" t="str">
            <v>N</v>
          </cell>
          <cell r="AV2469" t="str">
            <v>N</v>
          </cell>
          <cell r="AW2469" t="str">
            <v>Y</v>
          </cell>
          <cell r="AX2469" t="str">
            <v>Y</v>
          </cell>
          <cell r="AY2469" t="str">
            <v>N</v>
          </cell>
        </row>
        <row r="2470">
          <cell r="A2470" t="str">
            <v>Done</v>
          </cell>
          <cell r="D2470">
            <v>41852</v>
          </cell>
          <cell r="E2470">
            <v>41862</v>
          </cell>
          <cell r="G2470">
            <v>41872</v>
          </cell>
          <cell r="H2470">
            <v>54</v>
          </cell>
          <cell r="I2470">
            <v>41852</v>
          </cell>
          <cell r="J2470">
            <v>15</v>
          </cell>
          <cell r="K2470" t="str">
            <v>Rech</v>
          </cell>
          <cell r="M2470">
            <v>41821</v>
          </cell>
          <cell r="N2470" t="str">
            <v>PO 10452 Schmidt Ag</v>
          </cell>
          <cell r="O2470">
            <v>41859</v>
          </cell>
          <cell r="P2470" t="str">
            <v>Riggins, NE</v>
          </cell>
          <cell r="Q2470" t="str">
            <v>2015-0103</v>
          </cell>
          <cell r="R2470">
            <v>1025</v>
          </cell>
          <cell r="S2470">
            <v>173</v>
          </cell>
          <cell r="T2470" t="str">
            <v>ZF 2.42</v>
          </cell>
          <cell r="U2470" t="str">
            <v>6 Speed</v>
          </cell>
          <cell r="V2470" t="str">
            <v>N</v>
          </cell>
          <cell r="W2470" t="str">
            <v>120F</v>
          </cell>
          <cell r="X2470">
            <v>42</v>
          </cell>
          <cell r="Y2470" t="str">
            <v>N</v>
          </cell>
          <cell r="Z2470" t="str">
            <v>380/80R38 (White)</v>
          </cell>
          <cell r="AA2470" t="str">
            <v>380/90R46, SPRAYBIB (WHITE)</v>
          </cell>
          <cell r="AB2470">
            <v>1000</v>
          </cell>
          <cell r="AC2470" t="str">
            <v>N</v>
          </cell>
          <cell r="AD2470" t="str">
            <v>N</v>
          </cell>
          <cell r="AE2470" t="str">
            <v>Y</v>
          </cell>
          <cell r="AF2470" t="str">
            <v>N</v>
          </cell>
          <cell r="AG2470" t="str">
            <v>N</v>
          </cell>
          <cell r="AH2470" t="str">
            <v>N</v>
          </cell>
          <cell r="AK2470" t="str">
            <v>N</v>
          </cell>
          <cell r="AL2470" t="str">
            <v>N</v>
          </cell>
          <cell r="AM2470">
            <v>90</v>
          </cell>
          <cell r="AN2470" t="str">
            <v>Y</v>
          </cell>
          <cell r="AO2470">
            <v>9</v>
          </cell>
          <cell r="AP2470">
            <v>20</v>
          </cell>
          <cell r="AQ2470">
            <v>3</v>
          </cell>
          <cell r="AR2470" t="str">
            <v>N</v>
          </cell>
          <cell r="AS2470" t="str">
            <v>N</v>
          </cell>
          <cell r="AT2470" t="str">
            <v>Env Pro 2</v>
          </cell>
          <cell r="AU2470" t="str">
            <v>GPS</v>
          </cell>
          <cell r="AV2470" t="str">
            <v>N</v>
          </cell>
          <cell r="AW2470" t="str">
            <v>Y</v>
          </cell>
          <cell r="AX2470" t="str">
            <v>Y</v>
          </cell>
          <cell r="AY2470" t="str">
            <v>N</v>
          </cell>
        </row>
        <row r="2471">
          <cell r="A2471" t="str">
            <v>Done</v>
          </cell>
          <cell r="B2471">
            <v>4836</v>
          </cell>
          <cell r="D2471">
            <v>41852</v>
          </cell>
          <cell r="E2471">
            <v>41862</v>
          </cell>
          <cell r="G2471">
            <v>41870</v>
          </cell>
          <cell r="H2471">
            <v>55</v>
          </cell>
          <cell r="I2471">
            <v>41852</v>
          </cell>
          <cell r="J2471">
            <v>16</v>
          </cell>
          <cell r="K2471" t="str">
            <v>Rech</v>
          </cell>
          <cell r="M2471">
            <v>41821</v>
          </cell>
          <cell r="N2471" t="str">
            <v>PO 10453</v>
          </cell>
          <cell r="O2471">
            <v>0</v>
          </cell>
          <cell r="P2471" t="str">
            <v>Riggins, NE</v>
          </cell>
          <cell r="Q2471" t="str">
            <v>2015-0108</v>
          </cell>
          <cell r="R2471">
            <v>1025</v>
          </cell>
          <cell r="S2471">
            <v>173</v>
          </cell>
          <cell r="T2471" t="str">
            <v>ZF 2.42</v>
          </cell>
          <cell r="U2471" t="str">
            <v>6 Speed</v>
          </cell>
          <cell r="V2471" t="str">
            <v>N</v>
          </cell>
          <cell r="W2471" t="str">
            <v>120F</v>
          </cell>
          <cell r="X2471">
            <v>42</v>
          </cell>
          <cell r="Y2471" t="str">
            <v>N</v>
          </cell>
          <cell r="Z2471" t="str">
            <v>380/80R38 (White)</v>
          </cell>
          <cell r="AA2471" t="str">
            <v>380/90R46, SPRAYBIB (WHITE)</v>
          </cell>
          <cell r="AB2471">
            <v>1000</v>
          </cell>
          <cell r="AC2471" t="str">
            <v>N</v>
          </cell>
          <cell r="AD2471" t="str">
            <v>N</v>
          </cell>
          <cell r="AE2471" t="str">
            <v>Y</v>
          </cell>
          <cell r="AF2471" t="str">
            <v>N</v>
          </cell>
          <cell r="AG2471" t="str">
            <v>N</v>
          </cell>
          <cell r="AH2471" t="str">
            <v>N</v>
          </cell>
          <cell r="AK2471" t="str">
            <v>N</v>
          </cell>
          <cell r="AL2471" t="str">
            <v>N</v>
          </cell>
          <cell r="AM2471" t="str">
            <v>60/90</v>
          </cell>
          <cell r="AN2471" t="str">
            <v>Y</v>
          </cell>
          <cell r="AO2471">
            <v>9</v>
          </cell>
          <cell r="AP2471">
            <v>20</v>
          </cell>
          <cell r="AQ2471">
            <v>3</v>
          </cell>
          <cell r="AR2471" t="str">
            <v>N</v>
          </cell>
          <cell r="AS2471" t="str">
            <v>N</v>
          </cell>
          <cell r="AT2471" t="str">
            <v>Env Pro 2</v>
          </cell>
          <cell r="AU2471" t="str">
            <v>GPS</v>
          </cell>
          <cell r="AV2471" t="str">
            <v>N</v>
          </cell>
          <cell r="AW2471" t="str">
            <v>Y</v>
          </cell>
          <cell r="AX2471" t="str">
            <v>Y</v>
          </cell>
          <cell r="AY2471" t="str">
            <v>N</v>
          </cell>
        </row>
        <row r="2472">
          <cell r="A2472" t="str">
            <v>Done</v>
          </cell>
          <cell r="B2472">
            <v>4837</v>
          </cell>
          <cell r="D2472">
            <v>41852</v>
          </cell>
          <cell r="E2472">
            <v>41863</v>
          </cell>
          <cell r="G2472">
            <v>41870</v>
          </cell>
          <cell r="H2472">
            <v>56</v>
          </cell>
          <cell r="I2472">
            <v>41852</v>
          </cell>
          <cell r="J2472">
            <v>17</v>
          </cell>
          <cell r="K2472" t="str">
            <v>Rech</v>
          </cell>
          <cell r="M2472">
            <v>41821</v>
          </cell>
          <cell r="N2472" t="str">
            <v xml:space="preserve">PO 10463 </v>
          </cell>
          <cell r="O2472">
            <v>41830</v>
          </cell>
          <cell r="P2472" t="str">
            <v>Riggins, NE</v>
          </cell>
          <cell r="Q2472" t="str">
            <v>2015-0109</v>
          </cell>
          <cell r="R2472">
            <v>1220</v>
          </cell>
          <cell r="S2472">
            <v>225</v>
          </cell>
          <cell r="T2472" t="str">
            <v>ZF 2.42</v>
          </cell>
          <cell r="U2472" t="str">
            <v>6 Speed</v>
          </cell>
          <cell r="V2472" t="str">
            <v>N</v>
          </cell>
          <cell r="W2472" t="str">
            <v>120F</v>
          </cell>
          <cell r="X2472">
            <v>50</v>
          </cell>
          <cell r="Y2472" t="str">
            <v>N</v>
          </cell>
          <cell r="Z2472" t="str">
            <v>380/80R38 (White)</v>
          </cell>
          <cell r="AA2472" t="str">
            <v>380/90R46, SPRAYBIB (WHITE)</v>
          </cell>
          <cell r="AB2472">
            <v>1200</v>
          </cell>
          <cell r="AC2472" t="str">
            <v>N</v>
          </cell>
          <cell r="AD2472" t="str">
            <v>N</v>
          </cell>
          <cell r="AE2472" t="str">
            <v>Y</v>
          </cell>
          <cell r="AF2472" t="str">
            <v>N</v>
          </cell>
          <cell r="AG2472" t="str">
            <v>N</v>
          </cell>
          <cell r="AH2472" t="str">
            <v>N</v>
          </cell>
          <cell r="AK2472" t="str">
            <v>N</v>
          </cell>
          <cell r="AL2472" t="str">
            <v>N</v>
          </cell>
          <cell r="AM2472" t="str">
            <v>60/90</v>
          </cell>
          <cell r="AN2472" t="str">
            <v>Y</v>
          </cell>
          <cell r="AO2472">
            <v>9</v>
          </cell>
          <cell r="AP2472">
            <v>20</v>
          </cell>
          <cell r="AQ2472">
            <v>3</v>
          </cell>
          <cell r="AR2472" t="str">
            <v>N</v>
          </cell>
          <cell r="AS2472" t="str">
            <v>N</v>
          </cell>
          <cell r="AT2472" t="str">
            <v>Env Pro 2</v>
          </cell>
          <cell r="AU2472" t="str">
            <v>GPS</v>
          </cell>
          <cell r="AV2472" t="str">
            <v>N</v>
          </cell>
          <cell r="AW2472" t="str">
            <v>Y</v>
          </cell>
          <cell r="AX2472" t="str">
            <v>Y</v>
          </cell>
          <cell r="AY2472" t="str">
            <v>N</v>
          </cell>
        </row>
        <row r="2473">
          <cell r="A2473" t="str">
            <v>Done</v>
          </cell>
          <cell r="D2473">
            <v>41852</v>
          </cell>
          <cell r="E2473">
            <v>41863</v>
          </cell>
          <cell r="G2473">
            <v>41872</v>
          </cell>
          <cell r="H2473">
            <v>57</v>
          </cell>
          <cell r="I2473">
            <v>41852</v>
          </cell>
          <cell r="J2473">
            <v>18</v>
          </cell>
          <cell r="K2473" t="str">
            <v>Rech</v>
          </cell>
          <cell r="M2473">
            <v>41821</v>
          </cell>
          <cell r="N2473" t="str">
            <v>PO 10464</v>
          </cell>
          <cell r="O2473">
            <v>0</v>
          </cell>
          <cell r="P2473" t="str">
            <v>Riggins, NE</v>
          </cell>
          <cell r="Q2473" t="str">
            <v>2015-0111</v>
          </cell>
          <cell r="R2473">
            <v>1220</v>
          </cell>
          <cell r="S2473">
            <v>225</v>
          </cell>
          <cell r="T2473" t="str">
            <v>ZF 2.42</v>
          </cell>
          <cell r="U2473" t="str">
            <v>6 Speed</v>
          </cell>
          <cell r="V2473" t="str">
            <v>N</v>
          </cell>
          <cell r="W2473" t="str">
            <v>120F</v>
          </cell>
          <cell r="X2473">
            <v>50</v>
          </cell>
          <cell r="Y2473" t="str">
            <v>N</v>
          </cell>
          <cell r="Z2473" t="str">
            <v>380/80R38 (White)</v>
          </cell>
          <cell r="AA2473" t="str">
            <v>380/90R46, SPRAYBIB (WHITE)</v>
          </cell>
          <cell r="AB2473">
            <v>1200</v>
          </cell>
          <cell r="AC2473" t="str">
            <v>N</v>
          </cell>
          <cell r="AD2473" t="str">
            <v>N</v>
          </cell>
          <cell r="AE2473" t="str">
            <v>Y</v>
          </cell>
          <cell r="AF2473" t="str">
            <v>N</v>
          </cell>
          <cell r="AG2473" t="str">
            <v>N</v>
          </cell>
          <cell r="AH2473" t="str">
            <v>N</v>
          </cell>
          <cell r="AK2473" t="str">
            <v>N</v>
          </cell>
          <cell r="AL2473" t="str">
            <v>N</v>
          </cell>
          <cell r="AM2473" t="str">
            <v>60/90</v>
          </cell>
          <cell r="AN2473" t="str">
            <v>Y</v>
          </cell>
          <cell r="AO2473">
            <v>9</v>
          </cell>
          <cell r="AP2473">
            <v>20</v>
          </cell>
          <cell r="AQ2473">
            <v>3</v>
          </cell>
          <cell r="AR2473" t="str">
            <v>N</v>
          </cell>
          <cell r="AS2473" t="str">
            <v>N</v>
          </cell>
          <cell r="AT2473" t="str">
            <v>Env Pro 2</v>
          </cell>
          <cell r="AU2473" t="str">
            <v>GPS</v>
          </cell>
          <cell r="AV2473" t="str">
            <v>N</v>
          </cell>
          <cell r="AW2473" t="str">
            <v>Y</v>
          </cell>
          <cell r="AX2473" t="str">
            <v>Y</v>
          </cell>
          <cell r="AY2473" t="str">
            <v>N</v>
          </cell>
        </row>
        <row r="2474">
          <cell r="A2474" t="str">
            <v>Done</v>
          </cell>
          <cell r="D2474">
            <v>41852</v>
          </cell>
          <cell r="E2474">
            <v>41863</v>
          </cell>
          <cell r="G2474">
            <v>41873</v>
          </cell>
          <cell r="H2474">
            <v>58</v>
          </cell>
          <cell r="I2474">
            <v>41852</v>
          </cell>
          <cell r="J2474">
            <v>19</v>
          </cell>
          <cell r="K2474" t="str">
            <v>Rech</v>
          </cell>
          <cell r="L2474">
            <v>41852</v>
          </cell>
          <cell r="M2474">
            <v>41822</v>
          </cell>
          <cell r="N2474" t="str">
            <v>UF01431</v>
          </cell>
          <cell r="O2474">
            <v>0</v>
          </cell>
          <cell r="P2474" t="str">
            <v>Brokaw MN</v>
          </cell>
          <cell r="Q2474" t="str">
            <v>2015-0112</v>
          </cell>
          <cell r="R2474">
            <v>1025</v>
          </cell>
          <cell r="S2474">
            <v>173</v>
          </cell>
          <cell r="T2474" t="str">
            <v>ZF 2.42</v>
          </cell>
          <cell r="U2474" t="str">
            <v>6 Speed</v>
          </cell>
          <cell r="V2474" t="str">
            <v>N</v>
          </cell>
          <cell r="W2474" t="str">
            <v>120F</v>
          </cell>
          <cell r="X2474">
            <v>42</v>
          </cell>
          <cell r="Y2474" t="str">
            <v>N</v>
          </cell>
          <cell r="Z2474" t="str">
            <v>380/80R38 (White)</v>
          </cell>
          <cell r="AA2474" t="str">
            <v>380/90R46, SPRAYBIB (WHITE)</v>
          </cell>
          <cell r="AB2474">
            <v>1000</v>
          </cell>
          <cell r="AC2474" t="str">
            <v>N</v>
          </cell>
          <cell r="AD2474" t="str">
            <v>Y</v>
          </cell>
          <cell r="AE2474" t="str">
            <v>Y</v>
          </cell>
          <cell r="AF2474" t="str">
            <v>N</v>
          </cell>
          <cell r="AG2474" t="str">
            <v>N</v>
          </cell>
          <cell r="AH2474" t="str">
            <v>N</v>
          </cell>
          <cell r="AK2474" t="str">
            <v>N</v>
          </cell>
          <cell r="AL2474" t="str">
            <v>N</v>
          </cell>
          <cell r="AM2474" t="str">
            <v>60/90</v>
          </cell>
          <cell r="AN2474" t="str">
            <v>Y</v>
          </cell>
          <cell r="AO2474">
            <v>9</v>
          </cell>
          <cell r="AP2474">
            <v>15</v>
          </cell>
          <cell r="AQ2474">
            <v>3</v>
          </cell>
          <cell r="AR2474" t="str">
            <v>N</v>
          </cell>
          <cell r="AS2474" t="str">
            <v>N</v>
          </cell>
          <cell r="AT2474" t="str">
            <v>Env Pro 2</v>
          </cell>
          <cell r="AU2474" t="str">
            <v>GPS</v>
          </cell>
          <cell r="AV2474" t="str">
            <v>N</v>
          </cell>
          <cell r="AW2474" t="str">
            <v>Y</v>
          </cell>
          <cell r="AX2474" t="str">
            <v>Y</v>
          </cell>
          <cell r="AY2474" t="str">
            <v>N</v>
          </cell>
        </row>
        <row r="2475">
          <cell r="A2475" t="str">
            <v>Done</v>
          </cell>
          <cell r="D2475">
            <v>41852</v>
          </cell>
          <cell r="E2475">
            <v>41864</v>
          </cell>
          <cell r="G2475">
            <v>41872</v>
          </cell>
          <cell r="H2475">
            <v>59</v>
          </cell>
          <cell r="I2475">
            <v>41852</v>
          </cell>
          <cell r="J2475">
            <v>20</v>
          </cell>
          <cell r="K2475" t="str">
            <v>Rech</v>
          </cell>
          <cell r="L2475">
            <v>41852</v>
          </cell>
          <cell r="M2475">
            <v>41821</v>
          </cell>
          <cell r="N2475" t="str">
            <v>PO 10441 Ponting</v>
          </cell>
          <cell r="O2475">
            <v>0</v>
          </cell>
          <cell r="P2475" t="str">
            <v>Riggins, MO</v>
          </cell>
          <cell r="Q2475" t="str">
            <v>2015-0113</v>
          </cell>
          <cell r="R2475">
            <v>1025</v>
          </cell>
          <cell r="S2475">
            <v>173</v>
          </cell>
          <cell r="T2475" t="str">
            <v>ZF 2.42</v>
          </cell>
          <cell r="U2475" t="str">
            <v>6 Speed</v>
          </cell>
          <cell r="V2475" t="str">
            <v>N</v>
          </cell>
          <cell r="W2475" t="str">
            <v>120F</v>
          </cell>
          <cell r="X2475">
            <v>42</v>
          </cell>
          <cell r="Y2475" t="str">
            <v>N</v>
          </cell>
          <cell r="Z2475" t="str">
            <v>380/80R38 (White)</v>
          </cell>
          <cell r="AA2475" t="str">
            <v>380/90R46, SPRAYBIB (WHITE)</v>
          </cell>
          <cell r="AB2475">
            <v>1000</v>
          </cell>
          <cell r="AC2475" t="str">
            <v>N</v>
          </cell>
          <cell r="AD2475" t="str">
            <v>N</v>
          </cell>
          <cell r="AE2475" t="str">
            <v>Y</v>
          </cell>
          <cell r="AF2475">
            <v>38</v>
          </cell>
          <cell r="AG2475" t="str">
            <v>Plan</v>
          </cell>
          <cell r="AH2475" t="str">
            <v>N</v>
          </cell>
          <cell r="AK2475" t="str">
            <v>Y</v>
          </cell>
          <cell r="AL2475" t="str">
            <v>Y</v>
          </cell>
          <cell r="AM2475" t="str">
            <v>60/90</v>
          </cell>
          <cell r="AN2475" t="str">
            <v>Y</v>
          </cell>
          <cell r="AO2475">
            <v>9</v>
          </cell>
          <cell r="AP2475">
            <v>15</v>
          </cell>
          <cell r="AQ2475">
            <v>5</v>
          </cell>
          <cell r="AR2475" t="str">
            <v>N</v>
          </cell>
          <cell r="AS2475" t="str">
            <v>N</v>
          </cell>
          <cell r="AT2475" t="str">
            <v>N</v>
          </cell>
          <cell r="AU2475" t="str">
            <v>N</v>
          </cell>
          <cell r="AV2475" t="str">
            <v>N</v>
          </cell>
          <cell r="AW2475" t="str">
            <v>N</v>
          </cell>
          <cell r="AX2475" t="str">
            <v>N</v>
          </cell>
          <cell r="AY2475" t="str">
            <v>N</v>
          </cell>
        </row>
        <row r="2476">
          <cell r="A2476" t="str">
            <v>Done</v>
          </cell>
          <cell r="D2476">
            <v>41852</v>
          </cell>
          <cell r="E2476">
            <v>41864</v>
          </cell>
          <cell r="G2476">
            <v>41873</v>
          </cell>
          <cell r="H2476">
            <v>60</v>
          </cell>
          <cell r="I2476">
            <v>41852</v>
          </cell>
          <cell r="J2476">
            <v>21</v>
          </cell>
          <cell r="K2476" t="str">
            <v>Rech</v>
          </cell>
          <cell r="L2476">
            <v>41852</v>
          </cell>
          <cell r="M2476">
            <v>41821</v>
          </cell>
          <cell r="N2476" t="str">
            <v>PO 10442 Ponting</v>
          </cell>
          <cell r="O2476">
            <v>0</v>
          </cell>
          <cell r="P2476" t="str">
            <v>Riggins, MO</v>
          </cell>
          <cell r="Q2476" t="str">
            <v>2015-0115</v>
          </cell>
          <cell r="R2476">
            <v>1025</v>
          </cell>
          <cell r="S2476">
            <v>173</v>
          </cell>
          <cell r="T2476" t="str">
            <v>ZF 2.42</v>
          </cell>
          <cell r="U2476" t="str">
            <v>6 Speed</v>
          </cell>
          <cell r="V2476" t="str">
            <v>N</v>
          </cell>
          <cell r="W2476" t="str">
            <v>120F</v>
          </cell>
          <cell r="X2476">
            <v>42</v>
          </cell>
          <cell r="Y2476" t="str">
            <v>N</v>
          </cell>
          <cell r="Z2476" t="str">
            <v>380/80R38 (White)</v>
          </cell>
          <cell r="AA2476" t="str">
            <v>380/90R46, SPRAYBIB (WHITE)</v>
          </cell>
          <cell r="AB2476">
            <v>1000</v>
          </cell>
          <cell r="AC2476" t="str">
            <v>N</v>
          </cell>
          <cell r="AD2476" t="str">
            <v>N</v>
          </cell>
          <cell r="AE2476" t="str">
            <v>Y</v>
          </cell>
          <cell r="AF2476">
            <v>38</v>
          </cell>
          <cell r="AG2476" t="str">
            <v>Plan</v>
          </cell>
          <cell r="AH2476" t="str">
            <v>N</v>
          </cell>
          <cell r="AK2476" t="str">
            <v>Y</v>
          </cell>
          <cell r="AL2476" t="str">
            <v>Y</v>
          </cell>
          <cell r="AM2476" t="str">
            <v>60/90</v>
          </cell>
          <cell r="AN2476" t="str">
            <v>Y</v>
          </cell>
          <cell r="AO2476">
            <v>9</v>
          </cell>
          <cell r="AP2476">
            <v>15</v>
          </cell>
          <cell r="AQ2476">
            <v>5</v>
          </cell>
          <cell r="AR2476" t="str">
            <v>N</v>
          </cell>
          <cell r="AS2476" t="str">
            <v>N</v>
          </cell>
          <cell r="AT2476" t="str">
            <v>N</v>
          </cell>
          <cell r="AU2476" t="str">
            <v>N</v>
          </cell>
          <cell r="AV2476" t="str">
            <v>N</v>
          </cell>
          <cell r="AW2476" t="str">
            <v>N</v>
          </cell>
          <cell r="AX2476" t="str">
            <v>N</v>
          </cell>
          <cell r="AY2476" t="str">
            <v>N</v>
          </cell>
        </row>
        <row r="2477">
          <cell r="A2477" t="str">
            <v>QC</v>
          </cell>
          <cell r="D2477">
            <v>41852</v>
          </cell>
          <cell r="E2477">
            <v>41864</v>
          </cell>
          <cell r="H2477">
            <v>61</v>
          </cell>
          <cell r="I2477">
            <v>41852</v>
          </cell>
          <cell r="J2477">
            <v>22</v>
          </cell>
          <cell r="K2477" t="str">
            <v>Hatley</v>
          </cell>
          <cell r="L2477">
            <v>41852</v>
          </cell>
          <cell r="M2477">
            <v>41849</v>
          </cell>
          <cell r="N2477" t="str">
            <v>Doug Manning</v>
          </cell>
          <cell r="O2477">
            <v>0</v>
          </cell>
          <cell r="P2477" t="str">
            <v>Big Sky</v>
          </cell>
          <cell r="Q2477" t="str">
            <v>2015-0116</v>
          </cell>
          <cell r="R2477">
            <v>720</v>
          </cell>
          <cell r="S2477">
            <v>160</v>
          </cell>
          <cell r="T2477" t="str">
            <v>JCB</v>
          </cell>
          <cell r="U2477" t="str">
            <v>4 Speed</v>
          </cell>
          <cell r="V2477" t="str">
            <v>N</v>
          </cell>
          <cell r="W2477" t="str">
            <v>120F</v>
          </cell>
          <cell r="X2477">
            <v>42</v>
          </cell>
          <cell r="Y2477" t="str">
            <v>N</v>
          </cell>
          <cell r="Z2477" t="str">
            <v>380/80R38 (White)</v>
          </cell>
          <cell r="AA2477" t="str">
            <v>380/90R46, SPRAYBIB (WHITE)</v>
          </cell>
          <cell r="AB2477">
            <v>750</v>
          </cell>
          <cell r="AC2477" t="str">
            <v>N</v>
          </cell>
          <cell r="AD2477" t="str">
            <v>Y</v>
          </cell>
          <cell r="AE2477" t="str">
            <v>Y</v>
          </cell>
          <cell r="AF2477" t="str">
            <v>N</v>
          </cell>
          <cell r="AG2477" t="str">
            <v>N</v>
          </cell>
          <cell r="AH2477" t="str">
            <v>N</v>
          </cell>
          <cell r="AK2477" t="str">
            <v>Y</v>
          </cell>
          <cell r="AL2477" t="str">
            <v>N</v>
          </cell>
          <cell r="AM2477" t="str">
            <v>60/90</v>
          </cell>
          <cell r="AN2477" t="str">
            <v>Y</v>
          </cell>
          <cell r="AO2477">
            <v>9</v>
          </cell>
          <cell r="AP2477">
            <v>20</v>
          </cell>
          <cell r="AQ2477">
            <v>3</v>
          </cell>
          <cell r="AR2477" t="str">
            <v>N</v>
          </cell>
          <cell r="AS2477" t="str">
            <v>N</v>
          </cell>
          <cell r="AT2477" t="str">
            <v>ISO Wiring</v>
          </cell>
          <cell r="AU2477" t="str">
            <v>N</v>
          </cell>
          <cell r="AV2477" t="str">
            <v>N</v>
          </cell>
          <cell r="AW2477" t="str">
            <v>Y</v>
          </cell>
          <cell r="AX2477" t="str">
            <v>Y</v>
          </cell>
          <cell r="AY2477" t="str">
            <v>N</v>
          </cell>
        </row>
        <row r="2478">
          <cell r="A2478" t="str">
            <v>Done</v>
          </cell>
          <cell r="D2478">
            <v>41852</v>
          </cell>
          <cell r="E2478">
            <v>41865</v>
          </cell>
          <cell r="G2478">
            <v>41872</v>
          </cell>
          <cell r="H2478">
            <v>62</v>
          </cell>
          <cell r="I2478">
            <v>41852</v>
          </cell>
          <cell r="J2478">
            <v>23</v>
          </cell>
          <cell r="K2478" t="str">
            <v>Hatley</v>
          </cell>
          <cell r="L2478">
            <v>41852</v>
          </cell>
          <cell r="M2478">
            <v>41849</v>
          </cell>
          <cell r="N2478" t="str">
            <v>3 of 6</v>
          </cell>
          <cell r="O2478">
            <v>0</v>
          </cell>
          <cell r="P2478" t="str">
            <v>Big Sky</v>
          </cell>
          <cell r="Q2478" t="str">
            <v>2015-0122</v>
          </cell>
          <cell r="R2478">
            <v>1220</v>
          </cell>
          <cell r="S2478">
            <v>225</v>
          </cell>
          <cell r="T2478" t="str">
            <v>ZF 2.42</v>
          </cell>
          <cell r="U2478" t="str">
            <v>6 Speed</v>
          </cell>
          <cell r="V2478" t="str">
            <v>N</v>
          </cell>
          <cell r="W2478" t="str">
            <v>120F</v>
          </cell>
          <cell r="X2478">
            <v>50</v>
          </cell>
          <cell r="Y2478" t="str">
            <v>N</v>
          </cell>
          <cell r="Z2478" t="str">
            <v>380/80R38 (White)</v>
          </cell>
          <cell r="AA2478" t="str">
            <v>380/90R46, SPRAYBIB (WHITE)</v>
          </cell>
          <cell r="AB2478">
            <v>1200</v>
          </cell>
          <cell r="AC2478" t="str">
            <v>N</v>
          </cell>
          <cell r="AD2478" t="str">
            <v>Y</v>
          </cell>
          <cell r="AE2478" t="str">
            <v>Y</v>
          </cell>
          <cell r="AF2478" t="str">
            <v>N</v>
          </cell>
          <cell r="AG2478" t="str">
            <v>N</v>
          </cell>
          <cell r="AH2478" t="str">
            <v>N</v>
          </cell>
          <cell r="AK2478" t="str">
            <v>N</v>
          </cell>
          <cell r="AL2478" t="str">
            <v>N</v>
          </cell>
          <cell r="AM2478">
            <v>100</v>
          </cell>
          <cell r="AN2478" t="str">
            <v>Y</v>
          </cell>
          <cell r="AO2478">
            <v>9</v>
          </cell>
          <cell r="AP2478">
            <v>20</v>
          </cell>
          <cell r="AQ2478">
            <v>3</v>
          </cell>
          <cell r="AR2478" t="str">
            <v>N</v>
          </cell>
          <cell r="AS2478" t="str">
            <v>N</v>
          </cell>
          <cell r="AT2478" t="str">
            <v>Env Pro 2</v>
          </cell>
          <cell r="AU2478" t="str">
            <v>GPS</v>
          </cell>
          <cell r="AV2478" t="str">
            <v>UltraGlide 3</v>
          </cell>
          <cell r="AW2478" t="str">
            <v>Y</v>
          </cell>
          <cell r="AX2478" t="str">
            <v>Y</v>
          </cell>
          <cell r="AY2478" t="str">
            <v>SmartTrax</v>
          </cell>
        </row>
        <row r="2479">
          <cell r="A2479" t="str">
            <v>QC</v>
          </cell>
          <cell r="D2479">
            <v>41852</v>
          </cell>
          <cell r="E2479">
            <v>41865</v>
          </cell>
          <cell r="H2479">
            <v>63</v>
          </cell>
          <cell r="I2479">
            <v>41852</v>
          </cell>
          <cell r="J2479">
            <v>24</v>
          </cell>
          <cell r="K2479" t="str">
            <v>Ohm</v>
          </cell>
          <cell r="L2479">
            <v>41883</v>
          </cell>
          <cell r="M2479">
            <v>41835</v>
          </cell>
          <cell r="N2479" t="str">
            <v>Todd Zahnow, Roseglen ND</v>
          </cell>
          <cell r="O2479">
            <v>0</v>
          </cell>
          <cell r="P2479" t="str">
            <v>HPA</v>
          </cell>
          <cell r="Q2479" t="str">
            <v>2015-0123</v>
          </cell>
          <cell r="R2479" t="str">
            <v>1220+</v>
          </cell>
          <cell r="S2479">
            <v>275</v>
          </cell>
          <cell r="T2479" t="str">
            <v>ZF 1.87</v>
          </cell>
          <cell r="U2479" t="str">
            <v>6 Speed</v>
          </cell>
          <cell r="V2479" t="str">
            <v>N</v>
          </cell>
          <cell r="W2479" t="str">
            <v>120F</v>
          </cell>
          <cell r="X2479">
            <v>50</v>
          </cell>
          <cell r="Y2479" t="str">
            <v>N</v>
          </cell>
          <cell r="Z2479" t="str">
            <v>380/80R38 (BLACK)</v>
          </cell>
          <cell r="AA2479" t="str">
            <v>380/90R46, SPRAYBIB (BLACK)</v>
          </cell>
          <cell r="AB2479">
            <v>1200</v>
          </cell>
          <cell r="AC2479" t="str">
            <v>N</v>
          </cell>
          <cell r="AD2479" t="str">
            <v>Y</v>
          </cell>
          <cell r="AE2479" t="str">
            <v>Y</v>
          </cell>
          <cell r="AF2479">
            <v>38</v>
          </cell>
          <cell r="AG2479" t="str">
            <v>DB</v>
          </cell>
          <cell r="AH2479" t="str">
            <v>Y</v>
          </cell>
          <cell r="AK2479" t="str">
            <v>N</v>
          </cell>
          <cell r="AL2479" t="str">
            <v>N</v>
          </cell>
          <cell r="AM2479" t="str">
            <v>Boomless w/120' or 132' Center</v>
          </cell>
          <cell r="AN2479" t="str">
            <v>Y</v>
          </cell>
          <cell r="AO2479" t="str">
            <v>N</v>
          </cell>
          <cell r="AP2479">
            <v>20</v>
          </cell>
          <cell r="AQ2479">
            <v>3</v>
          </cell>
          <cell r="AR2479" t="str">
            <v>N</v>
          </cell>
          <cell r="AS2479" t="str">
            <v>B</v>
          </cell>
          <cell r="AT2479" t="str">
            <v>N</v>
          </cell>
          <cell r="AU2479" t="str">
            <v>N</v>
          </cell>
          <cell r="AV2479" t="str">
            <v>N</v>
          </cell>
          <cell r="AW2479" t="str">
            <v>N</v>
          </cell>
          <cell r="AX2479" t="str">
            <v>N</v>
          </cell>
          <cell r="AY2479" t="str">
            <v>N</v>
          </cell>
        </row>
        <row r="2480">
          <cell r="A2480" t="str">
            <v>Done</v>
          </cell>
          <cell r="D2480">
            <v>41852</v>
          </cell>
          <cell r="E2480">
            <v>41865</v>
          </cell>
          <cell r="G2480">
            <v>41873</v>
          </cell>
          <cell r="H2480">
            <v>64</v>
          </cell>
          <cell r="I2480">
            <v>41852</v>
          </cell>
          <cell r="J2480">
            <v>25</v>
          </cell>
          <cell r="K2480" t="str">
            <v>Rech</v>
          </cell>
          <cell r="L2480">
            <v>41974</v>
          </cell>
          <cell r="M2480">
            <v>41822</v>
          </cell>
          <cell r="N2480" t="str">
            <v>UF01442</v>
          </cell>
          <cell r="O2480">
            <v>41845</v>
          </cell>
          <cell r="P2480" t="str">
            <v>Brokaw Supply</v>
          </cell>
          <cell r="Q2480" t="str">
            <v>2015-0124</v>
          </cell>
          <cell r="R2480">
            <v>1025</v>
          </cell>
          <cell r="S2480">
            <v>173</v>
          </cell>
          <cell r="T2480" t="str">
            <v>ZF 2.42</v>
          </cell>
          <cell r="U2480" t="str">
            <v>6 Speed</v>
          </cell>
          <cell r="V2480" t="str">
            <v>N</v>
          </cell>
          <cell r="W2480" t="str">
            <v>120F</v>
          </cell>
          <cell r="X2480">
            <v>42</v>
          </cell>
          <cell r="Y2480" t="str">
            <v>N</v>
          </cell>
          <cell r="Z2480" t="str">
            <v>380/80R38 (White)</v>
          </cell>
          <cell r="AA2480" t="str">
            <v>380/90R46, SPRAYBIB (WHITE)</v>
          </cell>
          <cell r="AB2480">
            <v>1000</v>
          </cell>
          <cell r="AC2480" t="str">
            <v>N</v>
          </cell>
          <cell r="AD2480" t="str">
            <v>Y</v>
          </cell>
          <cell r="AE2480" t="str">
            <v>Y</v>
          </cell>
          <cell r="AF2480" t="str">
            <v>N</v>
          </cell>
          <cell r="AG2480" t="str">
            <v>N</v>
          </cell>
          <cell r="AH2480" t="str">
            <v>N</v>
          </cell>
          <cell r="AK2480" t="str">
            <v>N</v>
          </cell>
          <cell r="AL2480" t="str">
            <v>N</v>
          </cell>
          <cell r="AM2480" t="str">
            <v>60/90</v>
          </cell>
          <cell r="AN2480" t="str">
            <v>Y</v>
          </cell>
          <cell r="AO2480">
            <v>9</v>
          </cell>
          <cell r="AP2480">
            <v>15</v>
          </cell>
          <cell r="AQ2480">
            <v>3</v>
          </cell>
          <cell r="AR2480" t="str">
            <v>N</v>
          </cell>
          <cell r="AS2480" t="str">
            <v>N</v>
          </cell>
          <cell r="AT2480" t="str">
            <v>Env Pro 2</v>
          </cell>
          <cell r="AU2480" t="str">
            <v>GPS</v>
          </cell>
          <cell r="AV2480" t="str">
            <v>UltraGlide 3</v>
          </cell>
          <cell r="AW2480" t="str">
            <v>Y</v>
          </cell>
          <cell r="AX2480" t="str">
            <v>Y</v>
          </cell>
          <cell r="AY2480" t="str">
            <v>N</v>
          </cell>
        </row>
        <row r="2481">
          <cell r="A2481" t="str">
            <v>QC</v>
          </cell>
          <cell r="D2481">
            <v>41852</v>
          </cell>
          <cell r="E2481">
            <v>41869</v>
          </cell>
          <cell r="H2481">
            <v>65</v>
          </cell>
          <cell r="I2481">
            <v>41852</v>
          </cell>
          <cell r="J2481">
            <v>26</v>
          </cell>
          <cell r="K2481" t="str">
            <v>Rech</v>
          </cell>
          <cell r="L2481">
            <v>41974</v>
          </cell>
          <cell r="M2481">
            <v>41822</v>
          </cell>
          <cell r="N2481" t="str">
            <v>UF01443</v>
          </cell>
          <cell r="O2481">
            <v>0</v>
          </cell>
          <cell r="P2481" t="str">
            <v>Brokaw Supply</v>
          </cell>
          <cell r="Q2481" t="str">
            <v>2015-0125</v>
          </cell>
          <cell r="R2481">
            <v>1025</v>
          </cell>
          <cell r="S2481">
            <v>173</v>
          </cell>
          <cell r="T2481" t="str">
            <v>ZF 2.42</v>
          </cell>
          <cell r="U2481" t="str">
            <v>6 Speed</v>
          </cell>
          <cell r="V2481" t="str">
            <v>N</v>
          </cell>
          <cell r="W2481" t="str">
            <v>120F</v>
          </cell>
          <cell r="X2481">
            <v>42</v>
          </cell>
          <cell r="Y2481" t="str">
            <v>N</v>
          </cell>
          <cell r="Z2481" t="str">
            <v>380/80R38 (White)</v>
          </cell>
          <cell r="AA2481" t="str">
            <v>380/90R46, SPRAYBIB (WHITE)</v>
          </cell>
          <cell r="AB2481">
            <v>1000</v>
          </cell>
          <cell r="AC2481" t="str">
            <v>N</v>
          </cell>
          <cell r="AD2481" t="str">
            <v>Y</v>
          </cell>
          <cell r="AE2481" t="str">
            <v>Y</v>
          </cell>
          <cell r="AF2481" t="str">
            <v>N</v>
          </cell>
          <cell r="AG2481" t="str">
            <v>N</v>
          </cell>
          <cell r="AH2481" t="str">
            <v>N</v>
          </cell>
          <cell r="AK2481" t="str">
            <v>N</v>
          </cell>
          <cell r="AL2481" t="str">
            <v>N</v>
          </cell>
          <cell r="AM2481" t="str">
            <v>60/90</v>
          </cell>
          <cell r="AN2481" t="str">
            <v>Y</v>
          </cell>
          <cell r="AO2481">
            <v>9</v>
          </cell>
          <cell r="AP2481">
            <v>15</v>
          </cell>
          <cell r="AQ2481">
            <v>3</v>
          </cell>
          <cell r="AR2481" t="str">
            <v>N</v>
          </cell>
          <cell r="AS2481" t="str">
            <v>N</v>
          </cell>
          <cell r="AT2481" t="str">
            <v>Env Pro 2</v>
          </cell>
          <cell r="AU2481" t="str">
            <v>GPS</v>
          </cell>
          <cell r="AV2481" t="str">
            <v>UltraGlide 3</v>
          </cell>
          <cell r="AW2481" t="str">
            <v>Y</v>
          </cell>
          <cell r="AX2481" t="str">
            <v>Y</v>
          </cell>
          <cell r="AY2481" t="str">
            <v>SmartTrax</v>
          </cell>
        </row>
        <row r="2482">
          <cell r="A2482" t="str">
            <v>QC</v>
          </cell>
          <cell r="D2482">
            <v>41852</v>
          </cell>
          <cell r="E2482">
            <v>41869</v>
          </cell>
          <cell r="H2482">
            <v>66</v>
          </cell>
          <cell r="I2482">
            <v>41852</v>
          </cell>
          <cell r="J2482">
            <v>27</v>
          </cell>
          <cell r="K2482" t="str">
            <v>Rech</v>
          </cell>
          <cell r="L2482">
            <v>41944</v>
          </cell>
          <cell r="M2482">
            <v>41822</v>
          </cell>
          <cell r="N2482" t="str">
            <v>UF01450</v>
          </cell>
          <cell r="O2482">
            <v>0</v>
          </cell>
          <cell r="P2482" t="str">
            <v>Brokaw MN</v>
          </cell>
          <cell r="Q2482" t="str">
            <v>2015-0127</v>
          </cell>
          <cell r="R2482">
            <v>1025</v>
          </cell>
          <cell r="S2482">
            <v>173</v>
          </cell>
          <cell r="T2482" t="str">
            <v>ZF 2.42</v>
          </cell>
          <cell r="U2482" t="str">
            <v>6 Speed</v>
          </cell>
          <cell r="V2482" t="str">
            <v>N</v>
          </cell>
          <cell r="W2482" t="str">
            <v>120-160</v>
          </cell>
          <cell r="X2482">
            <v>50</v>
          </cell>
          <cell r="Y2482" t="str">
            <v>N</v>
          </cell>
          <cell r="Z2482" t="str">
            <v>380/80R38 (White)</v>
          </cell>
          <cell r="AA2482" t="str">
            <v>380/90R46, SPRAYBIB (WHITE)</v>
          </cell>
          <cell r="AB2482">
            <v>1000</v>
          </cell>
          <cell r="AC2482" t="str">
            <v>N</v>
          </cell>
          <cell r="AD2482" t="str">
            <v>Y</v>
          </cell>
          <cell r="AE2482" t="str">
            <v>Y</v>
          </cell>
          <cell r="AF2482" t="str">
            <v>N</v>
          </cell>
          <cell r="AG2482" t="str">
            <v>N</v>
          </cell>
          <cell r="AH2482" t="str">
            <v>N</v>
          </cell>
          <cell r="AK2482" t="str">
            <v>N</v>
          </cell>
          <cell r="AL2482" t="str">
            <v>N</v>
          </cell>
          <cell r="AM2482" t="str">
            <v>60/90</v>
          </cell>
          <cell r="AN2482" t="str">
            <v>Y</v>
          </cell>
          <cell r="AO2482">
            <v>9</v>
          </cell>
          <cell r="AP2482">
            <v>15</v>
          </cell>
          <cell r="AQ2482">
            <v>3</v>
          </cell>
          <cell r="AR2482" t="str">
            <v>N</v>
          </cell>
          <cell r="AS2482" t="str">
            <v>N</v>
          </cell>
          <cell r="AT2482" t="str">
            <v>Env Pro 2</v>
          </cell>
          <cell r="AU2482" t="str">
            <v>GPS</v>
          </cell>
          <cell r="AV2482" t="str">
            <v>UltraGlide 3</v>
          </cell>
          <cell r="AW2482" t="str">
            <v>Y</v>
          </cell>
          <cell r="AX2482" t="str">
            <v>Y</v>
          </cell>
          <cell r="AY2482" t="str">
            <v>N</v>
          </cell>
        </row>
        <row r="2483">
          <cell r="A2483" t="str">
            <v>Done</v>
          </cell>
          <cell r="D2483">
            <v>41852</v>
          </cell>
          <cell r="E2483">
            <v>41869</v>
          </cell>
          <cell r="G2483">
            <v>41873</v>
          </cell>
          <cell r="H2483">
            <v>67</v>
          </cell>
          <cell r="I2483">
            <v>41852</v>
          </cell>
          <cell r="J2483">
            <v>28</v>
          </cell>
          <cell r="K2483" t="str">
            <v>Rech</v>
          </cell>
          <cell r="L2483">
            <v>41944</v>
          </cell>
          <cell r="M2483">
            <v>41822</v>
          </cell>
          <cell r="N2483" t="str">
            <v>UF01441</v>
          </cell>
          <cell r="O2483">
            <v>0</v>
          </cell>
          <cell r="P2483" t="str">
            <v>Brokaw MN</v>
          </cell>
          <cell r="Q2483" t="str">
            <v>2015-0129</v>
          </cell>
          <cell r="R2483">
            <v>1025</v>
          </cell>
          <cell r="S2483">
            <v>173</v>
          </cell>
          <cell r="T2483" t="str">
            <v>ZF 2.42</v>
          </cell>
          <cell r="U2483" t="str">
            <v>6 Speed</v>
          </cell>
          <cell r="V2483" t="str">
            <v>N</v>
          </cell>
          <cell r="W2483" t="str">
            <v>120F</v>
          </cell>
          <cell r="X2483">
            <v>42</v>
          </cell>
          <cell r="Y2483" t="str">
            <v>N</v>
          </cell>
          <cell r="Z2483" t="str">
            <v>380/80R38 (White)</v>
          </cell>
          <cell r="AA2483" t="str">
            <v>380/90R46, SPRAYBIB (WHITE)</v>
          </cell>
          <cell r="AB2483">
            <v>1000</v>
          </cell>
          <cell r="AC2483" t="str">
            <v>N</v>
          </cell>
          <cell r="AD2483" t="str">
            <v>Y</v>
          </cell>
          <cell r="AE2483" t="str">
            <v>Y</v>
          </cell>
          <cell r="AF2483" t="str">
            <v>N</v>
          </cell>
          <cell r="AG2483" t="str">
            <v>N</v>
          </cell>
          <cell r="AH2483" t="str">
            <v>N</v>
          </cell>
          <cell r="AK2483" t="str">
            <v>N</v>
          </cell>
          <cell r="AL2483" t="str">
            <v>N</v>
          </cell>
          <cell r="AM2483" t="str">
            <v>60/90</v>
          </cell>
          <cell r="AN2483" t="str">
            <v>Y</v>
          </cell>
          <cell r="AO2483">
            <v>9</v>
          </cell>
          <cell r="AP2483">
            <v>15</v>
          </cell>
          <cell r="AQ2483">
            <v>3</v>
          </cell>
          <cell r="AR2483" t="str">
            <v>N</v>
          </cell>
          <cell r="AS2483" t="str">
            <v>N</v>
          </cell>
          <cell r="AT2483" t="str">
            <v>Env Pro 2</v>
          </cell>
          <cell r="AU2483" t="str">
            <v>GPS</v>
          </cell>
          <cell r="AV2483" t="str">
            <v>N</v>
          </cell>
          <cell r="AW2483" t="str">
            <v>Y</v>
          </cell>
          <cell r="AX2483" t="str">
            <v>Y</v>
          </cell>
          <cell r="AY2483" t="str">
            <v>N</v>
          </cell>
        </row>
        <row r="2484">
          <cell r="A2484" t="str">
            <v>Done</v>
          </cell>
          <cell r="D2484">
            <v>41852</v>
          </cell>
          <cell r="E2484">
            <v>41870</v>
          </cell>
          <cell r="G2484">
            <v>41872</v>
          </cell>
          <cell r="H2484">
            <v>68</v>
          </cell>
          <cell r="I2484">
            <v>41852</v>
          </cell>
          <cell r="J2484">
            <v>29</v>
          </cell>
          <cell r="K2484" t="str">
            <v>Thompson</v>
          </cell>
          <cell r="L2484">
            <v>41944</v>
          </cell>
          <cell r="M2484">
            <v>41816</v>
          </cell>
          <cell r="N2484" t="str">
            <v>J15-3</v>
          </cell>
          <cell r="O2484">
            <v>0</v>
          </cell>
          <cell r="P2484" t="str">
            <v>Simpson</v>
          </cell>
          <cell r="Q2484" t="str">
            <v>2015-0130</v>
          </cell>
          <cell r="R2484">
            <v>1025</v>
          </cell>
          <cell r="S2484">
            <v>173</v>
          </cell>
          <cell r="T2484" t="str">
            <v>ZF 2.42</v>
          </cell>
          <cell r="U2484" t="str">
            <v>6 Speed</v>
          </cell>
          <cell r="V2484" t="str">
            <v>N</v>
          </cell>
          <cell r="W2484" t="str">
            <v>120F</v>
          </cell>
          <cell r="X2484">
            <v>42</v>
          </cell>
          <cell r="Y2484" t="str">
            <v>N</v>
          </cell>
          <cell r="Z2484" t="str">
            <v>380/80R38 (White)</v>
          </cell>
          <cell r="AA2484" t="str">
            <v>380/90R46, SPRAYBIB (WHITE)</v>
          </cell>
          <cell r="AB2484">
            <v>1000</v>
          </cell>
          <cell r="AC2484" t="str">
            <v>N</v>
          </cell>
          <cell r="AD2484" t="str">
            <v>N</v>
          </cell>
          <cell r="AE2484" t="str">
            <v>Y</v>
          </cell>
          <cell r="AF2484">
            <v>38</v>
          </cell>
          <cell r="AG2484" t="str">
            <v>Plan</v>
          </cell>
          <cell r="AH2484" t="str">
            <v>N</v>
          </cell>
          <cell r="AK2484" t="str">
            <v>Y</v>
          </cell>
          <cell r="AL2484" t="str">
            <v>N</v>
          </cell>
          <cell r="AM2484">
            <v>100</v>
          </cell>
          <cell r="AN2484" t="str">
            <v>N</v>
          </cell>
          <cell r="AO2484">
            <v>9</v>
          </cell>
          <cell r="AP2484">
            <v>20</v>
          </cell>
          <cell r="AQ2484">
            <v>3</v>
          </cell>
          <cell r="AR2484" t="str">
            <v>N</v>
          </cell>
          <cell r="AS2484" t="str">
            <v>R</v>
          </cell>
          <cell r="AT2484" t="str">
            <v>Env Pro 2</v>
          </cell>
          <cell r="AU2484" t="str">
            <v>GPS</v>
          </cell>
          <cell r="AV2484" t="str">
            <v>PowerGlide</v>
          </cell>
          <cell r="AW2484" t="str">
            <v>Y</v>
          </cell>
          <cell r="AX2484" t="str">
            <v>Y</v>
          </cell>
          <cell r="AY2484" t="str">
            <v>SmartTrax</v>
          </cell>
          <cell r="AZ2484" t="str">
            <v>Raven 2" w/display</v>
          </cell>
        </row>
        <row r="2485">
          <cell r="A2485" t="str">
            <v>QC-Parts</v>
          </cell>
          <cell r="D2485">
            <v>41852</v>
          </cell>
          <cell r="E2485">
            <v>41870</v>
          </cell>
          <cell r="H2485">
            <v>69</v>
          </cell>
          <cell r="I2485">
            <v>41852</v>
          </cell>
          <cell r="J2485">
            <v>30</v>
          </cell>
          <cell r="K2485" t="str">
            <v>Thompson</v>
          </cell>
          <cell r="L2485">
            <v>41944</v>
          </cell>
          <cell r="M2485">
            <v>41816</v>
          </cell>
          <cell r="N2485" t="str">
            <v>J15-4</v>
          </cell>
          <cell r="O2485">
            <v>41830</v>
          </cell>
          <cell r="P2485" t="str">
            <v>Simpson</v>
          </cell>
          <cell r="Q2485" t="str">
            <v>2015-0131</v>
          </cell>
          <cell r="R2485">
            <v>1025</v>
          </cell>
          <cell r="S2485">
            <v>173</v>
          </cell>
          <cell r="T2485" t="str">
            <v>ZF 2.42</v>
          </cell>
          <cell r="U2485" t="str">
            <v>6 Speed</v>
          </cell>
          <cell r="V2485" t="str">
            <v>N</v>
          </cell>
          <cell r="W2485" t="str">
            <v>120F</v>
          </cell>
          <cell r="X2485">
            <v>42</v>
          </cell>
          <cell r="Y2485" t="str">
            <v>N</v>
          </cell>
          <cell r="Z2485" t="str">
            <v>380/80R38 (White)</v>
          </cell>
          <cell r="AA2485" t="str">
            <v>380/90R46, SPRAYBIB (WHITE)</v>
          </cell>
          <cell r="AB2485">
            <v>1000</v>
          </cell>
          <cell r="AC2485" t="str">
            <v>N</v>
          </cell>
          <cell r="AD2485" t="str">
            <v>N</v>
          </cell>
          <cell r="AE2485" t="str">
            <v>Y</v>
          </cell>
          <cell r="AF2485">
            <v>38</v>
          </cell>
          <cell r="AG2485" t="str">
            <v>Plan</v>
          </cell>
          <cell r="AH2485" t="str">
            <v>N</v>
          </cell>
          <cell r="AK2485" t="str">
            <v>Y</v>
          </cell>
          <cell r="AL2485" t="str">
            <v>N</v>
          </cell>
          <cell r="AM2485">
            <v>100</v>
          </cell>
          <cell r="AN2485" t="str">
            <v>N</v>
          </cell>
          <cell r="AO2485">
            <v>9</v>
          </cell>
          <cell r="AP2485">
            <v>30</v>
          </cell>
          <cell r="AQ2485">
            <v>3</v>
          </cell>
          <cell r="AR2485" t="str">
            <v>N</v>
          </cell>
          <cell r="AS2485" t="str">
            <v>R</v>
          </cell>
          <cell r="AT2485" t="str">
            <v>Env Pro 2</v>
          </cell>
          <cell r="AU2485" t="str">
            <v>GPS</v>
          </cell>
          <cell r="AV2485" t="str">
            <v>PowerGlide</v>
          </cell>
          <cell r="AW2485" t="str">
            <v>Y</v>
          </cell>
          <cell r="AX2485" t="str">
            <v>Y</v>
          </cell>
          <cell r="AY2485" t="str">
            <v>SmartTrax</v>
          </cell>
          <cell r="AZ2485" t="str">
            <v>Raven 2" w/display</v>
          </cell>
        </row>
        <row r="2486">
          <cell r="A2486" t="str">
            <v>QC-Parts</v>
          </cell>
          <cell r="D2486">
            <v>41852</v>
          </cell>
          <cell r="E2486">
            <v>41870</v>
          </cell>
          <cell r="H2486">
            <v>70</v>
          </cell>
          <cell r="I2486">
            <v>41852</v>
          </cell>
          <cell r="J2486">
            <v>31</v>
          </cell>
          <cell r="K2486" t="str">
            <v>Thompson</v>
          </cell>
          <cell r="L2486">
            <v>41944</v>
          </cell>
          <cell r="M2486">
            <v>41816</v>
          </cell>
          <cell r="N2486" t="str">
            <v>J15-5 Mike McClellan</v>
          </cell>
          <cell r="O2486">
            <v>0</v>
          </cell>
          <cell r="P2486" t="str">
            <v>Simpson</v>
          </cell>
          <cell r="Q2486" t="str">
            <v>2015-0132</v>
          </cell>
          <cell r="R2486">
            <v>1025</v>
          </cell>
          <cell r="S2486">
            <v>173</v>
          </cell>
          <cell r="T2486" t="str">
            <v>ZF 2.42</v>
          </cell>
          <cell r="U2486" t="str">
            <v>6 Speed</v>
          </cell>
          <cell r="V2486" t="str">
            <v>N</v>
          </cell>
          <cell r="W2486" t="str">
            <v>120F</v>
          </cell>
          <cell r="X2486">
            <v>42</v>
          </cell>
          <cell r="Y2486" t="str">
            <v>N</v>
          </cell>
          <cell r="Z2486" t="str">
            <v>380/80R38 (White)</v>
          </cell>
          <cell r="AA2486" t="str">
            <v>380/90R46, SPRAYBIB (WHITE)</v>
          </cell>
          <cell r="AB2486">
            <v>1000</v>
          </cell>
          <cell r="AC2486" t="str">
            <v>N</v>
          </cell>
          <cell r="AD2486" t="str">
            <v>N</v>
          </cell>
          <cell r="AE2486" t="str">
            <v>Y</v>
          </cell>
          <cell r="AF2486">
            <v>38</v>
          </cell>
          <cell r="AG2486" t="str">
            <v>Plan</v>
          </cell>
          <cell r="AH2486" t="str">
            <v>N</v>
          </cell>
          <cell r="AK2486" t="str">
            <v>Y</v>
          </cell>
          <cell r="AL2486" t="str">
            <v>N</v>
          </cell>
          <cell r="AM2486">
            <v>90</v>
          </cell>
          <cell r="AN2486" t="str">
            <v>N</v>
          </cell>
          <cell r="AO2486">
            <v>9</v>
          </cell>
          <cell r="AP2486">
            <v>20</v>
          </cell>
          <cell r="AQ2486">
            <v>3</v>
          </cell>
          <cell r="AR2486" t="str">
            <v>N</v>
          </cell>
          <cell r="AS2486" t="str">
            <v>R</v>
          </cell>
          <cell r="AT2486" t="str">
            <v>Env Pro 2</v>
          </cell>
          <cell r="AU2486" t="str">
            <v>GPS</v>
          </cell>
          <cell r="AV2486" t="str">
            <v>PowerGlide</v>
          </cell>
          <cell r="AW2486" t="str">
            <v>Y</v>
          </cell>
          <cell r="AX2486" t="str">
            <v>Y</v>
          </cell>
          <cell r="AY2486" t="str">
            <v>SmartTrax</v>
          </cell>
          <cell r="AZ2486" t="str">
            <v>Raven 2" w/display</v>
          </cell>
        </row>
        <row r="2487">
          <cell r="A2487" t="str">
            <v>QC-Parts</v>
          </cell>
          <cell r="D2487">
            <v>41852</v>
          </cell>
          <cell r="E2487">
            <v>41871</v>
          </cell>
          <cell r="H2487">
            <v>71</v>
          </cell>
          <cell r="I2487">
            <v>41852</v>
          </cell>
          <cell r="J2487">
            <v>32</v>
          </cell>
          <cell r="K2487" t="str">
            <v>Thompson</v>
          </cell>
          <cell r="L2487">
            <v>41944</v>
          </cell>
          <cell r="M2487">
            <v>41816</v>
          </cell>
          <cell r="N2487" t="str">
            <v>J15-6</v>
          </cell>
          <cell r="O2487">
            <v>0</v>
          </cell>
          <cell r="P2487" t="str">
            <v>Simpson</v>
          </cell>
          <cell r="Q2487" t="str">
            <v>2015-0133</v>
          </cell>
          <cell r="R2487">
            <v>1025</v>
          </cell>
          <cell r="S2487">
            <v>173</v>
          </cell>
          <cell r="T2487" t="str">
            <v>ZF 2.42</v>
          </cell>
          <cell r="U2487" t="str">
            <v>6 Speed</v>
          </cell>
          <cell r="V2487" t="str">
            <v>N</v>
          </cell>
          <cell r="W2487" t="str">
            <v>120F</v>
          </cell>
          <cell r="X2487">
            <v>42</v>
          </cell>
          <cell r="Y2487" t="str">
            <v>N</v>
          </cell>
          <cell r="Z2487" t="str">
            <v>380/80R38 (White)</v>
          </cell>
          <cell r="AA2487" t="str">
            <v>380/90R46, SPRAYBIB (WHITE)</v>
          </cell>
          <cell r="AB2487">
            <v>1000</v>
          </cell>
          <cell r="AC2487" t="str">
            <v>N</v>
          </cell>
          <cell r="AD2487" t="str">
            <v>N</v>
          </cell>
          <cell r="AE2487" t="str">
            <v>Y</v>
          </cell>
          <cell r="AF2487">
            <v>38</v>
          </cell>
          <cell r="AG2487" t="str">
            <v>Plan</v>
          </cell>
          <cell r="AH2487" t="str">
            <v>N</v>
          </cell>
          <cell r="AK2487" t="str">
            <v>Y</v>
          </cell>
          <cell r="AL2487" t="str">
            <v>N</v>
          </cell>
          <cell r="AM2487">
            <v>100</v>
          </cell>
          <cell r="AN2487" t="str">
            <v>N</v>
          </cell>
          <cell r="AO2487">
            <v>9</v>
          </cell>
          <cell r="AP2487">
            <v>30</v>
          </cell>
          <cell r="AQ2487">
            <v>3</v>
          </cell>
          <cell r="AR2487" t="str">
            <v>N</v>
          </cell>
          <cell r="AS2487" t="str">
            <v>R</v>
          </cell>
          <cell r="AT2487" t="str">
            <v>Env Pro 2</v>
          </cell>
          <cell r="AU2487" t="str">
            <v>GPS</v>
          </cell>
          <cell r="AV2487" t="str">
            <v>PowerGlide</v>
          </cell>
          <cell r="AW2487" t="str">
            <v>Y</v>
          </cell>
          <cell r="AX2487" t="str">
            <v>Y</v>
          </cell>
          <cell r="AY2487" t="str">
            <v>SmartTrax</v>
          </cell>
          <cell r="AZ2487" t="str">
            <v>Raven 2" w/display</v>
          </cell>
        </row>
        <row r="2488">
          <cell r="A2488" t="str">
            <v>QC-Parts</v>
          </cell>
          <cell r="D2488">
            <v>41852</v>
          </cell>
          <cell r="E2488">
            <v>41871</v>
          </cell>
          <cell r="H2488">
            <v>72</v>
          </cell>
          <cell r="I2488">
            <v>41852</v>
          </cell>
          <cell r="J2488">
            <v>33</v>
          </cell>
          <cell r="K2488" t="str">
            <v>Thompson</v>
          </cell>
          <cell r="L2488">
            <v>41944</v>
          </cell>
          <cell r="M2488">
            <v>41816</v>
          </cell>
          <cell r="N2488" t="str">
            <v>J15-7</v>
          </cell>
          <cell r="O2488">
            <v>0</v>
          </cell>
          <cell r="P2488" t="str">
            <v>Simpson</v>
          </cell>
          <cell r="Q2488" t="str">
            <v>2015-0135</v>
          </cell>
          <cell r="R2488">
            <v>1025</v>
          </cell>
          <cell r="S2488">
            <v>173</v>
          </cell>
          <cell r="T2488" t="str">
            <v>ZF 2.42</v>
          </cell>
          <cell r="U2488" t="str">
            <v>6 Speed</v>
          </cell>
          <cell r="V2488" t="str">
            <v>N</v>
          </cell>
          <cell r="W2488" t="str">
            <v>120F</v>
          </cell>
          <cell r="X2488">
            <v>42</v>
          </cell>
          <cell r="Y2488" t="str">
            <v>N</v>
          </cell>
          <cell r="Z2488" t="str">
            <v>380/80R38 (White)</v>
          </cell>
          <cell r="AA2488" t="str">
            <v>380/90R46, SPRAYBIB (WHITE)</v>
          </cell>
          <cell r="AB2488">
            <v>1000</v>
          </cell>
          <cell r="AC2488" t="str">
            <v>N</v>
          </cell>
          <cell r="AD2488" t="str">
            <v>N</v>
          </cell>
          <cell r="AE2488" t="str">
            <v>Y</v>
          </cell>
          <cell r="AF2488">
            <v>38</v>
          </cell>
          <cell r="AG2488" t="str">
            <v>Plan</v>
          </cell>
          <cell r="AH2488" t="str">
            <v>N</v>
          </cell>
          <cell r="AK2488" t="str">
            <v>Y</v>
          </cell>
          <cell r="AL2488" t="str">
            <v>N</v>
          </cell>
          <cell r="AM2488">
            <v>100</v>
          </cell>
          <cell r="AN2488" t="str">
            <v>N</v>
          </cell>
          <cell r="AO2488">
            <v>9</v>
          </cell>
          <cell r="AP2488">
            <v>20</v>
          </cell>
          <cell r="AQ2488">
            <v>3</v>
          </cell>
          <cell r="AR2488" t="str">
            <v>N</v>
          </cell>
          <cell r="AS2488" t="str">
            <v>R</v>
          </cell>
          <cell r="AT2488" t="str">
            <v>Env Pro 2</v>
          </cell>
          <cell r="AU2488" t="str">
            <v>GPS</v>
          </cell>
          <cell r="AV2488" t="str">
            <v>PowerGlide</v>
          </cell>
          <cell r="AW2488" t="str">
            <v>Y</v>
          </cell>
          <cell r="AX2488" t="str">
            <v>Y</v>
          </cell>
          <cell r="AY2488" t="str">
            <v>SmartTrax</v>
          </cell>
          <cell r="AZ2488" t="str">
            <v>Raven 2" w/display</v>
          </cell>
        </row>
        <row r="2489">
          <cell r="A2489" t="str">
            <v>QC-Parts</v>
          </cell>
          <cell r="D2489">
            <v>41852</v>
          </cell>
          <cell r="E2489">
            <v>41871</v>
          </cell>
          <cell r="H2489">
            <v>73</v>
          </cell>
          <cell r="I2489">
            <v>41852</v>
          </cell>
          <cell r="J2489">
            <v>34</v>
          </cell>
          <cell r="K2489" t="str">
            <v>Thompson</v>
          </cell>
          <cell r="L2489">
            <v>41944</v>
          </cell>
          <cell r="M2489">
            <v>41816</v>
          </cell>
          <cell r="N2489" t="str">
            <v>J15-8 Lohrenz</v>
          </cell>
          <cell r="O2489">
            <v>0</v>
          </cell>
          <cell r="P2489" t="str">
            <v>Simpson</v>
          </cell>
          <cell r="Q2489" t="str">
            <v>2015-0137</v>
          </cell>
          <cell r="R2489">
            <v>1025</v>
          </cell>
          <cell r="S2489">
            <v>173</v>
          </cell>
          <cell r="T2489" t="str">
            <v>ZF 2.42</v>
          </cell>
          <cell r="U2489" t="str">
            <v>6 Speed</v>
          </cell>
          <cell r="V2489" t="str">
            <v>N</v>
          </cell>
          <cell r="W2489" t="str">
            <v>120F</v>
          </cell>
          <cell r="X2489">
            <v>42</v>
          </cell>
          <cell r="Y2489" t="str">
            <v>N</v>
          </cell>
          <cell r="Z2489" t="str">
            <v>380/80R38 (White)</v>
          </cell>
          <cell r="AA2489" t="str">
            <v>380/90R46, SPRAYBIB (WHITE)</v>
          </cell>
          <cell r="AB2489">
            <v>1000</v>
          </cell>
          <cell r="AC2489" t="str">
            <v>N</v>
          </cell>
          <cell r="AD2489" t="str">
            <v>Y</v>
          </cell>
          <cell r="AE2489" t="str">
            <v>Y</v>
          </cell>
          <cell r="AF2489">
            <v>38</v>
          </cell>
          <cell r="AG2489" t="str">
            <v>Plan</v>
          </cell>
          <cell r="AH2489" t="str">
            <v>N</v>
          </cell>
          <cell r="AK2489" t="str">
            <v>Y</v>
          </cell>
          <cell r="AL2489" t="str">
            <v>N</v>
          </cell>
          <cell r="AM2489">
            <v>100</v>
          </cell>
          <cell r="AN2489" t="str">
            <v>N</v>
          </cell>
          <cell r="AO2489">
            <v>9</v>
          </cell>
          <cell r="AP2489">
            <v>15</v>
          </cell>
          <cell r="AQ2489">
            <v>3</v>
          </cell>
          <cell r="AR2489" t="str">
            <v>N</v>
          </cell>
          <cell r="AS2489" t="str">
            <v>B</v>
          </cell>
          <cell r="AT2489" t="str">
            <v>Viper 4</v>
          </cell>
          <cell r="AU2489" t="str">
            <v>GPS</v>
          </cell>
          <cell r="AV2489" t="str">
            <v>UltraGlide 3 W</v>
          </cell>
          <cell r="AW2489" t="str">
            <v>Y</v>
          </cell>
          <cell r="AX2489" t="str">
            <v>Y</v>
          </cell>
          <cell r="AY2489" t="str">
            <v>SmartTrax</v>
          </cell>
        </row>
        <row r="2490">
          <cell r="A2490" t="str">
            <v>Station 4</v>
          </cell>
          <cell r="D2490">
            <v>41852</v>
          </cell>
          <cell r="H2490">
            <v>74</v>
          </cell>
          <cell r="I2490">
            <v>41852</v>
          </cell>
          <cell r="J2490">
            <v>35</v>
          </cell>
          <cell r="K2490" t="str">
            <v>Thompson</v>
          </cell>
          <cell r="L2490">
            <v>41852</v>
          </cell>
          <cell r="M2490">
            <v>41863</v>
          </cell>
          <cell r="N2490" t="str">
            <v>J15-42</v>
          </cell>
          <cell r="O2490">
            <v>0</v>
          </cell>
          <cell r="P2490" t="str">
            <v>Simpson</v>
          </cell>
          <cell r="Q2490" t="str">
            <v>2015-0139</v>
          </cell>
          <cell r="R2490">
            <v>720</v>
          </cell>
          <cell r="S2490">
            <v>160</v>
          </cell>
          <cell r="T2490" t="str">
            <v>JCB</v>
          </cell>
          <cell r="U2490" t="str">
            <v>4 Speed</v>
          </cell>
          <cell r="V2490" t="str">
            <v>N</v>
          </cell>
          <cell r="W2490" t="str">
            <v>120F</v>
          </cell>
          <cell r="X2490">
            <v>42</v>
          </cell>
          <cell r="Y2490" t="str">
            <v>N</v>
          </cell>
          <cell r="Z2490" t="str">
            <v>380/80R38 (White)</v>
          </cell>
          <cell r="AA2490" t="str">
            <v>380/90R46, SPRAYBIB (WHITE)</v>
          </cell>
          <cell r="AB2490">
            <v>750</v>
          </cell>
          <cell r="AC2490" t="str">
            <v>N</v>
          </cell>
          <cell r="AD2490" t="str">
            <v>N</v>
          </cell>
          <cell r="AE2490" t="str">
            <v>Y</v>
          </cell>
          <cell r="AF2490">
            <v>38</v>
          </cell>
          <cell r="AG2490" t="str">
            <v>Plan</v>
          </cell>
          <cell r="AH2490" t="str">
            <v>N</v>
          </cell>
          <cell r="AK2490" t="str">
            <v>Y</v>
          </cell>
          <cell r="AL2490" t="str">
            <v>N</v>
          </cell>
          <cell r="AM2490">
            <v>90</v>
          </cell>
          <cell r="AN2490" t="str">
            <v>Y</v>
          </cell>
          <cell r="AO2490">
            <v>9</v>
          </cell>
          <cell r="AP2490">
            <v>20</v>
          </cell>
          <cell r="AQ2490">
            <v>3</v>
          </cell>
          <cell r="AR2490" t="str">
            <v>N</v>
          </cell>
          <cell r="AS2490" t="str">
            <v>R</v>
          </cell>
          <cell r="AT2490" t="str">
            <v>Env Pro 2</v>
          </cell>
          <cell r="AU2490" t="str">
            <v>GPS</v>
          </cell>
          <cell r="AV2490" t="str">
            <v>PowerGlide</v>
          </cell>
          <cell r="AW2490" t="str">
            <v>Y</v>
          </cell>
          <cell r="AX2490" t="str">
            <v>Y</v>
          </cell>
          <cell r="AY2490" t="str">
            <v>SmartTrax</v>
          </cell>
          <cell r="AZ2490" t="str">
            <v>Raven 2" w/display</v>
          </cell>
        </row>
        <row r="2491">
          <cell r="A2491" t="str">
            <v>Station 3</v>
          </cell>
          <cell r="D2491">
            <v>41852</v>
          </cell>
          <cell r="H2491">
            <v>75</v>
          </cell>
          <cell r="I2491">
            <v>41852</v>
          </cell>
          <cell r="J2491">
            <v>36</v>
          </cell>
          <cell r="K2491" t="str">
            <v>Thompson</v>
          </cell>
          <cell r="L2491">
            <v>41852</v>
          </cell>
          <cell r="M2491">
            <v>41863</v>
          </cell>
          <cell r="N2491" t="str">
            <v>J15-43</v>
          </cell>
          <cell r="O2491">
            <v>41823</v>
          </cell>
          <cell r="P2491" t="str">
            <v>Simpson</v>
          </cell>
          <cell r="Q2491" t="str">
            <v>2015-0141</v>
          </cell>
          <cell r="R2491">
            <v>720</v>
          </cell>
          <cell r="S2491">
            <v>160</v>
          </cell>
          <cell r="T2491" t="str">
            <v>JCB</v>
          </cell>
          <cell r="U2491" t="str">
            <v>4 Speed</v>
          </cell>
          <cell r="V2491" t="str">
            <v>N</v>
          </cell>
          <cell r="W2491" t="str">
            <v>120F</v>
          </cell>
          <cell r="X2491">
            <v>42</v>
          </cell>
          <cell r="Y2491" t="str">
            <v>N</v>
          </cell>
          <cell r="Z2491" t="str">
            <v>380/80R38 (White)</v>
          </cell>
          <cell r="AA2491" t="str">
            <v>380/90R46, SPRAYBIB (WHITE)</v>
          </cell>
          <cell r="AB2491">
            <v>750</v>
          </cell>
          <cell r="AC2491" t="str">
            <v>N</v>
          </cell>
          <cell r="AD2491" t="str">
            <v>N</v>
          </cell>
          <cell r="AE2491" t="str">
            <v>Y</v>
          </cell>
          <cell r="AF2491">
            <v>38</v>
          </cell>
          <cell r="AG2491" t="str">
            <v>Plan</v>
          </cell>
          <cell r="AH2491" t="str">
            <v>N</v>
          </cell>
          <cell r="AK2491" t="str">
            <v>Y</v>
          </cell>
          <cell r="AL2491" t="str">
            <v>N</v>
          </cell>
          <cell r="AM2491">
            <v>90</v>
          </cell>
          <cell r="AN2491" t="str">
            <v>Y</v>
          </cell>
          <cell r="AO2491">
            <v>9</v>
          </cell>
          <cell r="AP2491">
            <v>15</v>
          </cell>
          <cell r="AQ2491">
            <v>3</v>
          </cell>
          <cell r="AR2491" t="str">
            <v>N</v>
          </cell>
          <cell r="AS2491" t="str">
            <v>R</v>
          </cell>
          <cell r="AT2491" t="str">
            <v>Env Pro 2</v>
          </cell>
          <cell r="AU2491" t="str">
            <v>GPS</v>
          </cell>
          <cell r="AV2491" t="str">
            <v>PowerGlide</v>
          </cell>
          <cell r="AW2491" t="str">
            <v>Y</v>
          </cell>
          <cell r="AX2491" t="str">
            <v>Y</v>
          </cell>
          <cell r="AY2491" t="str">
            <v>SmartTrax</v>
          </cell>
          <cell r="AZ2491" t="str">
            <v>Raven 2" w/display</v>
          </cell>
        </row>
        <row r="2492">
          <cell r="A2492" t="str">
            <v>Station 2</v>
          </cell>
          <cell r="D2492">
            <v>41852</v>
          </cell>
          <cell r="H2492">
            <v>76</v>
          </cell>
          <cell r="I2492">
            <v>41852</v>
          </cell>
          <cell r="J2492">
            <v>37</v>
          </cell>
          <cell r="K2492" t="str">
            <v>Rech</v>
          </cell>
          <cell r="L2492">
            <v>41883</v>
          </cell>
          <cell r="M2492">
            <v>41822</v>
          </cell>
          <cell r="N2492" t="str">
            <v>UF01453</v>
          </cell>
          <cell r="O2492">
            <v>41823</v>
          </cell>
          <cell r="P2492" t="str">
            <v>Brokaw MN</v>
          </cell>
          <cell r="Q2492" t="str">
            <v>2015-0142</v>
          </cell>
          <cell r="R2492">
            <v>1220</v>
          </cell>
          <cell r="S2492">
            <v>225</v>
          </cell>
          <cell r="T2492" t="str">
            <v>ZF 2.42</v>
          </cell>
          <cell r="U2492" t="str">
            <v>6 Speed</v>
          </cell>
          <cell r="V2492" t="str">
            <v>N</v>
          </cell>
          <cell r="W2492" t="str">
            <v>120-160</v>
          </cell>
          <cell r="X2492">
            <v>50</v>
          </cell>
          <cell r="Y2492" t="str">
            <v>N</v>
          </cell>
          <cell r="Z2492" t="str">
            <v>380/80R38 (White)</v>
          </cell>
          <cell r="AA2492" t="str">
            <v>380/90R46, SPRAYBIB (WHITE)</v>
          </cell>
          <cell r="AB2492">
            <v>1200</v>
          </cell>
          <cell r="AC2492" t="str">
            <v>N</v>
          </cell>
          <cell r="AD2492" t="str">
            <v>Y</v>
          </cell>
          <cell r="AE2492" t="str">
            <v>Y</v>
          </cell>
          <cell r="AF2492" t="str">
            <v>N</v>
          </cell>
          <cell r="AG2492" t="str">
            <v>N</v>
          </cell>
          <cell r="AH2492" t="str">
            <v>N</v>
          </cell>
          <cell r="AK2492" t="str">
            <v>N</v>
          </cell>
          <cell r="AL2492" t="str">
            <v>Y</v>
          </cell>
          <cell r="AM2492" t="str">
            <v>60/90</v>
          </cell>
          <cell r="AN2492" t="str">
            <v>Y</v>
          </cell>
          <cell r="AO2492">
            <v>9</v>
          </cell>
          <cell r="AP2492">
            <v>15</v>
          </cell>
          <cell r="AQ2492">
            <v>3</v>
          </cell>
          <cell r="AR2492" t="str">
            <v>N</v>
          </cell>
          <cell r="AS2492" t="str">
            <v>N</v>
          </cell>
          <cell r="AT2492" t="str">
            <v>Env Pro 2</v>
          </cell>
          <cell r="AU2492" t="str">
            <v>GPS</v>
          </cell>
          <cell r="AV2492" t="str">
            <v>N</v>
          </cell>
          <cell r="AW2492" t="str">
            <v>Y</v>
          </cell>
          <cell r="AX2492" t="str">
            <v>Y</v>
          </cell>
          <cell r="AY2492" t="str">
            <v>N</v>
          </cell>
        </row>
        <row r="2493">
          <cell r="A2493" t="str">
            <v>Station 1</v>
          </cell>
          <cell r="D2493">
            <v>41852</v>
          </cell>
          <cell r="H2493">
            <v>77</v>
          </cell>
          <cell r="I2493">
            <v>41852</v>
          </cell>
          <cell r="J2493">
            <v>38</v>
          </cell>
          <cell r="K2493" t="str">
            <v>Payne</v>
          </cell>
          <cell r="L2493">
            <v>41883</v>
          </cell>
          <cell r="M2493">
            <v>41865</v>
          </cell>
          <cell r="N2493" t="str">
            <v>Elliott Bros</v>
          </cell>
          <cell r="O2493">
            <v>0</v>
          </cell>
          <cell r="P2493" t="str">
            <v>OVA-IL</v>
          </cell>
          <cell r="Q2493" t="str">
            <v>2015-0144</v>
          </cell>
          <cell r="R2493" t="str">
            <v>1020+</v>
          </cell>
          <cell r="S2493">
            <v>275</v>
          </cell>
          <cell r="T2493" t="str">
            <v>ZF 1.87</v>
          </cell>
          <cell r="U2493" t="str">
            <v>6 Speed</v>
          </cell>
          <cell r="V2493" t="str">
            <v>N</v>
          </cell>
          <cell r="W2493" t="str">
            <v>120F</v>
          </cell>
          <cell r="X2493">
            <v>50</v>
          </cell>
          <cell r="Y2493" t="str">
            <v>N</v>
          </cell>
          <cell r="Z2493" t="str">
            <v>380/80R38 (BLACK)</v>
          </cell>
          <cell r="AA2493" t="str">
            <v>380/90R46, SPRAYBIB (BLACK)</v>
          </cell>
          <cell r="AB2493">
            <v>1000</v>
          </cell>
          <cell r="AC2493" t="str">
            <v>N</v>
          </cell>
          <cell r="AD2493" t="str">
            <v>Y</v>
          </cell>
          <cell r="AE2493" t="str">
            <v>Y</v>
          </cell>
          <cell r="AF2493">
            <v>38</v>
          </cell>
          <cell r="AG2493" t="str">
            <v>DB</v>
          </cell>
          <cell r="AH2493" t="str">
            <v>N</v>
          </cell>
          <cell r="AK2493" t="str">
            <v>N</v>
          </cell>
          <cell r="AL2493" t="str">
            <v>N</v>
          </cell>
          <cell r="AM2493" t="str">
            <v>60/80</v>
          </cell>
          <cell r="AN2493" t="str">
            <v>Y</v>
          </cell>
          <cell r="AO2493">
            <v>7</v>
          </cell>
          <cell r="AP2493">
            <v>20</v>
          </cell>
          <cell r="AQ2493">
            <v>3</v>
          </cell>
          <cell r="AR2493" t="str">
            <v>Split</v>
          </cell>
          <cell r="AS2493" t="str">
            <v>N</v>
          </cell>
          <cell r="AT2493" t="str">
            <v>N</v>
          </cell>
          <cell r="AU2493" t="str">
            <v>N</v>
          </cell>
          <cell r="AV2493" t="str">
            <v>N</v>
          </cell>
          <cell r="AW2493" t="str">
            <v>N</v>
          </cell>
          <cell r="AX2493" t="str">
            <v>N</v>
          </cell>
          <cell r="AY2493" t="str">
            <v>N</v>
          </cell>
        </row>
        <row r="2494">
          <cell r="A2494" t="str">
            <v>Rails</v>
          </cell>
          <cell r="D2494">
            <v>41883</v>
          </cell>
          <cell r="H2494">
            <v>78</v>
          </cell>
          <cell r="I2494">
            <v>41883</v>
          </cell>
          <cell r="J2494">
            <v>1</v>
          </cell>
          <cell r="K2494" t="str">
            <v>Ohm</v>
          </cell>
          <cell r="L2494">
            <v>41883</v>
          </cell>
          <cell r="M2494">
            <v>41835</v>
          </cell>
          <cell r="O2494">
            <v>0</v>
          </cell>
          <cell r="P2494" t="str">
            <v>HPA</v>
          </cell>
          <cell r="Q2494" t="str">
            <v>2015-0148</v>
          </cell>
          <cell r="R2494" t="str">
            <v>1220+</v>
          </cell>
          <cell r="S2494">
            <v>275</v>
          </cell>
          <cell r="T2494" t="str">
            <v>ZF 1.87</v>
          </cell>
          <cell r="U2494" t="str">
            <v>6 Speed</v>
          </cell>
          <cell r="V2494" t="str">
            <v>N</v>
          </cell>
          <cell r="W2494" t="str">
            <v>120F</v>
          </cell>
          <cell r="X2494">
            <v>50</v>
          </cell>
          <cell r="Y2494" t="str">
            <v>N</v>
          </cell>
          <cell r="Z2494" t="str">
            <v>380/80R38 (BLACK)</v>
          </cell>
          <cell r="AA2494" t="str">
            <v>380/90R46, SPRAYBIB (BLACK)</v>
          </cell>
          <cell r="AB2494">
            <v>1200</v>
          </cell>
          <cell r="AC2494" t="str">
            <v>N</v>
          </cell>
          <cell r="AD2494" t="str">
            <v>Y</v>
          </cell>
          <cell r="AE2494" t="str">
            <v>N</v>
          </cell>
          <cell r="AF2494">
            <v>38</v>
          </cell>
          <cell r="AG2494" t="str">
            <v>DB</v>
          </cell>
          <cell r="AH2494" t="str">
            <v>Y</v>
          </cell>
          <cell r="AK2494" t="str">
            <v>N</v>
          </cell>
          <cell r="AL2494" t="str">
            <v>Y</v>
          </cell>
          <cell r="AM2494">
            <v>100</v>
          </cell>
          <cell r="AN2494" t="str">
            <v>Y</v>
          </cell>
          <cell r="AO2494">
            <v>9</v>
          </cell>
          <cell r="AP2494">
            <v>20</v>
          </cell>
          <cell r="AQ2494">
            <v>3</v>
          </cell>
          <cell r="AR2494" t="str">
            <v>N</v>
          </cell>
          <cell r="AS2494" t="str">
            <v>B</v>
          </cell>
          <cell r="AT2494" t="str">
            <v>N</v>
          </cell>
          <cell r="AU2494" t="str">
            <v>N</v>
          </cell>
          <cell r="AV2494" t="str">
            <v>N</v>
          </cell>
          <cell r="AW2494" t="str">
            <v>N</v>
          </cell>
          <cell r="AX2494" t="str">
            <v>N</v>
          </cell>
          <cell r="AY2494" t="str">
            <v>N</v>
          </cell>
          <cell r="BB2494" t="str">
            <v xml:space="preserve">Dual set, Black, 380/90R46, SPRAYBIB </v>
          </cell>
        </row>
        <row r="2495">
          <cell r="D2495">
            <v>41883</v>
          </cell>
          <cell r="H2495">
            <v>79</v>
          </cell>
          <cell r="I2495">
            <v>41883</v>
          </cell>
          <cell r="J2495">
            <v>2</v>
          </cell>
          <cell r="K2495" t="str">
            <v>Payne</v>
          </cell>
          <cell r="L2495">
            <v>41883</v>
          </cell>
          <cell r="M2495">
            <v>41859</v>
          </cell>
          <cell r="N2495" t="str">
            <v>Smith</v>
          </cell>
          <cell r="O2495">
            <v>0</v>
          </cell>
          <cell r="P2495" t="str">
            <v>OVA-IL</v>
          </cell>
          <cell r="Q2495" t="str">
            <v>2015-0149</v>
          </cell>
          <cell r="R2495">
            <v>1220</v>
          </cell>
          <cell r="S2495">
            <v>225</v>
          </cell>
          <cell r="T2495" t="str">
            <v>ZF 2.42</v>
          </cell>
          <cell r="U2495" t="str">
            <v>6 Speed</v>
          </cell>
          <cell r="V2495" t="str">
            <v>N</v>
          </cell>
          <cell r="W2495" t="str">
            <v>120F</v>
          </cell>
          <cell r="X2495">
            <v>50</v>
          </cell>
          <cell r="Y2495" t="str">
            <v>N</v>
          </cell>
          <cell r="Z2495" t="str">
            <v>380/80R38 (White)</v>
          </cell>
          <cell r="AA2495" t="str">
            <v>380/90R46, SPRAYBIB (WHITE)</v>
          </cell>
          <cell r="AB2495">
            <v>1200</v>
          </cell>
          <cell r="AC2495" t="str">
            <v>N</v>
          </cell>
          <cell r="AD2495" t="str">
            <v>Y</v>
          </cell>
          <cell r="AE2495" t="str">
            <v>Y</v>
          </cell>
          <cell r="AF2495">
            <v>38</v>
          </cell>
          <cell r="AG2495" t="str">
            <v>DB</v>
          </cell>
          <cell r="AH2495" t="str">
            <v>N</v>
          </cell>
          <cell r="AK2495" t="str">
            <v>Y</v>
          </cell>
          <cell r="AL2495" t="str">
            <v>Y</v>
          </cell>
          <cell r="AM2495">
            <v>100</v>
          </cell>
          <cell r="AN2495" t="str">
            <v>Y</v>
          </cell>
          <cell r="AO2495">
            <v>9</v>
          </cell>
          <cell r="AP2495">
            <v>15</v>
          </cell>
          <cell r="AQ2495">
            <v>3</v>
          </cell>
          <cell r="AR2495" t="str">
            <v>N</v>
          </cell>
          <cell r="AS2495" t="str">
            <v>R</v>
          </cell>
          <cell r="AT2495" t="str">
            <v>Env Pro 2</v>
          </cell>
          <cell r="AU2495" t="str">
            <v>GPS</v>
          </cell>
          <cell r="AV2495" t="str">
            <v>N</v>
          </cell>
          <cell r="AW2495" t="str">
            <v>Y</v>
          </cell>
          <cell r="AX2495" t="str">
            <v>Y</v>
          </cell>
          <cell r="AY2495" t="str">
            <v>N</v>
          </cell>
        </row>
        <row r="2496">
          <cell r="D2496">
            <v>41883</v>
          </cell>
          <cell r="H2496">
            <v>80</v>
          </cell>
          <cell r="I2496">
            <v>41883</v>
          </cell>
          <cell r="J2496">
            <v>3</v>
          </cell>
          <cell r="K2496" t="str">
            <v>Rech</v>
          </cell>
          <cell r="M2496">
            <v>41821</v>
          </cell>
          <cell r="N2496" t="str">
            <v>PO 10447 Beattie Farms</v>
          </cell>
          <cell r="O2496">
            <v>0</v>
          </cell>
          <cell r="P2496" t="str">
            <v>Riggins, NE</v>
          </cell>
          <cell r="Q2496" t="str">
            <v>2015-0150</v>
          </cell>
          <cell r="R2496">
            <v>720</v>
          </cell>
          <cell r="S2496">
            <v>160</v>
          </cell>
          <cell r="T2496" t="str">
            <v>JCB</v>
          </cell>
          <cell r="U2496" t="str">
            <v>4 Speed</v>
          </cell>
          <cell r="V2496" t="str">
            <v>N</v>
          </cell>
          <cell r="W2496" t="str">
            <v>120F</v>
          </cell>
          <cell r="X2496">
            <v>42</v>
          </cell>
          <cell r="Y2496" t="str">
            <v>N</v>
          </cell>
          <cell r="Z2496" t="str">
            <v>380/80R38 (White)</v>
          </cell>
          <cell r="AA2496" t="str">
            <v>380/90R46, SPRAYBIB (WHITE)</v>
          </cell>
          <cell r="AB2496">
            <v>750</v>
          </cell>
          <cell r="AC2496" t="str">
            <v>N</v>
          </cell>
          <cell r="AD2496" t="str">
            <v>N</v>
          </cell>
          <cell r="AE2496" t="str">
            <v>Y</v>
          </cell>
          <cell r="AF2496" t="str">
            <v>N</v>
          </cell>
          <cell r="AG2496" t="str">
            <v>N</v>
          </cell>
          <cell r="AH2496" t="str">
            <v>N</v>
          </cell>
          <cell r="AK2496" t="str">
            <v>Y</v>
          </cell>
          <cell r="AL2496" t="str">
            <v>N</v>
          </cell>
          <cell r="AM2496" t="str">
            <v>60/90</v>
          </cell>
          <cell r="AN2496" t="str">
            <v>Y</v>
          </cell>
          <cell r="AO2496">
            <v>9</v>
          </cell>
          <cell r="AP2496">
            <v>15</v>
          </cell>
          <cell r="AQ2496">
            <v>3</v>
          </cell>
          <cell r="AR2496" t="str">
            <v>N</v>
          </cell>
          <cell r="AS2496" t="str">
            <v>R</v>
          </cell>
          <cell r="AT2496" t="str">
            <v>Env Pro 2</v>
          </cell>
          <cell r="AU2496" t="str">
            <v>GPS</v>
          </cell>
          <cell r="AV2496" t="str">
            <v>N</v>
          </cell>
          <cell r="AW2496" t="str">
            <v>Y</v>
          </cell>
          <cell r="AX2496" t="str">
            <v>Y</v>
          </cell>
          <cell r="AY2496" t="str">
            <v>N</v>
          </cell>
        </row>
        <row r="2497">
          <cell r="D2497">
            <v>41883</v>
          </cell>
          <cell r="H2497">
            <v>81</v>
          </cell>
          <cell r="I2497">
            <v>41883</v>
          </cell>
          <cell r="J2497">
            <v>4</v>
          </cell>
          <cell r="K2497" t="str">
            <v>Rech</v>
          </cell>
          <cell r="M2497">
            <v>41821</v>
          </cell>
          <cell r="N2497" t="str">
            <v>PO 10448</v>
          </cell>
          <cell r="O2497">
            <v>0</v>
          </cell>
          <cell r="P2497" t="str">
            <v>Riggins, NE</v>
          </cell>
          <cell r="Q2497" t="str">
            <v>2015-0154</v>
          </cell>
          <cell r="R2497">
            <v>720</v>
          </cell>
          <cell r="S2497">
            <v>160</v>
          </cell>
          <cell r="T2497" t="str">
            <v>JCB</v>
          </cell>
          <cell r="U2497" t="str">
            <v>4 Speed</v>
          </cell>
          <cell r="V2497" t="str">
            <v>N</v>
          </cell>
          <cell r="W2497" t="str">
            <v>120F</v>
          </cell>
          <cell r="X2497">
            <v>42</v>
          </cell>
          <cell r="Y2497" t="str">
            <v>N</v>
          </cell>
          <cell r="Z2497" t="str">
            <v>380/80R38 (White)</v>
          </cell>
          <cell r="AA2497" t="str">
            <v>380/90R46, SPRAYBIB (WHITE)</v>
          </cell>
          <cell r="AB2497">
            <v>750</v>
          </cell>
          <cell r="AC2497" t="str">
            <v>N</v>
          </cell>
          <cell r="AD2497" t="str">
            <v>N</v>
          </cell>
          <cell r="AE2497" t="str">
            <v>Y</v>
          </cell>
          <cell r="AF2497" t="str">
            <v>N</v>
          </cell>
          <cell r="AG2497" t="str">
            <v>N</v>
          </cell>
          <cell r="AH2497" t="str">
            <v>N</v>
          </cell>
          <cell r="AK2497" t="str">
            <v>N</v>
          </cell>
          <cell r="AL2497" t="str">
            <v>N</v>
          </cell>
          <cell r="AM2497" t="str">
            <v>60/90</v>
          </cell>
          <cell r="AN2497" t="str">
            <v>Y</v>
          </cell>
          <cell r="AO2497">
            <v>9</v>
          </cell>
          <cell r="AP2497">
            <v>20</v>
          </cell>
          <cell r="AQ2497">
            <v>3</v>
          </cell>
          <cell r="AR2497" t="str">
            <v>N</v>
          </cell>
          <cell r="AS2497" t="str">
            <v>N</v>
          </cell>
          <cell r="AT2497" t="str">
            <v>Env Pro 2</v>
          </cell>
          <cell r="AU2497" t="str">
            <v>GPS</v>
          </cell>
          <cell r="AV2497" t="str">
            <v>N</v>
          </cell>
          <cell r="AW2497" t="str">
            <v>Y</v>
          </cell>
          <cell r="AX2497" t="str">
            <v>Y</v>
          </cell>
          <cell r="AY2497" t="str">
            <v>N</v>
          </cell>
        </row>
        <row r="2498">
          <cell r="D2498">
            <v>41883</v>
          </cell>
          <cell r="H2498">
            <v>82</v>
          </cell>
          <cell r="I2498">
            <v>41883</v>
          </cell>
          <cell r="J2498">
            <v>5</v>
          </cell>
          <cell r="K2498" t="str">
            <v>Rech</v>
          </cell>
          <cell r="M2498">
            <v>41821</v>
          </cell>
          <cell r="N2498" t="str">
            <v>PO 10449</v>
          </cell>
          <cell r="O2498">
            <v>0</v>
          </cell>
          <cell r="P2498" t="str">
            <v>Riggins, NE</v>
          </cell>
          <cell r="Q2498" t="str">
            <v>2015-0160</v>
          </cell>
          <cell r="R2498">
            <v>720</v>
          </cell>
          <cell r="S2498">
            <v>160</v>
          </cell>
          <cell r="T2498" t="str">
            <v>JCB</v>
          </cell>
          <cell r="U2498" t="str">
            <v>4 Speed</v>
          </cell>
          <cell r="V2498" t="str">
            <v>N</v>
          </cell>
          <cell r="W2498" t="str">
            <v>120F</v>
          </cell>
          <cell r="X2498">
            <v>42</v>
          </cell>
          <cell r="Y2498" t="str">
            <v>N</v>
          </cell>
          <cell r="Z2498" t="str">
            <v>380/80R38 (White)</v>
          </cell>
          <cell r="AA2498" t="str">
            <v>380/90R46, SPRAYBIB (WHITE)</v>
          </cell>
          <cell r="AB2498">
            <v>750</v>
          </cell>
          <cell r="AC2498" t="str">
            <v>N</v>
          </cell>
          <cell r="AD2498" t="str">
            <v>N</v>
          </cell>
          <cell r="AE2498" t="str">
            <v>Y</v>
          </cell>
          <cell r="AF2498" t="str">
            <v>N</v>
          </cell>
          <cell r="AG2498" t="str">
            <v>N</v>
          </cell>
          <cell r="AH2498" t="str">
            <v>N</v>
          </cell>
          <cell r="AK2498" t="str">
            <v>N</v>
          </cell>
          <cell r="AL2498" t="str">
            <v>N</v>
          </cell>
          <cell r="AM2498" t="str">
            <v>60/90</v>
          </cell>
          <cell r="AN2498" t="str">
            <v>Y</v>
          </cell>
          <cell r="AO2498">
            <v>9</v>
          </cell>
          <cell r="AP2498">
            <v>20</v>
          </cell>
          <cell r="AQ2498">
            <v>3</v>
          </cell>
          <cell r="AR2498" t="str">
            <v>N</v>
          </cell>
          <cell r="AS2498" t="str">
            <v>N</v>
          </cell>
          <cell r="AT2498" t="str">
            <v>Env Pro 2</v>
          </cell>
          <cell r="AU2498" t="str">
            <v>GPS</v>
          </cell>
          <cell r="AV2498" t="str">
            <v>N</v>
          </cell>
          <cell r="AW2498" t="str">
            <v>Y</v>
          </cell>
          <cell r="AX2498" t="str">
            <v>Y</v>
          </cell>
          <cell r="AY2498" t="str">
            <v>N</v>
          </cell>
        </row>
        <row r="2499">
          <cell r="D2499">
            <v>41883</v>
          </cell>
          <cell r="H2499">
            <v>83</v>
          </cell>
          <cell r="I2499">
            <v>41883</v>
          </cell>
          <cell r="J2499">
            <v>6</v>
          </cell>
          <cell r="K2499" t="str">
            <v>Rech</v>
          </cell>
          <cell r="M2499">
            <v>41821</v>
          </cell>
          <cell r="N2499" t="str">
            <v>PO 10465</v>
          </cell>
          <cell r="O2499">
            <v>0</v>
          </cell>
          <cell r="P2499" t="str">
            <v>Riggins, NE</v>
          </cell>
          <cell r="Q2499" t="str">
            <v>2015-0161</v>
          </cell>
          <cell r="R2499">
            <v>1220</v>
          </cell>
          <cell r="S2499">
            <v>225</v>
          </cell>
          <cell r="T2499" t="str">
            <v>ZF 2.42</v>
          </cell>
          <cell r="U2499" t="str">
            <v>6 Speed</v>
          </cell>
          <cell r="V2499" t="str">
            <v>N</v>
          </cell>
          <cell r="W2499" t="str">
            <v>120F</v>
          </cell>
          <cell r="X2499">
            <v>50</v>
          </cell>
          <cell r="Y2499" t="str">
            <v>N</v>
          </cell>
          <cell r="Z2499" t="str">
            <v>380/80R38 (White)</v>
          </cell>
          <cell r="AA2499" t="str">
            <v>380/90R46, SPRAYBIB (WHITE)</v>
          </cell>
          <cell r="AB2499">
            <v>1200</v>
          </cell>
          <cell r="AC2499" t="str">
            <v>N</v>
          </cell>
          <cell r="AD2499" t="str">
            <v>N</v>
          </cell>
          <cell r="AE2499" t="str">
            <v>Y</v>
          </cell>
          <cell r="AF2499" t="str">
            <v>N</v>
          </cell>
          <cell r="AG2499" t="str">
            <v>N</v>
          </cell>
          <cell r="AH2499" t="str">
            <v>N</v>
          </cell>
          <cell r="AK2499" t="str">
            <v>N</v>
          </cell>
          <cell r="AL2499" t="str">
            <v>N</v>
          </cell>
          <cell r="AM2499" t="str">
            <v>60/90</v>
          </cell>
          <cell r="AN2499" t="str">
            <v>Y</v>
          </cell>
          <cell r="AO2499">
            <v>9</v>
          </cell>
          <cell r="AP2499">
            <v>20</v>
          </cell>
          <cell r="AQ2499">
            <v>3</v>
          </cell>
          <cell r="AR2499" t="str">
            <v>N</v>
          </cell>
          <cell r="AS2499" t="str">
            <v>N</v>
          </cell>
          <cell r="AT2499" t="str">
            <v>Env Pro 2</v>
          </cell>
          <cell r="AU2499" t="str">
            <v>GPS</v>
          </cell>
          <cell r="AV2499" t="str">
            <v>N</v>
          </cell>
          <cell r="AW2499" t="str">
            <v>Y</v>
          </cell>
          <cell r="AX2499" t="str">
            <v>Y</v>
          </cell>
          <cell r="AY2499" t="str">
            <v>N</v>
          </cell>
        </row>
        <row r="2500">
          <cell r="D2500">
            <v>41883</v>
          </cell>
          <cell r="H2500">
            <v>84</v>
          </cell>
          <cell r="I2500">
            <v>41883</v>
          </cell>
          <cell r="J2500">
            <v>7</v>
          </cell>
          <cell r="K2500" t="str">
            <v>Rech</v>
          </cell>
          <cell r="M2500">
            <v>41821</v>
          </cell>
          <cell r="N2500" t="str">
            <v>PO 10466</v>
          </cell>
          <cell r="O2500">
            <v>0</v>
          </cell>
          <cell r="P2500" t="str">
            <v>Riggins, NE</v>
          </cell>
          <cell r="Q2500" t="str">
            <v>2015-0162</v>
          </cell>
          <cell r="R2500">
            <v>1220</v>
          </cell>
          <cell r="S2500">
            <v>225</v>
          </cell>
          <cell r="T2500" t="str">
            <v>ZF 2.42</v>
          </cell>
          <cell r="U2500" t="str">
            <v>6 Speed</v>
          </cell>
          <cell r="V2500" t="str">
            <v>N</v>
          </cell>
          <cell r="W2500" t="str">
            <v>120F</v>
          </cell>
          <cell r="X2500">
            <v>50</v>
          </cell>
          <cell r="Y2500" t="str">
            <v>N</v>
          </cell>
          <cell r="Z2500" t="str">
            <v>380/80R38 (White)</v>
          </cell>
          <cell r="AA2500" t="str">
            <v>380/90R46, SPRAYBIB (WHITE)</v>
          </cell>
          <cell r="AB2500">
            <v>1200</v>
          </cell>
          <cell r="AC2500" t="str">
            <v>N</v>
          </cell>
          <cell r="AD2500" t="str">
            <v>N</v>
          </cell>
          <cell r="AE2500" t="str">
            <v>Y</v>
          </cell>
          <cell r="AF2500" t="str">
            <v>N</v>
          </cell>
          <cell r="AG2500" t="str">
            <v>N</v>
          </cell>
          <cell r="AH2500" t="str">
            <v>N</v>
          </cell>
          <cell r="AK2500" t="str">
            <v>N</v>
          </cell>
          <cell r="AL2500" t="str">
            <v>N</v>
          </cell>
          <cell r="AM2500" t="str">
            <v>60/90</v>
          </cell>
          <cell r="AN2500" t="str">
            <v>Y</v>
          </cell>
          <cell r="AO2500">
            <v>9</v>
          </cell>
          <cell r="AP2500">
            <v>20</v>
          </cell>
          <cell r="AQ2500">
            <v>3</v>
          </cell>
          <cell r="AR2500" t="str">
            <v>N</v>
          </cell>
          <cell r="AS2500" t="str">
            <v>N</v>
          </cell>
          <cell r="AT2500" t="str">
            <v>Env Pro 2</v>
          </cell>
          <cell r="AU2500" t="str">
            <v>GPS</v>
          </cell>
          <cell r="AV2500" t="str">
            <v>N</v>
          </cell>
          <cell r="AW2500" t="str">
            <v>Y</v>
          </cell>
          <cell r="AX2500" t="str">
            <v>Y</v>
          </cell>
          <cell r="AY2500" t="str">
            <v>N</v>
          </cell>
        </row>
        <row r="2501">
          <cell r="D2501">
            <v>41883</v>
          </cell>
          <cell r="H2501">
            <v>85</v>
          </cell>
          <cell r="I2501">
            <v>41883</v>
          </cell>
          <cell r="J2501">
            <v>8</v>
          </cell>
          <cell r="K2501" t="str">
            <v>Payne</v>
          </cell>
          <cell r="L2501">
            <v>41883</v>
          </cell>
          <cell r="M2501">
            <v>41829</v>
          </cell>
          <cell r="N2501" t="str">
            <v>PO ASG-01</v>
          </cell>
          <cell r="O2501">
            <v>0</v>
          </cell>
          <cell r="P2501" t="str">
            <v>OVA-IN</v>
          </cell>
          <cell r="Q2501" t="str">
            <v>2015-0166</v>
          </cell>
          <cell r="R2501">
            <v>720</v>
          </cell>
          <cell r="S2501">
            <v>160</v>
          </cell>
          <cell r="T2501" t="str">
            <v>JCB</v>
          </cell>
          <cell r="U2501" t="str">
            <v>4 Speed</v>
          </cell>
          <cell r="V2501" t="str">
            <v>N</v>
          </cell>
          <cell r="W2501" t="str">
            <v>120F</v>
          </cell>
          <cell r="X2501">
            <v>42</v>
          </cell>
          <cell r="Y2501" t="str">
            <v>N</v>
          </cell>
          <cell r="Z2501" t="str">
            <v>380/80R38 (White)</v>
          </cell>
          <cell r="AA2501" t="str">
            <v>380/90R46, SPRAYBIB (WHITE)</v>
          </cell>
          <cell r="AB2501">
            <v>750</v>
          </cell>
          <cell r="AC2501" t="str">
            <v>N</v>
          </cell>
          <cell r="AD2501" t="str">
            <v>N</v>
          </cell>
          <cell r="AE2501" t="str">
            <v>Y</v>
          </cell>
          <cell r="AF2501" t="str">
            <v>N</v>
          </cell>
          <cell r="AG2501" t="str">
            <v>N</v>
          </cell>
          <cell r="AH2501" t="str">
            <v>N</v>
          </cell>
          <cell r="AK2501" t="str">
            <v>N</v>
          </cell>
          <cell r="AL2501" t="str">
            <v>N</v>
          </cell>
          <cell r="AM2501">
            <v>90</v>
          </cell>
          <cell r="AN2501" t="str">
            <v>Y</v>
          </cell>
          <cell r="AO2501">
            <v>9</v>
          </cell>
          <cell r="AP2501">
            <v>15</v>
          </cell>
          <cell r="AQ2501">
            <v>3</v>
          </cell>
          <cell r="AR2501" t="str">
            <v>N</v>
          </cell>
          <cell r="AS2501" t="str">
            <v>R</v>
          </cell>
          <cell r="AT2501" t="str">
            <v>Env Pro 2</v>
          </cell>
          <cell r="AU2501" t="str">
            <v>GPS</v>
          </cell>
          <cell r="AV2501" t="str">
            <v>N</v>
          </cell>
          <cell r="AW2501" t="str">
            <v>Y</v>
          </cell>
          <cell r="AX2501" t="str">
            <v>Y</v>
          </cell>
          <cell r="AY2501" t="str">
            <v>N</v>
          </cell>
        </row>
        <row r="2502">
          <cell r="D2502">
            <v>41883</v>
          </cell>
          <cell r="H2502">
            <v>86</v>
          </cell>
          <cell r="I2502">
            <v>41883</v>
          </cell>
          <cell r="J2502">
            <v>9</v>
          </cell>
          <cell r="K2502" t="str">
            <v>Payne</v>
          </cell>
          <cell r="L2502">
            <v>41883</v>
          </cell>
          <cell r="M2502">
            <v>41829</v>
          </cell>
          <cell r="N2502" t="str">
            <v>PO ASG-02</v>
          </cell>
          <cell r="O2502">
            <v>0</v>
          </cell>
          <cell r="P2502" t="str">
            <v>OVA-IN</v>
          </cell>
          <cell r="Q2502" t="str">
            <v>2015-0167</v>
          </cell>
          <cell r="R2502">
            <v>720</v>
          </cell>
          <cell r="S2502">
            <v>160</v>
          </cell>
          <cell r="T2502" t="str">
            <v>JCB</v>
          </cell>
          <cell r="U2502" t="str">
            <v>4 Speed</v>
          </cell>
          <cell r="V2502" t="str">
            <v>N</v>
          </cell>
          <cell r="W2502" t="str">
            <v>120F</v>
          </cell>
          <cell r="X2502">
            <v>42</v>
          </cell>
          <cell r="Y2502" t="str">
            <v>N</v>
          </cell>
          <cell r="Z2502" t="str">
            <v>380/80R38 (White)</v>
          </cell>
          <cell r="AA2502" t="str">
            <v>380/90R46, SPRAYBIB (WHITE)</v>
          </cell>
          <cell r="AB2502">
            <v>750</v>
          </cell>
          <cell r="AC2502" t="str">
            <v>N</v>
          </cell>
          <cell r="AD2502" t="str">
            <v>N</v>
          </cell>
          <cell r="AE2502" t="str">
            <v>Y</v>
          </cell>
          <cell r="AF2502" t="str">
            <v>N</v>
          </cell>
          <cell r="AG2502" t="str">
            <v>N</v>
          </cell>
          <cell r="AH2502" t="str">
            <v>N</v>
          </cell>
          <cell r="AK2502" t="str">
            <v>N</v>
          </cell>
          <cell r="AL2502" t="str">
            <v>N</v>
          </cell>
          <cell r="AM2502">
            <v>90</v>
          </cell>
          <cell r="AN2502" t="str">
            <v>Y</v>
          </cell>
          <cell r="AO2502">
            <v>9</v>
          </cell>
          <cell r="AP2502">
            <v>15</v>
          </cell>
          <cell r="AQ2502">
            <v>3</v>
          </cell>
          <cell r="AR2502" t="str">
            <v>N</v>
          </cell>
          <cell r="AS2502" t="str">
            <v>R</v>
          </cell>
          <cell r="AT2502" t="str">
            <v>Env Pro 2</v>
          </cell>
          <cell r="AU2502" t="str">
            <v>GPS</v>
          </cell>
          <cell r="AV2502" t="str">
            <v>N</v>
          </cell>
          <cell r="AW2502" t="str">
            <v>Y</v>
          </cell>
          <cell r="AX2502" t="str">
            <v>Y</v>
          </cell>
          <cell r="AY2502" t="str">
            <v>N</v>
          </cell>
        </row>
        <row r="2503">
          <cell r="D2503">
            <v>41883</v>
          </cell>
          <cell r="H2503">
            <v>87</v>
          </cell>
          <cell r="I2503">
            <v>41883</v>
          </cell>
          <cell r="J2503">
            <v>10</v>
          </cell>
          <cell r="K2503" t="str">
            <v>Ohm</v>
          </cell>
          <cell r="L2503">
            <v>41883</v>
          </cell>
          <cell r="M2503">
            <v>41835</v>
          </cell>
          <cell r="O2503">
            <v>0</v>
          </cell>
          <cell r="P2503" t="str">
            <v>HPA</v>
          </cell>
          <cell r="Q2503" t="str">
            <v>2015-0168</v>
          </cell>
          <cell r="R2503">
            <v>1020</v>
          </cell>
          <cell r="S2503">
            <v>225</v>
          </cell>
          <cell r="T2503" t="str">
            <v>ZF 2.42</v>
          </cell>
          <cell r="U2503" t="str">
            <v>6 Speed</v>
          </cell>
          <cell r="V2503" t="str">
            <v>N</v>
          </cell>
          <cell r="W2503" t="str">
            <v>120F</v>
          </cell>
          <cell r="X2503">
            <v>50</v>
          </cell>
          <cell r="Y2503" t="str">
            <v>N</v>
          </cell>
          <cell r="Z2503" t="str">
            <v>380/80R38 (White)</v>
          </cell>
          <cell r="AA2503" t="str">
            <v>380/90R46, SPRAYBIB (WHITE)</v>
          </cell>
          <cell r="AB2503">
            <v>1000</v>
          </cell>
          <cell r="AC2503" t="str">
            <v>N</v>
          </cell>
          <cell r="AD2503" t="str">
            <v>Y</v>
          </cell>
          <cell r="AE2503" t="str">
            <v>Y</v>
          </cell>
          <cell r="AF2503">
            <v>38</v>
          </cell>
          <cell r="AG2503" t="str">
            <v>DB</v>
          </cell>
          <cell r="AH2503" t="str">
            <v>Y</v>
          </cell>
          <cell r="AK2503" t="str">
            <v>N</v>
          </cell>
          <cell r="AL2503" t="str">
            <v>Y</v>
          </cell>
          <cell r="AM2503">
            <v>100</v>
          </cell>
          <cell r="AN2503" t="str">
            <v>Y</v>
          </cell>
          <cell r="AO2503">
            <v>9</v>
          </cell>
          <cell r="AP2503">
            <v>20</v>
          </cell>
          <cell r="AQ2503">
            <v>3</v>
          </cell>
          <cell r="AR2503" t="str">
            <v>N</v>
          </cell>
          <cell r="AS2503" t="str">
            <v>N</v>
          </cell>
          <cell r="AT2503" t="str">
            <v>Viper 4</v>
          </cell>
          <cell r="AU2503" t="str">
            <v>GPS</v>
          </cell>
          <cell r="AV2503" t="str">
            <v>UltraGlide 3 W</v>
          </cell>
          <cell r="AW2503" t="str">
            <v>Y</v>
          </cell>
          <cell r="AX2503" t="str">
            <v>Y</v>
          </cell>
          <cell r="AY2503" t="str">
            <v>SmartTrax</v>
          </cell>
          <cell r="AZ2503" t="str">
            <v>Raven 3" w/display</v>
          </cell>
        </row>
        <row r="2504">
          <cell r="D2504">
            <v>41883</v>
          </cell>
          <cell r="H2504">
            <v>88</v>
          </cell>
          <cell r="I2504">
            <v>41883</v>
          </cell>
          <cell r="J2504">
            <v>11</v>
          </cell>
          <cell r="K2504" t="str">
            <v>Payne</v>
          </cell>
          <cell r="L2504">
            <v>41883</v>
          </cell>
          <cell r="M2504">
            <v>41872</v>
          </cell>
          <cell r="N2504" t="str">
            <v>ASOWB31 Byler</v>
          </cell>
          <cell r="O2504">
            <v>0</v>
          </cell>
          <cell r="P2504" t="str">
            <v>OVA</v>
          </cell>
          <cell r="Q2504" t="str">
            <v>2015-0169</v>
          </cell>
          <cell r="R2504">
            <v>720</v>
          </cell>
          <cell r="S2504">
            <v>160</v>
          </cell>
          <cell r="T2504" t="str">
            <v>JCB</v>
          </cell>
          <cell r="U2504" t="str">
            <v>4 Speed</v>
          </cell>
          <cell r="V2504" t="str">
            <v>N</v>
          </cell>
          <cell r="W2504" t="str">
            <v>120F</v>
          </cell>
          <cell r="X2504">
            <v>42</v>
          </cell>
          <cell r="Y2504" t="str">
            <v>N</v>
          </cell>
          <cell r="Z2504" t="str">
            <v>380/80R38 (White)</v>
          </cell>
          <cell r="AA2504" t="str">
            <v>380/90R46, SPRAYBIB (WHITE)</v>
          </cell>
          <cell r="AB2504">
            <v>750</v>
          </cell>
          <cell r="AC2504" t="str">
            <v>N</v>
          </cell>
          <cell r="AD2504" t="str">
            <v>N</v>
          </cell>
          <cell r="AE2504" t="str">
            <v>Y</v>
          </cell>
          <cell r="AF2504">
            <v>38</v>
          </cell>
          <cell r="AG2504" t="str">
            <v>Plan</v>
          </cell>
          <cell r="AH2504" t="str">
            <v>N</v>
          </cell>
          <cell r="AK2504" t="str">
            <v>N</v>
          </cell>
          <cell r="AL2504" t="str">
            <v>N</v>
          </cell>
          <cell r="AM2504">
            <v>90</v>
          </cell>
          <cell r="AN2504" t="str">
            <v>Y</v>
          </cell>
          <cell r="AO2504">
            <v>9</v>
          </cell>
          <cell r="AP2504">
            <v>15</v>
          </cell>
          <cell r="AQ2504">
            <v>3</v>
          </cell>
          <cell r="AR2504" t="str">
            <v>N</v>
          </cell>
          <cell r="AS2504" t="str">
            <v>R</v>
          </cell>
          <cell r="AT2504" t="str">
            <v>Env Pro 2</v>
          </cell>
          <cell r="AU2504" t="str">
            <v>GPS</v>
          </cell>
          <cell r="AV2504" t="str">
            <v>N</v>
          </cell>
          <cell r="AW2504" t="str">
            <v>Y</v>
          </cell>
          <cell r="AX2504" t="str">
            <v>Y</v>
          </cell>
          <cell r="AY2504" t="str">
            <v>N</v>
          </cell>
        </row>
        <row r="2505">
          <cell r="D2505">
            <v>41883</v>
          </cell>
          <cell r="H2505">
            <v>89</v>
          </cell>
          <cell r="I2505">
            <v>41883</v>
          </cell>
          <cell r="J2505">
            <v>12</v>
          </cell>
          <cell r="K2505" t="str">
            <v>Ohm</v>
          </cell>
          <cell r="L2505">
            <v>41883</v>
          </cell>
          <cell r="M2505">
            <v>41835</v>
          </cell>
          <cell r="O2505">
            <v>0</v>
          </cell>
          <cell r="P2505" t="str">
            <v>HPA</v>
          </cell>
          <cell r="Q2505" t="str">
            <v>2015-0170</v>
          </cell>
          <cell r="R2505">
            <v>1020</v>
          </cell>
          <cell r="S2505">
            <v>225</v>
          </cell>
          <cell r="T2505" t="str">
            <v>ZF 2.42</v>
          </cell>
          <cell r="U2505" t="str">
            <v>6 Speed</v>
          </cell>
          <cell r="V2505" t="str">
            <v>N</v>
          </cell>
          <cell r="W2505" t="str">
            <v>120F</v>
          </cell>
          <cell r="X2505">
            <v>50</v>
          </cell>
          <cell r="Y2505" t="str">
            <v>N</v>
          </cell>
          <cell r="Z2505" t="str">
            <v>380/80R38 (White)</v>
          </cell>
          <cell r="AA2505" t="str">
            <v>380/90R46, SPRAYBIB (WHITE)</v>
          </cell>
          <cell r="AB2505">
            <v>1000</v>
          </cell>
          <cell r="AC2505" t="str">
            <v>N</v>
          </cell>
          <cell r="AD2505" t="str">
            <v>Y</v>
          </cell>
          <cell r="AE2505" t="str">
            <v>Y</v>
          </cell>
          <cell r="AF2505">
            <v>38</v>
          </cell>
          <cell r="AG2505" t="str">
            <v>DB</v>
          </cell>
          <cell r="AH2505" t="str">
            <v>Y</v>
          </cell>
          <cell r="AK2505" t="str">
            <v>N</v>
          </cell>
          <cell r="AL2505" t="str">
            <v>Y</v>
          </cell>
          <cell r="AM2505" t="str">
            <v>Boomless w/120' or 132' Center</v>
          </cell>
          <cell r="AN2505" t="str">
            <v>Y</v>
          </cell>
          <cell r="AO2505" t="str">
            <v>N</v>
          </cell>
          <cell r="AP2505">
            <v>20</v>
          </cell>
          <cell r="AQ2505">
            <v>3</v>
          </cell>
          <cell r="AR2505" t="str">
            <v>N</v>
          </cell>
          <cell r="AS2505" t="str">
            <v>N</v>
          </cell>
          <cell r="AT2505" t="str">
            <v>Viper 4</v>
          </cell>
          <cell r="AU2505" t="str">
            <v>GPS</v>
          </cell>
          <cell r="AV2505" t="str">
            <v>UltraGlide 3 W</v>
          </cell>
          <cell r="AW2505" t="str">
            <v>Y</v>
          </cell>
          <cell r="AX2505" t="str">
            <v>Y</v>
          </cell>
          <cell r="AY2505" t="str">
            <v>SmartTrax</v>
          </cell>
          <cell r="AZ2505" t="str">
            <v>Raven 3" w/display</v>
          </cell>
        </row>
        <row r="2506">
          <cell r="D2506">
            <v>41883</v>
          </cell>
          <cell r="H2506">
            <v>90</v>
          </cell>
          <cell r="I2506">
            <v>41883</v>
          </cell>
          <cell r="J2506">
            <v>13</v>
          </cell>
          <cell r="K2506" t="str">
            <v>Ohm</v>
          </cell>
          <cell r="L2506">
            <v>41883</v>
          </cell>
          <cell r="M2506">
            <v>41835</v>
          </cell>
          <cell r="O2506">
            <v>0</v>
          </cell>
          <cell r="P2506" t="str">
            <v>HPA</v>
          </cell>
          <cell r="Q2506" t="str">
            <v>2015-0173</v>
          </cell>
          <cell r="R2506">
            <v>1020</v>
          </cell>
          <cell r="S2506">
            <v>225</v>
          </cell>
          <cell r="T2506" t="str">
            <v>ZF 2.42</v>
          </cell>
          <cell r="U2506" t="str">
            <v>6 Speed</v>
          </cell>
          <cell r="V2506" t="str">
            <v>N</v>
          </cell>
          <cell r="W2506" t="str">
            <v>120F</v>
          </cell>
          <cell r="X2506">
            <v>50</v>
          </cell>
          <cell r="Y2506" t="str">
            <v>N</v>
          </cell>
          <cell r="Z2506" t="str">
            <v>380/80R38 (White)</v>
          </cell>
          <cell r="AA2506" t="str">
            <v>380/90R46, SPRAYBIB (WHITE)</v>
          </cell>
          <cell r="AB2506">
            <v>1000</v>
          </cell>
          <cell r="AC2506" t="str">
            <v>N</v>
          </cell>
          <cell r="AD2506" t="str">
            <v>Y</v>
          </cell>
          <cell r="AE2506" t="str">
            <v>Y</v>
          </cell>
          <cell r="AF2506">
            <v>38</v>
          </cell>
          <cell r="AG2506" t="str">
            <v>DB</v>
          </cell>
          <cell r="AH2506" t="str">
            <v>Y</v>
          </cell>
          <cell r="AK2506" t="str">
            <v>N</v>
          </cell>
          <cell r="AL2506" t="str">
            <v>Y</v>
          </cell>
          <cell r="AM2506" t="str">
            <v>Boomless w/120' or 132' Center</v>
          </cell>
          <cell r="AN2506" t="str">
            <v>Y</v>
          </cell>
          <cell r="AO2506" t="str">
            <v>N</v>
          </cell>
          <cell r="AP2506">
            <v>20</v>
          </cell>
          <cell r="AQ2506">
            <v>3</v>
          </cell>
          <cell r="AR2506" t="str">
            <v>N</v>
          </cell>
          <cell r="AS2506" t="str">
            <v>N</v>
          </cell>
          <cell r="AT2506" t="str">
            <v>N</v>
          </cell>
          <cell r="AU2506" t="str">
            <v>N</v>
          </cell>
          <cell r="AV2506" t="str">
            <v>N</v>
          </cell>
          <cell r="AW2506" t="str">
            <v>N</v>
          </cell>
          <cell r="AX2506" t="str">
            <v>N</v>
          </cell>
          <cell r="AY2506" t="str">
            <v>N</v>
          </cell>
        </row>
        <row r="2507">
          <cell r="D2507">
            <v>41883</v>
          </cell>
          <cell r="H2507">
            <v>91</v>
          </cell>
          <cell r="I2507">
            <v>41883</v>
          </cell>
          <cell r="J2507">
            <v>14</v>
          </cell>
          <cell r="K2507" t="str">
            <v>Thompson</v>
          </cell>
          <cell r="L2507">
            <v>41944</v>
          </cell>
          <cell r="M2507">
            <v>41816</v>
          </cell>
          <cell r="N2507" t="str">
            <v>J15-9</v>
          </cell>
          <cell r="O2507">
            <v>0</v>
          </cell>
          <cell r="P2507" t="str">
            <v>Simpson</v>
          </cell>
          <cell r="Q2507" t="str">
            <v>2015-0174</v>
          </cell>
          <cell r="R2507">
            <v>1025</v>
          </cell>
          <cell r="S2507">
            <v>173</v>
          </cell>
          <cell r="T2507" t="str">
            <v>ZF 2.42</v>
          </cell>
          <cell r="U2507" t="str">
            <v>6 Speed</v>
          </cell>
          <cell r="V2507" t="str">
            <v>N</v>
          </cell>
          <cell r="W2507" t="str">
            <v>120F</v>
          </cell>
          <cell r="X2507">
            <v>42</v>
          </cell>
          <cell r="Y2507" t="str">
            <v>N</v>
          </cell>
          <cell r="Z2507" t="str">
            <v>380/80R38 (White)</v>
          </cell>
          <cell r="AA2507" t="str">
            <v>380/90R46, SPRAYBIB (WHITE)</v>
          </cell>
          <cell r="AB2507">
            <v>1000</v>
          </cell>
          <cell r="AC2507" t="str">
            <v>N</v>
          </cell>
          <cell r="AD2507" t="str">
            <v>N</v>
          </cell>
          <cell r="AE2507" t="str">
            <v>Y</v>
          </cell>
          <cell r="AF2507">
            <v>38</v>
          </cell>
          <cell r="AG2507" t="str">
            <v>Plan</v>
          </cell>
          <cell r="AH2507" t="str">
            <v>N</v>
          </cell>
          <cell r="AK2507" t="str">
            <v>Y</v>
          </cell>
          <cell r="AL2507" t="str">
            <v>N</v>
          </cell>
          <cell r="AM2507">
            <v>100</v>
          </cell>
          <cell r="AN2507" t="str">
            <v>N</v>
          </cell>
          <cell r="AO2507">
            <v>9</v>
          </cell>
          <cell r="AP2507">
            <v>20</v>
          </cell>
          <cell r="AQ2507">
            <v>3</v>
          </cell>
          <cell r="AR2507" t="str">
            <v>N</v>
          </cell>
          <cell r="AS2507" t="str">
            <v>R</v>
          </cell>
          <cell r="AT2507" t="str">
            <v>Env Pro 2</v>
          </cell>
          <cell r="AU2507" t="str">
            <v>GPS</v>
          </cell>
          <cell r="AV2507" t="str">
            <v>PowerGlide</v>
          </cell>
          <cell r="AW2507" t="str">
            <v>Y</v>
          </cell>
          <cell r="AX2507" t="str">
            <v>Y</v>
          </cell>
          <cell r="AY2507" t="str">
            <v>SmartTrax</v>
          </cell>
          <cell r="AZ2507" t="str">
            <v>Raven 2" w/display</v>
          </cell>
        </row>
        <row r="2508">
          <cell r="D2508">
            <v>41883</v>
          </cell>
          <cell r="H2508">
            <v>92</v>
          </cell>
          <cell r="I2508">
            <v>41883</v>
          </cell>
          <cell r="J2508">
            <v>15</v>
          </cell>
          <cell r="K2508" t="str">
            <v>Thompson</v>
          </cell>
          <cell r="L2508">
            <v>41944</v>
          </cell>
          <cell r="M2508">
            <v>41816</v>
          </cell>
          <cell r="N2508" t="str">
            <v>J15-10</v>
          </cell>
          <cell r="O2508">
            <v>41864</v>
          </cell>
          <cell r="P2508" t="str">
            <v>Simpson</v>
          </cell>
          <cell r="Q2508" t="str">
            <v>2015-0175</v>
          </cell>
          <cell r="R2508">
            <v>1025</v>
          </cell>
          <cell r="S2508">
            <v>173</v>
          </cell>
          <cell r="T2508" t="str">
            <v>ZF 2.42</v>
          </cell>
          <cell r="U2508" t="str">
            <v>6 Speed</v>
          </cell>
          <cell r="V2508" t="str">
            <v>N</v>
          </cell>
          <cell r="W2508" t="str">
            <v>120F</v>
          </cell>
          <cell r="X2508">
            <v>42</v>
          </cell>
          <cell r="Y2508" t="str">
            <v>N</v>
          </cell>
          <cell r="Z2508" t="str">
            <v>380/80R38 (White)</v>
          </cell>
          <cell r="AA2508" t="str">
            <v>380/90R46, SPRAYBIB (WHITE)</v>
          </cell>
          <cell r="AB2508">
            <v>1000</v>
          </cell>
          <cell r="AC2508" t="str">
            <v>N</v>
          </cell>
          <cell r="AD2508" t="str">
            <v>N</v>
          </cell>
          <cell r="AE2508" t="str">
            <v>Y</v>
          </cell>
          <cell r="AF2508">
            <v>38</v>
          </cell>
          <cell r="AG2508" t="str">
            <v>Plan</v>
          </cell>
          <cell r="AH2508" t="str">
            <v>N</v>
          </cell>
          <cell r="AK2508" t="str">
            <v>Y</v>
          </cell>
          <cell r="AL2508" t="str">
            <v>N</v>
          </cell>
          <cell r="AM2508">
            <v>100</v>
          </cell>
          <cell r="AN2508" t="str">
            <v>N</v>
          </cell>
          <cell r="AO2508">
            <v>9</v>
          </cell>
          <cell r="AP2508">
            <v>20</v>
          </cell>
          <cell r="AQ2508">
            <v>3</v>
          </cell>
          <cell r="AR2508" t="str">
            <v>N</v>
          </cell>
          <cell r="AS2508" t="str">
            <v>R</v>
          </cell>
          <cell r="AT2508" t="str">
            <v>Env Pro 2</v>
          </cell>
          <cell r="AU2508" t="str">
            <v>GPS</v>
          </cell>
          <cell r="AV2508" t="str">
            <v>PowerGlide</v>
          </cell>
          <cell r="AW2508" t="str">
            <v>Y</v>
          </cell>
          <cell r="AX2508" t="str">
            <v>Y</v>
          </cell>
          <cell r="AY2508" t="str">
            <v>SmartTrax</v>
          </cell>
          <cell r="AZ2508" t="str">
            <v>Raven 2" w/display</v>
          </cell>
        </row>
        <row r="2509">
          <cell r="D2509">
            <v>41883</v>
          </cell>
          <cell r="H2509">
            <v>93</v>
          </cell>
          <cell r="I2509">
            <v>41883</v>
          </cell>
          <cell r="J2509">
            <v>16</v>
          </cell>
          <cell r="K2509" t="str">
            <v>Smith</v>
          </cell>
          <cell r="L2509">
            <v>41852</v>
          </cell>
          <cell r="N2509" t="str">
            <v>Lee Barnes</v>
          </cell>
          <cell r="O2509">
            <v>41855</v>
          </cell>
          <cell r="P2509" t="str">
            <v>SAM</v>
          </cell>
          <cell r="Q2509" t="str">
            <v>2015-0177</v>
          </cell>
          <cell r="R2509">
            <v>1025</v>
          </cell>
          <cell r="S2509">
            <v>173</v>
          </cell>
          <cell r="T2509" t="str">
            <v>ZF 2.42</v>
          </cell>
          <cell r="U2509" t="str">
            <v>6 Speed</v>
          </cell>
          <cell r="V2509" t="str">
            <v>N</v>
          </cell>
          <cell r="W2509" t="str">
            <v>120-160</v>
          </cell>
          <cell r="X2509">
            <v>50</v>
          </cell>
          <cell r="Y2509" t="str">
            <v>Y</v>
          </cell>
          <cell r="Z2509" t="str">
            <v>380/80R38 (White)</v>
          </cell>
          <cell r="AA2509" t="str">
            <v>380/90R46, SPRAYBIB (WHITE)</v>
          </cell>
          <cell r="AB2509">
            <v>1000</v>
          </cell>
          <cell r="AC2509" t="str">
            <v>N</v>
          </cell>
          <cell r="AD2509" t="str">
            <v>N</v>
          </cell>
          <cell r="AE2509" t="str">
            <v>Y</v>
          </cell>
          <cell r="AF2509">
            <v>38</v>
          </cell>
          <cell r="AG2509" t="str">
            <v>DB</v>
          </cell>
          <cell r="AH2509" t="str">
            <v>N</v>
          </cell>
          <cell r="AK2509" t="str">
            <v>N</v>
          </cell>
          <cell r="AL2509" t="str">
            <v>Y</v>
          </cell>
          <cell r="AM2509" t="str">
            <v>60/90</v>
          </cell>
          <cell r="AN2509" t="str">
            <v>Y</v>
          </cell>
          <cell r="AO2509">
            <v>9</v>
          </cell>
          <cell r="AP2509">
            <v>20</v>
          </cell>
          <cell r="AQ2509">
            <v>3</v>
          </cell>
          <cell r="AR2509" t="str">
            <v>N</v>
          </cell>
          <cell r="AS2509" t="str">
            <v>R</v>
          </cell>
          <cell r="AT2509" t="str">
            <v>Env Pro 2</v>
          </cell>
          <cell r="AU2509" t="str">
            <v>GPS</v>
          </cell>
          <cell r="AV2509" t="str">
            <v>N</v>
          </cell>
          <cell r="AW2509" t="str">
            <v>Y</v>
          </cell>
          <cell r="AX2509" t="str">
            <v>Y</v>
          </cell>
          <cell r="AY2509" t="str">
            <v>SmartTrax</v>
          </cell>
        </row>
        <row r="2510">
          <cell r="D2510">
            <v>41883</v>
          </cell>
          <cell r="H2510">
            <v>94</v>
          </cell>
          <cell r="I2510">
            <v>41883</v>
          </cell>
          <cell r="J2510">
            <v>17</v>
          </cell>
          <cell r="K2510" t="str">
            <v>Rech</v>
          </cell>
          <cell r="L2510">
            <v>41883</v>
          </cell>
          <cell r="M2510">
            <v>41822</v>
          </cell>
          <cell r="N2510" t="str">
            <v>UF01446</v>
          </cell>
          <cell r="O2510">
            <v>41848</v>
          </cell>
          <cell r="P2510" t="str">
            <v>Brokaw MN</v>
          </cell>
          <cell r="Q2510" t="str">
            <v>2015-0179</v>
          </cell>
          <cell r="R2510">
            <v>1025</v>
          </cell>
          <cell r="S2510">
            <v>173</v>
          </cell>
          <cell r="T2510" t="str">
            <v>ZF 2.42</v>
          </cell>
          <cell r="U2510" t="str">
            <v>6 Speed</v>
          </cell>
          <cell r="V2510" t="str">
            <v>N</v>
          </cell>
          <cell r="W2510" t="str">
            <v>120-160</v>
          </cell>
          <cell r="X2510">
            <v>50</v>
          </cell>
          <cell r="Y2510" t="str">
            <v>N</v>
          </cell>
          <cell r="Z2510" t="str">
            <v>380/80R38 (White)</v>
          </cell>
          <cell r="AA2510" t="str">
            <v>380/90R46, SPRAYBIB (WHITE)</v>
          </cell>
          <cell r="AB2510">
            <v>1000</v>
          </cell>
          <cell r="AC2510" t="str">
            <v>N</v>
          </cell>
          <cell r="AD2510" t="str">
            <v>Y</v>
          </cell>
          <cell r="AE2510" t="str">
            <v>Y</v>
          </cell>
          <cell r="AF2510" t="str">
            <v>N</v>
          </cell>
          <cell r="AG2510" t="str">
            <v>N</v>
          </cell>
          <cell r="AH2510" t="str">
            <v>N</v>
          </cell>
          <cell r="AK2510" t="str">
            <v>N</v>
          </cell>
          <cell r="AL2510" t="str">
            <v>N</v>
          </cell>
          <cell r="AM2510" t="str">
            <v>60/90</v>
          </cell>
          <cell r="AN2510" t="str">
            <v>Y</v>
          </cell>
          <cell r="AO2510">
            <v>9</v>
          </cell>
          <cell r="AP2510">
            <v>15</v>
          </cell>
          <cell r="AQ2510">
            <v>3</v>
          </cell>
          <cell r="AR2510" t="str">
            <v>N</v>
          </cell>
          <cell r="AS2510" t="str">
            <v>N</v>
          </cell>
          <cell r="AT2510" t="str">
            <v>Env Pro 2</v>
          </cell>
          <cell r="AU2510" t="str">
            <v>GPS</v>
          </cell>
          <cell r="AV2510" t="str">
            <v>N</v>
          </cell>
          <cell r="AW2510" t="str">
            <v>Y</v>
          </cell>
          <cell r="AX2510" t="str">
            <v>Y</v>
          </cell>
          <cell r="AY2510" t="str">
            <v>N</v>
          </cell>
        </row>
        <row r="2511">
          <cell r="D2511">
            <v>41883</v>
          </cell>
          <cell r="H2511">
            <v>95</v>
          </cell>
          <cell r="I2511">
            <v>41883</v>
          </cell>
          <cell r="J2511">
            <v>18</v>
          </cell>
          <cell r="K2511" t="str">
            <v>Rech</v>
          </cell>
          <cell r="M2511">
            <v>41821</v>
          </cell>
          <cell r="N2511" t="str">
            <v>PO 10454</v>
          </cell>
          <cell r="O2511">
            <v>41845</v>
          </cell>
          <cell r="P2511" t="str">
            <v>Riggins, NE</v>
          </cell>
          <cell r="Q2511" t="str">
            <v>2015-0180</v>
          </cell>
          <cell r="R2511">
            <v>1025</v>
          </cell>
          <cell r="S2511">
            <v>173</v>
          </cell>
          <cell r="T2511" t="str">
            <v>ZF 2.42</v>
          </cell>
          <cell r="U2511" t="str">
            <v>6 Speed</v>
          </cell>
          <cell r="V2511" t="str">
            <v>N</v>
          </cell>
          <cell r="W2511" t="str">
            <v>120F</v>
          </cell>
          <cell r="X2511">
            <v>42</v>
          </cell>
          <cell r="Y2511" t="str">
            <v>N</v>
          </cell>
          <cell r="Z2511" t="str">
            <v>380/80R38 (White)</v>
          </cell>
          <cell r="AA2511" t="str">
            <v>380/90R46, SPRAYBIB (WHITE)</v>
          </cell>
          <cell r="AB2511">
            <v>1000</v>
          </cell>
          <cell r="AC2511" t="str">
            <v>N</v>
          </cell>
          <cell r="AD2511" t="str">
            <v>N</v>
          </cell>
          <cell r="AE2511" t="str">
            <v>Y</v>
          </cell>
          <cell r="AF2511" t="str">
            <v>N</v>
          </cell>
          <cell r="AG2511" t="str">
            <v>N</v>
          </cell>
          <cell r="AH2511" t="str">
            <v>N</v>
          </cell>
          <cell r="AK2511" t="str">
            <v>N</v>
          </cell>
          <cell r="AL2511" t="str">
            <v>N</v>
          </cell>
          <cell r="AM2511" t="str">
            <v>60/90</v>
          </cell>
          <cell r="AN2511" t="str">
            <v>Y</v>
          </cell>
          <cell r="AO2511">
            <v>9</v>
          </cell>
          <cell r="AP2511">
            <v>20</v>
          </cell>
          <cell r="AQ2511">
            <v>3</v>
          </cell>
          <cell r="AR2511" t="str">
            <v>N</v>
          </cell>
          <cell r="AS2511" t="str">
            <v>N</v>
          </cell>
          <cell r="AT2511" t="str">
            <v>Env Pro 2</v>
          </cell>
          <cell r="AU2511" t="str">
            <v>GPS</v>
          </cell>
          <cell r="AV2511" t="str">
            <v>N</v>
          </cell>
          <cell r="AW2511" t="str">
            <v>Y</v>
          </cell>
          <cell r="AX2511" t="str">
            <v>Y</v>
          </cell>
          <cell r="AY2511" t="str">
            <v>N</v>
          </cell>
        </row>
        <row r="2512">
          <cell r="D2512">
            <v>41883</v>
          </cell>
          <cell r="H2512">
            <v>96</v>
          </cell>
          <cell r="I2512">
            <v>41883</v>
          </cell>
          <cell r="J2512">
            <v>19</v>
          </cell>
          <cell r="K2512" t="str">
            <v>Rech</v>
          </cell>
          <cell r="M2512">
            <v>41821</v>
          </cell>
          <cell r="N2512" t="str">
            <v>PO 10455</v>
          </cell>
          <cell r="O2512">
            <v>41845</v>
          </cell>
          <cell r="P2512" t="str">
            <v>Riggins, NE</v>
          </cell>
          <cell r="Q2512" t="str">
            <v>2015-0181</v>
          </cell>
          <cell r="R2512">
            <v>1025</v>
          </cell>
          <cell r="S2512">
            <v>173</v>
          </cell>
          <cell r="T2512" t="str">
            <v>ZF 2.42</v>
          </cell>
          <cell r="U2512" t="str">
            <v>6 Speed</v>
          </cell>
          <cell r="V2512" t="str">
            <v>N</v>
          </cell>
          <cell r="W2512" t="str">
            <v>120F</v>
          </cell>
          <cell r="X2512">
            <v>42</v>
          </cell>
          <cell r="Y2512" t="str">
            <v>N</v>
          </cell>
          <cell r="Z2512" t="str">
            <v>380/80R38 (White)</v>
          </cell>
          <cell r="AA2512" t="str">
            <v>380/90R46, SPRAYBIB (WHITE)</v>
          </cell>
          <cell r="AB2512">
            <v>1000</v>
          </cell>
          <cell r="AC2512" t="str">
            <v>N</v>
          </cell>
          <cell r="AD2512" t="str">
            <v>N</v>
          </cell>
          <cell r="AE2512" t="str">
            <v>Y</v>
          </cell>
          <cell r="AF2512" t="str">
            <v>N</v>
          </cell>
          <cell r="AG2512" t="str">
            <v>N</v>
          </cell>
          <cell r="AH2512" t="str">
            <v>N</v>
          </cell>
          <cell r="AK2512" t="str">
            <v>N</v>
          </cell>
          <cell r="AL2512" t="str">
            <v>N</v>
          </cell>
          <cell r="AM2512" t="str">
            <v>60/90</v>
          </cell>
          <cell r="AN2512" t="str">
            <v>Y</v>
          </cell>
          <cell r="AO2512">
            <v>9</v>
          </cell>
          <cell r="AP2512">
            <v>20</v>
          </cell>
          <cell r="AQ2512">
            <v>3</v>
          </cell>
          <cell r="AR2512" t="str">
            <v>N</v>
          </cell>
          <cell r="AS2512" t="str">
            <v>N</v>
          </cell>
          <cell r="AT2512" t="str">
            <v>Env Pro 2</v>
          </cell>
          <cell r="AU2512" t="str">
            <v>GPS</v>
          </cell>
          <cell r="AV2512" t="str">
            <v>N</v>
          </cell>
          <cell r="AW2512" t="str">
            <v>Y</v>
          </cell>
          <cell r="AX2512" t="str">
            <v>Y</v>
          </cell>
          <cell r="AY2512" t="str">
            <v>N</v>
          </cell>
        </row>
        <row r="2513">
          <cell r="D2513">
            <v>41883</v>
          </cell>
          <cell r="H2513">
            <v>97</v>
          </cell>
          <cell r="I2513">
            <v>41883</v>
          </cell>
          <cell r="J2513">
            <v>20</v>
          </cell>
          <cell r="K2513" t="str">
            <v>Rech</v>
          </cell>
          <cell r="M2513">
            <v>41821</v>
          </cell>
          <cell r="N2513" t="str">
            <v>PO 10456</v>
          </cell>
          <cell r="O2513">
            <v>0</v>
          </cell>
          <cell r="P2513" t="str">
            <v>Riggins, NE</v>
          </cell>
          <cell r="Q2513" t="str">
            <v>2015-0184</v>
          </cell>
          <cell r="R2513">
            <v>1025</v>
          </cell>
          <cell r="S2513">
            <v>173</v>
          </cell>
          <cell r="T2513" t="str">
            <v>ZF 2.42</v>
          </cell>
          <cell r="U2513" t="str">
            <v>6 Speed</v>
          </cell>
          <cell r="V2513" t="str">
            <v>N</v>
          </cell>
          <cell r="W2513" t="str">
            <v>120F</v>
          </cell>
          <cell r="X2513">
            <v>42</v>
          </cell>
          <cell r="Y2513" t="str">
            <v>N</v>
          </cell>
          <cell r="Z2513" t="str">
            <v>380/80R38 (White)</v>
          </cell>
          <cell r="AA2513" t="str">
            <v>380/90R46, SPRAYBIB (WHITE)</v>
          </cell>
          <cell r="AB2513">
            <v>1000</v>
          </cell>
          <cell r="AC2513" t="str">
            <v>N</v>
          </cell>
          <cell r="AD2513" t="str">
            <v>N</v>
          </cell>
          <cell r="AE2513" t="str">
            <v>Y</v>
          </cell>
          <cell r="AF2513" t="str">
            <v>N</v>
          </cell>
          <cell r="AG2513" t="str">
            <v>N</v>
          </cell>
          <cell r="AH2513" t="str">
            <v>N</v>
          </cell>
          <cell r="AK2513" t="str">
            <v>N</v>
          </cell>
          <cell r="AL2513" t="str">
            <v>N</v>
          </cell>
          <cell r="AM2513" t="str">
            <v>60/90</v>
          </cell>
          <cell r="AN2513" t="str">
            <v>Y</v>
          </cell>
          <cell r="AO2513">
            <v>9</v>
          </cell>
          <cell r="AP2513">
            <v>20</v>
          </cell>
          <cell r="AQ2513">
            <v>3</v>
          </cell>
          <cell r="AR2513" t="str">
            <v>N</v>
          </cell>
          <cell r="AS2513" t="str">
            <v>N</v>
          </cell>
          <cell r="AT2513" t="str">
            <v>Env Pro 2</v>
          </cell>
          <cell r="AU2513" t="str">
            <v>GPS</v>
          </cell>
          <cell r="AV2513" t="str">
            <v>N</v>
          </cell>
          <cell r="AW2513" t="str">
            <v>Y</v>
          </cell>
          <cell r="AX2513" t="str">
            <v>Y</v>
          </cell>
          <cell r="AY2513" t="str">
            <v>N</v>
          </cell>
        </row>
        <row r="2514">
          <cell r="D2514">
            <v>41883</v>
          </cell>
          <cell r="H2514">
            <v>98</v>
          </cell>
          <cell r="I2514">
            <v>41883</v>
          </cell>
          <cell r="J2514">
            <v>21</v>
          </cell>
          <cell r="K2514" t="str">
            <v>Rech</v>
          </cell>
          <cell r="M2514">
            <v>41821</v>
          </cell>
          <cell r="N2514" t="str">
            <v>PO 10438 Richard Alvin Paris</v>
          </cell>
          <cell r="O2514">
            <v>0</v>
          </cell>
          <cell r="P2514" t="str">
            <v>Riggins, MO</v>
          </cell>
          <cell r="Q2514" t="str">
            <v>2015-0186</v>
          </cell>
          <cell r="R2514">
            <v>1025</v>
          </cell>
          <cell r="S2514">
            <v>173</v>
          </cell>
          <cell r="T2514" t="str">
            <v>ZF 2.42</v>
          </cell>
          <cell r="U2514" t="str">
            <v>6 Speed</v>
          </cell>
          <cell r="V2514" t="str">
            <v>N</v>
          </cell>
          <cell r="W2514" t="str">
            <v>120-160</v>
          </cell>
          <cell r="X2514">
            <v>50</v>
          </cell>
          <cell r="Y2514" t="str">
            <v>N</v>
          </cell>
          <cell r="Z2514" t="str">
            <v>380/80R38 (White)</v>
          </cell>
          <cell r="AA2514" t="str">
            <v>380/90R46, SPRAYBIB (WHITE)</v>
          </cell>
          <cell r="AB2514">
            <v>1000</v>
          </cell>
          <cell r="AC2514" t="str">
            <v>N</v>
          </cell>
          <cell r="AD2514" t="str">
            <v>N</v>
          </cell>
          <cell r="AE2514" t="str">
            <v>Y</v>
          </cell>
          <cell r="AF2514" t="str">
            <v>N</v>
          </cell>
          <cell r="AG2514" t="str">
            <v>N</v>
          </cell>
          <cell r="AH2514" t="str">
            <v>N</v>
          </cell>
          <cell r="AK2514" t="str">
            <v>N</v>
          </cell>
          <cell r="AL2514" t="str">
            <v>N</v>
          </cell>
          <cell r="AM2514" t="str">
            <v>60/90</v>
          </cell>
          <cell r="AN2514" t="str">
            <v>Y</v>
          </cell>
          <cell r="AO2514">
            <v>9</v>
          </cell>
          <cell r="AP2514">
            <v>20</v>
          </cell>
          <cell r="AQ2514">
            <v>3</v>
          </cell>
          <cell r="AR2514" t="str">
            <v>N</v>
          </cell>
          <cell r="AS2514" t="str">
            <v>N</v>
          </cell>
          <cell r="AT2514" t="str">
            <v>N</v>
          </cell>
          <cell r="AU2514" t="str">
            <v>N</v>
          </cell>
          <cell r="AV2514" t="str">
            <v>N</v>
          </cell>
          <cell r="AW2514" t="str">
            <v>N</v>
          </cell>
          <cell r="AX2514" t="str">
            <v>N</v>
          </cell>
          <cell r="AY2514" t="str">
            <v>N</v>
          </cell>
        </row>
        <row r="2515">
          <cell r="D2515">
            <v>41883</v>
          </cell>
          <cell r="H2515">
            <v>99</v>
          </cell>
          <cell r="I2515">
            <v>41883</v>
          </cell>
          <cell r="J2515">
            <v>22</v>
          </cell>
          <cell r="K2515" t="str">
            <v>Rech</v>
          </cell>
          <cell r="M2515">
            <v>41821</v>
          </cell>
          <cell r="N2515" t="str">
            <v>PO 10431 build after 9/15/14</v>
          </cell>
          <cell r="O2515">
            <v>0</v>
          </cell>
          <cell r="P2515" t="str">
            <v>Riggins, MO</v>
          </cell>
          <cell r="Q2515" t="str">
            <v>2015-0187</v>
          </cell>
          <cell r="R2515">
            <v>1025</v>
          </cell>
          <cell r="S2515">
            <v>173</v>
          </cell>
          <cell r="T2515" t="str">
            <v>ZF 2.42</v>
          </cell>
          <cell r="U2515" t="str">
            <v>6 Speed</v>
          </cell>
          <cell r="V2515" t="str">
            <v>N</v>
          </cell>
          <cell r="W2515" t="str">
            <v>120F</v>
          </cell>
          <cell r="X2515">
            <v>42</v>
          </cell>
          <cell r="Y2515" t="str">
            <v>N</v>
          </cell>
          <cell r="Z2515" t="str">
            <v>380/80R38 (White)</v>
          </cell>
          <cell r="AA2515" t="str">
            <v>380/90R46, SPRAYBIB (WHITE)</v>
          </cell>
          <cell r="AB2515">
            <v>1000</v>
          </cell>
          <cell r="AC2515" t="str">
            <v>N</v>
          </cell>
          <cell r="AD2515" t="str">
            <v>N</v>
          </cell>
          <cell r="AE2515" t="str">
            <v>Y</v>
          </cell>
          <cell r="AF2515" t="str">
            <v>N</v>
          </cell>
          <cell r="AG2515" t="str">
            <v>N</v>
          </cell>
          <cell r="AH2515" t="str">
            <v>N</v>
          </cell>
          <cell r="AK2515" t="str">
            <v>N</v>
          </cell>
          <cell r="AL2515" t="str">
            <v>N</v>
          </cell>
          <cell r="AM2515" t="str">
            <v>60/90</v>
          </cell>
          <cell r="AN2515" t="str">
            <v>Y</v>
          </cell>
          <cell r="AO2515">
            <v>9</v>
          </cell>
          <cell r="AP2515">
            <v>20</v>
          </cell>
          <cell r="AQ2515">
            <v>3</v>
          </cell>
          <cell r="AR2515" t="str">
            <v>N</v>
          </cell>
          <cell r="AS2515" t="str">
            <v>N</v>
          </cell>
          <cell r="AT2515" t="str">
            <v>Env Pro 2</v>
          </cell>
          <cell r="AU2515" t="str">
            <v>GPS</v>
          </cell>
          <cell r="AV2515" t="str">
            <v>N</v>
          </cell>
          <cell r="AW2515" t="str">
            <v>Y</v>
          </cell>
          <cell r="AX2515" t="str">
            <v>Y</v>
          </cell>
          <cell r="AY2515" t="str">
            <v>N</v>
          </cell>
        </row>
        <row r="2516">
          <cell r="D2516">
            <v>41883</v>
          </cell>
          <cell r="H2516">
            <v>100</v>
          </cell>
          <cell r="I2516">
            <v>41883</v>
          </cell>
          <cell r="J2516">
            <v>23</v>
          </cell>
          <cell r="K2516" t="str">
            <v>Rech</v>
          </cell>
          <cell r="M2516">
            <v>41821</v>
          </cell>
          <cell r="N2516" t="str">
            <v>PO 10432 build after 9/15/14</v>
          </cell>
          <cell r="O2516">
            <v>0</v>
          </cell>
          <cell r="P2516" t="str">
            <v>Riggins, MO</v>
          </cell>
          <cell r="Q2516" t="str">
            <v>2015-0188</v>
          </cell>
          <cell r="R2516">
            <v>1025</v>
          </cell>
          <cell r="S2516">
            <v>173</v>
          </cell>
          <cell r="T2516" t="str">
            <v>ZF 2.42</v>
          </cell>
          <cell r="U2516" t="str">
            <v>6 Speed</v>
          </cell>
          <cell r="V2516" t="str">
            <v>N</v>
          </cell>
          <cell r="W2516" t="str">
            <v>120F</v>
          </cell>
          <cell r="X2516">
            <v>42</v>
          </cell>
          <cell r="Y2516" t="str">
            <v>N</v>
          </cell>
          <cell r="Z2516" t="str">
            <v>380/80R38 (White)</v>
          </cell>
          <cell r="AA2516" t="str">
            <v>380/90R46, SPRAYBIB (WHITE)</v>
          </cell>
          <cell r="AB2516">
            <v>1000</v>
          </cell>
          <cell r="AC2516" t="str">
            <v>N</v>
          </cell>
          <cell r="AD2516" t="str">
            <v>N</v>
          </cell>
          <cell r="AE2516" t="str">
            <v>Y</v>
          </cell>
          <cell r="AF2516" t="str">
            <v>N</v>
          </cell>
          <cell r="AG2516" t="str">
            <v>N</v>
          </cell>
          <cell r="AH2516" t="str">
            <v>N</v>
          </cell>
          <cell r="AK2516" t="str">
            <v>N</v>
          </cell>
          <cell r="AL2516" t="str">
            <v>N</v>
          </cell>
          <cell r="AM2516" t="str">
            <v>60/90</v>
          </cell>
          <cell r="AN2516" t="str">
            <v>Y</v>
          </cell>
          <cell r="AO2516">
            <v>9</v>
          </cell>
          <cell r="AP2516">
            <v>20</v>
          </cell>
          <cell r="AQ2516">
            <v>3</v>
          </cell>
          <cell r="AR2516" t="str">
            <v>N</v>
          </cell>
          <cell r="AS2516" t="str">
            <v>N</v>
          </cell>
          <cell r="AT2516" t="str">
            <v>Env Pro 2</v>
          </cell>
          <cell r="AU2516" t="str">
            <v>GPS</v>
          </cell>
          <cell r="AV2516" t="str">
            <v>N</v>
          </cell>
          <cell r="AW2516" t="str">
            <v>Y</v>
          </cell>
          <cell r="AX2516" t="str">
            <v>Y</v>
          </cell>
          <cell r="AY2516" t="str">
            <v>N</v>
          </cell>
        </row>
        <row r="2517">
          <cell r="D2517">
            <v>41883</v>
          </cell>
          <cell r="H2517">
            <v>101</v>
          </cell>
          <cell r="I2517">
            <v>41883</v>
          </cell>
          <cell r="J2517">
            <v>24</v>
          </cell>
          <cell r="K2517" t="str">
            <v>Rech</v>
          </cell>
          <cell r="M2517">
            <v>41821</v>
          </cell>
          <cell r="N2517" t="str">
            <v>PO 10435 build after 9/15/14</v>
          </cell>
          <cell r="O2517">
            <v>0</v>
          </cell>
          <cell r="P2517" t="str">
            <v>Riggins, MO</v>
          </cell>
          <cell r="Q2517" t="str">
            <v>2015-0193</v>
          </cell>
          <cell r="R2517">
            <v>1025</v>
          </cell>
          <cell r="S2517">
            <v>173</v>
          </cell>
          <cell r="T2517" t="str">
            <v>ZF 2.42</v>
          </cell>
          <cell r="U2517" t="str">
            <v>6 Speed</v>
          </cell>
          <cell r="V2517" t="str">
            <v>N</v>
          </cell>
          <cell r="W2517" t="str">
            <v>120F</v>
          </cell>
          <cell r="X2517">
            <v>42</v>
          </cell>
          <cell r="Y2517" t="str">
            <v>N</v>
          </cell>
          <cell r="Z2517" t="str">
            <v>380/80R38 (White)</v>
          </cell>
          <cell r="AA2517" t="str">
            <v>380/90R46, SPRAYBIB (WHITE)</v>
          </cell>
          <cell r="AB2517">
            <v>1000</v>
          </cell>
          <cell r="AC2517" t="str">
            <v>N</v>
          </cell>
          <cell r="AD2517" t="str">
            <v>N</v>
          </cell>
          <cell r="AE2517" t="str">
            <v>Y</v>
          </cell>
          <cell r="AF2517" t="str">
            <v>N</v>
          </cell>
          <cell r="AG2517" t="str">
            <v>N</v>
          </cell>
          <cell r="AH2517" t="str">
            <v>N</v>
          </cell>
          <cell r="AK2517" t="str">
            <v>N</v>
          </cell>
          <cell r="AL2517" t="str">
            <v>N</v>
          </cell>
          <cell r="AM2517" t="str">
            <v>60/90</v>
          </cell>
          <cell r="AN2517" t="str">
            <v>Y</v>
          </cell>
          <cell r="AO2517">
            <v>9</v>
          </cell>
          <cell r="AP2517">
            <v>20</v>
          </cell>
          <cell r="AQ2517">
            <v>3</v>
          </cell>
          <cell r="AR2517" t="str">
            <v>N</v>
          </cell>
          <cell r="AS2517" t="str">
            <v>N</v>
          </cell>
          <cell r="AT2517" t="str">
            <v>Env Pro 2</v>
          </cell>
          <cell r="AU2517" t="str">
            <v>GPS</v>
          </cell>
          <cell r="AV2517" t="str">
            <v>N</v>
          </cell>
          <cell r="AW2517" t="str">
            <v>Y</v>
          </cell>
          <cell r="AX2517" t="str">
            <v>Y</v>
          </cell>
          <cell r="AY2517" t="str">
            <v>N</v>
          </cell>
        </row>
        <row r="2518">
          <cell r="D2518">
            <v>41883</v>
          </cell>
          <cell r="H2518">
            <v>102</v>
          </cell>
          <cell r="I2518">
            <v>41883</v>
          </cell>
          <cell r="J2518">
            <v>25</v>
          </cell>
          <cell r="K2518" t="str">
            <v>Payne</v>
          </cell>
          <cell r="L2518">
            <v>41883</v>
          </cell>
          <cell r="M2518">
            <v>41873</v>
          </cell>
          <cell r="N2518" t="str">
            <v>ASDEC30 - Brian Mayer</v>
          </cell>
          <cell r="O2518">
            <v>0</v>
          </cell>
          <cell r="P2518" t="str">
            <v>OVA-IL</v>
          </cell>
          <cell r="Q2518" t="str">
            <v>2015-0195</v>
          </cell>
          <cell r="R2518">
            <v>1220</v>
          </cell>
          <cell r="S2518">
            <v>225</v>
          </cell>
          <cell r="T2518" t="str">
            <v>ZF 2.42</v>
          </cell>
          <cell r="U2518" t="str">
            <v>6 Speed</v>
          </cell>
          <cell r="V2518" t="str">
            <v>N</v>
          </cell>
          <cell r="W2518" t="str">
            <v>120F</v>
          </cell>
          <cell r="X2518">
            <v>50</v>
          </cell>
          <cell r="Y2518" t="str">
            <v>N</v>
          </cell>
          <cell r="Z2518" t="str">
            <v>380/80R38 (White)</v>
          </cell>
          <cell r="AA2518" t="str">
            <v>380/90R46, SPRAYBIB (WHITE)</v>
          </cell>
          <cell r="AB2518">
            <v>1200</v>
          </cell>
          <cell r="AC2518" t="str">
            <v>N</v>
          </cell>
          <cell r="AD2518" t="str">
            <v>N</v>
          </cell>
          <cell r="AE2518" t="str">
            <v>Y</v>
          </cell>
          <cell r="AF2518">
            <v>38</v>
          </cell>
          <cell r="AG2518" t="str">
            <v>N</v>
          </cell>
          <cell r="AH2518" t="str">
            <v>N</v>
          </cell>
          <cell r="AK2518" t="str">
            <v>N</v>
          </cell>
          <cell r="AL2518" t="str">
            <v>N</v>
          </cell>
          <cell r="AM2518" t="str">
            <v>60/90</v>
          </cell>
          <cell r="AN2518" t="str">
            <v>Y</v>
          </cell>
          <cell r="AO2518">
            <v>9</v>
          </cell>
          <cell r="AP2518">
            <v>15</v>
          </cell>
          <cell r="AQ2518">
            <v>3</v>
          </cell>
          <cell r="AR2518" t="str">
            <v>N</v>
          </cell>
          <cell r="AS2518" t="str">
            <v>N</v>
          </cell>
          <cell r="AT2518" t="str">
            <v>Env Pro 2</v>
          </cell>
          <cell r="AU2518" t="str">
            <v>GPS</v>
          </cell>
          <cell r="AV2518" t="str">
            <v>N</v>
          </cell>
          <cell r="AW2518" t="str">
            <v>Y</v>
          </cell>
          <cell r="AX2518" t="str">
            <v>Y</v>
          </cell>
          <cell r="AY2518" t="str">
            <v>N</v>
          </cell>
          <cell r="BB2518" t="str">
            <v>White 620/70R42, MEGAXBIB</v>
          </cell>
        </row>
        <row r="2519">
          <cell r="D2519">
            <v>41883</v>
          </cell>
          <cell r="H2519">
            <v>103</v>
          </cell>
          <cell r="I2519">
            <v>41883</v>
          </cell>
          <cell r="J2519">
            <v>26</v>
          </cell>
          <cell r="K2519" t="str">
            <v>Ohm</v>
          </cell>
          <cell r="L2519">
            <v>41883</v>
          </cell>
          <cell r="M2519">
            <v>41835</v>
          </cell>
          <cell r="O2519">
            <v>0</v>
          </cell>
          <cell r="P2519" t="str">
            <v>HPA</v>
          </cell>
          <cell r="Q2519" t="str">
            <v>2015-0196</v>
          </cell>
          <cell r="R2519" t="str">
            <v>1220+</v>
          </cell>
          <cell r="S2519">
            <v>275</v>
          </cell>
          <cell r="T2519" t="str">
            <v>ZF 1.87</v>
          </cell>
          <cell r="U2519" t="str">
            <v>6 Speed</v>
          </cell>
          <cell r="V2519" t="str">
            <v>N</v>
          </cell>
          <cell r="W2519" t="str">
            <v>120F</v>
          </cell>
          <cell r="X2519">
            <v>50</v>
          </cell>
          <cell r="Y2519" t="str">
            <v>N</v>
          </cell>
          <cell r="Z2519" t="str">
            <v>380/80R38 (BLACK)</v>
          </cell>
          <cell r="AA2519" t="str">
            <v>380/90R46, SPRAYBIB (BLACK)</v>
          </cell>
          <cell r="AB2519">
            <v>1200</v>
          </cell>
          <cell r="AC2519" t="str">
            <v>N</v>
          </cell>
          <cell r="AD2519" t="str">
            <v>Y</v>
          </cell>
          <cell r="AE2519" t="str">
            <v>Y</v>
          </cell>
          <cell r="AF2519">
            <v>38</v>
          </cell>
          <cell r="AG2519" t="str">
            <v>DB</v>
          </cell>
          <cell r="AH2519" t="str">
            <v>Y</v>
          </cell>
          <cell r="AK2519" t="str">
            <v>N</v>
          </cell>
          <cell r="AL2519" t="str">
            <v>Y</v>
          </cell>
          <cell r="AM2519" t="str">
            <v>Boomless w/120' or 132' Center</v>
          </cell>
          <cell r="AN2519" t="str">
            <v>Y</v>
          </cell>
          <cell r="AO2519" t="str">
            <v>N</v>
          </cell>
          <cell r="AP2519">
            <v>20</v>
          </cell>
          <cell r="AQ2519">
            <v>3</v>
          </cell>
          <cell r="AR2519" t="str">
            <v>N</v>
          </cell>
          <cell r="AS2519" t="str">
            <v>N</v>
          </cell>
          <cell r="AT2519" t="str">
            <v>N</v>
          </cell>
          <cell r="AU2519" t="str">
            <v>N</v>
          </cell>
          <cell r="AV2519" t="str">
            <v>N</v>
          </cell>
          <cell r="AW2519" t="str">
            <v>N</v>
          </cell>
          <cell r="AX2519" t="str">
            <v>N</v>
          </cell>
          <cell r="AY2519" t="str">
            <v>N</v>
          </cell>
        </row>
        <row r="2520">
          <cell r="D2520">
            <v>41883</v>
          </cell>
          <cell r="H2520">
            <v>104</v>
          </cell>
          <cell r="I2520">
            <v>41883</v>
          </cell>
          <cell r="J2520">
            <v>27</v>
          </cell>
          <cell r="K2520" t="str">
            <v>Rech</v>
          </cell>
          <cell r="L2520">
            <v>41883</v>
          </cell>
          <cell r="M2520">
            <v>41836</v>
          </cell>
          <cell r="O2520">
            <v>41823</v>
          </cell>
          <cell r="P2520" t="str">
            <v>Delta NH</v>
          </cell>
          <cell r="Q2520" t="str">
            <v>2015-0197</v>
          </cell>
          <cell r="R2520">
            <v>1025</v>
          </cell>
          <cell r="S2520">
            <v>173</v>
          </cell>
          <cell r="T2520" t="str">
            <v>ZF 2.42</v>
          </cell>
          <cell r="U2520" t="str">
            <v>6 Speed</v>
          </cell>
          <cell r="V2520" t="str">
            <v>N</v>
          </cell>
          <cell r="W2520" t="str">
            <v>120F</v>
          </cell>
          <cell r="X2520">
            <v>42</v>
          </cell>
          <cell r="Y2520" t="str">
            <v>N</v>
          </cell>
          <cell r="Z2520" t="str">
            <v>380/80R38 (White)</v>
          </cell>
          <cell r="AA2520" t="str">
            <v>380/90R46, SPRAYBIB (WHITE)</v>
          </cell>
          <cell r="AB2520">
            <v>1000</v>
          </cell>
          <cell r="AC2520" t="str">
            <v>N</v>
          </cell>
          <cell r="AD2520" t="str">
            <v>N</v>
          </cell>
          <cell r="AE2520" t="str">
            <v>N</v>
          </cell>
          <cell r="AF2520">
            <v>38</v>
          </cell>
          <cell r="AG2520" t="str">
            <v>Plan</v>
          </cell>
          <cell r="AH2520" t="str">
            <v>N</v>
          </cell>
          <cell r="AK2520" t="str">
            <v>Y</v>
          </cell>
          <cell r="AL2520" t="str">
            <v>N</v>
          </cell>
          <cell r="AM2520" t="str">
            <v>60/90</v>
          </cell>
          <cell r="AN2520" t="str">
            <v>Y</v>
          </cell>
          <cell r="AO2520">
            <v>9</v>
          </cell>
          <cell r="AP2520">
            <v>15</v>
          </cell>
          <cell r="AQ2520">
            <v>3</v>
          </cell>
          <cell r="AR2520" t="str">
            <v>N</v>
          </cell>
          <cell r="AS2520" t="str">
            <v>R</v>
          </cell>
          <cell r="AT2520" t="str">
            <v>Env Pro 2</v>
          </cell>
          <cell r="AU2520" t="str">
            <v>GPS</v>
          </cell>
          <cell r="AV2520" t="str">
            <v>UltraGlide 3</v>
          </cell>
          <cell r="AW2520" t="str">
            <v>Y</v>
          </cell>
          <cell r="AX2520" t="str">
            <v>Y</v>
          </cell>
          <cell r="AY2520" t="str">
            <v>SmartTrax</v>
          </cell>
        </row>
        <row r="2521">
          <cell r="D2521">
            <v>41883</v>
          </cell>
          <cell r="H2521">
            <v>105</v>
          </cell>
          <cell r="I2521">
            <v>41883</v>
          </cell>
          <cell r="J2521">
            <v>28</v>
          </cell>
          <cell r="K2521" t="str">
            <v>Rech</v>
          </cell>
          <cell r="L2521">
            <v>41974</v>
          </cell>
          <cell r="M2521">
            <v>41822</v>
          </cell>
          <cell r="N2521" t="str">
            <v>UF01444</v>
          </cell>
          <cell r="O2521">
            <v>0</v>
          </cell>
          <cell r="P2521" t="str">
            <v>Brokaw Supply</v>
          </cell>
          <cell r="Q2521" t="str">
            <v>2015-0198</v>
          </cell>
          <cell r="R2521">
            <v>1025</v>
          </cell>
          <cell r="S2521">
            <v>173</v>
          </cell>
          <cell r="T2521" t="str">
            <v>ZF 2.42</v>
          </cell>
          <cell r="U2521" t="str">
            <v>6 Speed</v>
          </cell>
          <cell r="V2521" t="str">
            <v>N</v>
          </cell>
          <cell r="W2521" t="str">
            <v>120F</v>
          </cell>
          <cell r="X2521">
            <v>42</v>
          </cell>
          <cell r="Y2521" t="str">
            <v>N</v>
          </cell>
          <cell r="Z2521" t="str">
            <v>380/80R38 (White)</v>
          </cell>
          <cell r="AA2521" t="str">
            <v>380/90R46, SPRAYBIB (WHITE)</v>
          </cell>
          <cell r="AB2521">
            <v>1000</v>
          </cell>
          <cell r="AC2521" t="str">
            <v>N</v>
          </cell>
          <cell r="AD2521" t="str">
            <v>Y</v>
          </cell>
          <cell r="AE2521" t="str">
            <v>Y</v>
          </cell>
          <cell r="AF2521" t="str">
            <v>N</v>
          </cell>
          <cell r="AG2521" t="str">
            <v>N</v>
          </cell>
          <cell r="AH2521" t="str">
            <v>N</v>
          </cell>
          <cell r="AK2521" t="str">
            <v>N</v>
          </cell>
          <cell r="AL2521" t="str">
            <v>N</v>
          </cell>
          <cell r="AM2521" t="str">
            <v>60/90</v>
          </cell>
          <cell r="AN2521" t="str">
            <v>Y</v>
          </cell>
          <cell r="AO2521">
            <v>9</v>
          </cell>
          <cell r="AP2521">
            <v>15</v>
          </cell>
          <cell r="AQ2521">
            <v>3</v>
          </cell>
          <cell r="AR2521" t="str">
            <v>N</v>
          </cell>
          <cell r="AS2521" t="str">
            <v>N</v>
          </cell>
          <cell r="AT2521" t="str">
            <v>Env Pro 2</v>
          </cell>
          <cell r="AU2521" t="str">
            <v>GPS</v>
          </cell>
          <cell r="AV2521" t="str">
            <v>N</v>
          </cell>
          <cell r="AW2521" t="str">
            <v>Y</v>
          </cell>
          <cell r="AX2521" t="str">
            <v>Y</v>
          </cell>
          <cell r="AY2521" t="str">
            <v>N</v>
          </cell>
        </row>
        <row r="2522">
          <cell r="D2522">
            <v>41883</v>
          </cell>
          <cell r="H2522">
            <v>106</v>
          </cell>
          <cell r="I2522">
            <v>41883</v>
          </cell>
          <cell r="J2522">
            <v>29</v>
          </cell>
          <cell r="K2522" t="str">
            <v>Rech</v>
          </cell>
          <cell r="L2522">
            <v>41974</v>
          </cell>
          <cell r="M2522">
            <v>41822</v>
          </cell>
          <cell r="N2522" t="str">
            <v>UF01445</v>
          </cell>
          <cell r="O2522">
            <v>41859</v>
          </cell>
          <cell r="P2522" t="str">
            <v>Brokaw Supply</v>
          </cell>
          <cell r="Q2522" t="str">
            <v>2015-0203</v>
          </cell>
          <cell r="R2522">
            <v>1025</v>
          </cell>
          <cell r="S2522">
            <v>173</v>
          </cell>
          <cell r="T2522" t="str">
            <v>ZF 2.42</v>
          </cell>
          <cell r="U2522" t="str">
            <v>6 Speed</v>
          </cell>
          <cell r="V2522" t="str">
            <v>N</v>
          </cell>
          <cell r="W2522" t="str">
            <v>120F</v>
          </cell>
          <cell r="X2522">
            <v>42</v>
          </cell>
          <cell r="Y2522" t="str">
            <v>N</v>
          </cell>
          <cell r="Z2522" t="str">
            <v>380/80R38 (White)</v>
          </cell>
          <cell r="AA2522" t="str">
            <v>380/90R46, SPRAYBIB (WHITE)</v>
          </cell>
          <cell r="AB2522">
            <v>1000</v>
          </cell>
          <cell r="AC2522" t="str">
            <v>N</v>
          </cell>
          <cell r="AD2522" t="str">
            <v>Y</v>
          </cell>
          <cell r="AE2522" t="str">
            <v>Y</v>
          </cell>
          <cell r="AF2522" t="str">
            <v>N</v>
          </cell>
          <cell r="AG2522" t="str">
            <v>N</v>
          </cell>
          <cell r="AH2522" t="str">
            <v>N</v>
          </cell>
          <cell r="AK2522" t="str">
            <v>N</v>
          </cell>
          <cell r="AL2522" t="str">
            <v>N</v>
          </cell>
          <cell r="AM2522" t="str">
            <v>60/90</v>
          </cell>
          <cell r="AN2522" t="str">
            <v>Y</v>
          </cell>
          <cell r="AO2522">
            <v>9</v>
          </cell>
          <cell r="AP2522">
            <v>15</v>
          </cell>
          <cell r="AQ2522">
            <v>3</v>
          </cell>
          <cell r="AR2522" t="str">
            <v>N</v>
          </cell>
          <cell r="AS2522" t="str">
            <v>N</v>
          </cell>
          <cell r="AT2522" t="str">
            <v>Env Pro 2</v>
          </cell>
          <cell r="AU2522" t="str">
            <v>GPS</v>
          </cell>
          <cell r="AV2522" t="str">
            <v>N</v>
          </cell>
          <cell r="AW2522" t="str">
            <v>Y</v>
          </cell>
          <cell r="AX2522" t="str">
            <v>Y</v>
          </cell>
          <cell r="AY2522" t="str">
            <v>N</v>
          </cell>
        </row>
        <row r="2523">
          <cell r="D2523">
            <v>41883</v>
          </cell>
          <cell r="H2523">
            <v>107</v>
          </cell>
          <cell r="I2523">
            <v>41883</v>
          </cell>
          <cell r="J2523">
            <v>30</v>
          </cell>
          <cell r="K2523" t="str">
            <v>Rech</v>
          </cell>
          <cell r="M2523">
            <v>41821</v>
          </cell>
          <cell r="N2523" t="str">
            <v>PO 10433</v>
          </cell>
          <cell r="O2523">
            <v>0</v>
          </cell>
          <cell r="P2523" t="str">
            <v>Riggins, MO</v>
          </cell>
          <cell r="Q2523" t="str">
            <v>2015-0204</v>
          </cell>
          <cell r="R2523">
            <v>1025</v>
          </cell>
          <cell r="S2523">
            <v>173</v>
          </cell>
          <cell r="T2523" t="str">
            <v>ZF 2.42</v>
          </cell>
          <cell r="U2523" t="str">
            <v>6 Speed</v>
          </cell>
          <cell r="V2523" t="str">
            <v>N</v>
          </cell>
          <cell r="W2523" t="str">
            <v>120F</v>
          </cell>
          <cell r="X2523">
            <v>42</v>
          </cell>
          <cell r="Y2523" t="str">
            <v>N</v>
          </cell>
          <cell r="Z2523" t="str">
            <v>380/80R38 (White)</v>
          </cell>
          <cell r="AA2523" t="str">
            <v>380/90R46, SPRAYBIB (WHITE)</v>
          </cell>
          <cell r="AB2523">
            <v>1000</v>
          </cell>
          <cell r="AC2523" t="str">
            <v>N</v>
          </cell>
          <cell r="AD2523" t="str">
            <v>N</v>
          </cell>
          <cell r="AE2523" t="str">
            <v>Y</v>
          </cell>
          <cell r="AF2523" t="str">
            <v>N</v>
          </cell>
          <cell r="AG2523" t="str">
            <v>N</v>
          </cell>
          <cell r="AH2523" t="str">
            <v>N</v>
          </cell>
          <cell r="AK2523" t="str">
            <v>N</v>
          </cell>
          <cell r="AL2523" t="str">
            <v>N</v>
          </cell>
          <cell r="AM2523" t="str">
            <v>60/90</v>
          </cell>
          <cell r="AN2523" t="str">
            <v>Y</v>
          </cell>
          <cell r="AO2523">
            <v>9</v>
          </cell>
          <cell r="AP2523">
            <v>20</v>
          </cell>
          <cell r="AQ2523">
            <v>3</v>
          </cell>
          <cell r="AR2523" t="str">
            <v>N</v>
          </cell>
          <cell r="AS2523" t="str">
            <v>N</v>
          </cell>
          <cell r="AT2523" t="str">
            <v>Env Pro 2</v>
          </cell>
          <cell r="AU2523" t="str">
            <v>GPS</v>
          </cell>
          <cell r="AV2523" t="str">
            <v>N</v>
          </cell>
          <cell r="AW2523" t="str">
            <v>Y</v>
          </cell>
          <cell r="AX2523" t="str">
            <v>Y</v>
          </cell>
          <cell r="AY2523" t="str">
            <v>N</v>
          </cell>
        </row>
        <row r="2524">
          <cell r="D2524">
            <v>41883</v>
          </cell>
          <cell r="H2524">
            <v>108</v>
          </cell>
          <cell r="I2524">
            <v>41883</v>
          </cell>
          <cell r="J2524">
            <v>31</v>
          </cell>
          <cell r="K2524" t="str">
            <v>Payne</v>
          </cell>
          <cell r="L2524">
            <v>41913</v>
          </cell>
          <cell r="M2524">
            <v>41829</v>
          </cell>
          <cell r="N2524" t="str">
            <v>PO ASG-19</v>
          </cell>
          <cell r="O2524">
            <v>0</v>
          </cell>
          <cell r="P2524" t="str">
            <v>OVA-IN</v>
          </cell>
          <cell r="Q2524" t="str">
            <v>2015-0206</v>
          </cell>
          <cell r="R2524">
            <v>1220</v>
          </cell>
          <cell r="S2524">
            <v>225</v>
          </cell>
          <cell r="T2524" t="str">
            <v>ZF 2.42</v>
          </cell>
          <cell r="U2524" t="str">
            <v>6 Speed</v>
          </cell>
          <cell r="V2524" t="str">
            <v>N</v>
          </cell>
          <cell r="W2524" t="str">
            <v>120F</v>
          </cell>
          <cell r="X2524">
            <v>50</v>
          </cell>
          <cell r="Y2524" t="str">
            <v>N</v>
          </cell>
          <cell r="Z2524" t="str">
            <v>380/80R38 (White)</v>
          </cell>
          <cell r="AA2524" t="str">
            <v>380/90R46, SPRAYBIB (WHITE)</v>
          </cell>
          <cell r="AB2524">
            <v>1200</v>
          </cell>
          <cell r="AC2524" t="str">
            <v>N</v>
          </cell>
          <cell r="AD2524" t="str">
            <v>N</v>
          </cell>
          <cell r="AE2524" t="str">
            <v>Y</v>
          </cell>
          <cell r="AF2524" t="str">
            <v>N</v>
          </cell>
          <cell r="AG2524" t="str">
            <v>N</v>
          </cell>
          <cell r="AH2524" t="str">
            <v>N</v>
          </cell>
          <cell r="AK2524" t="str">
            <v>N</v>
          </cell>
          <cell r="AL2524" t="str">
            <v>Y</v>
          </cell>
          <cell r="AM2524" t="str">
            <v>60/90</v>
          </cell>
          <cell r="AN2524" t="str">
            <v>Y</v>
          </cell>
          <cell r="AO2524">
            <v>9</v>
          </cell>
          <cell r="AP2524">
            <v>15</v>
          </cell>
          <cell r="AQ2524">
            <v>3</v>
          </cell>
          <cell r="AR2524" t="str">
            <v>N</v>
          </cell>
          <cell r="AS2524" t="str">
            <v>R</v>
          </cell>
          <cell r="AT2524" t="str">
            <v>Env Pro 2</v>
          </cell>
          <cell r="AU2524" t="str">
            <v>GPS</v>
          </cell>
          <cell r="AV2524" t="str">
            <v>N</v>
          </cell>
          <cell r="AW2524" t="str">
            <v>Y</v>
          </cell>
          <cell r="AX2524" t="str">
            <v>Y</v>
          </cell>
          <cell r="AY2524" t="str">
            <v>N</v>
          </cell>
        </row>
        <row r="2525">
          <cell r="D2525">
            <v>41883</v>
          </cell>
          <cell r="H2525">
            <v>109</v>
          </cell>
          <cell r="I2525">
            <v>41883</v>
          </cell>
          <cell r="J2525">
            <v>32</v>
          </cell>
          <cell r="K2525" t="str">
            <v>Payne</v>
          </cell>
          <cell r="L2525">
            <v>41913</v>
          </cell>
          <cell r="M2525">
            <v>41829</v>
          </cell>
          <cell r="N2525" t="str">
            <v>PO ASG-03</v>
          </cell>
          <cell r="O2525">
            <v>0</v>
          </cell>
          <cell r="P2525" t="str">
            <v>OVA-IN</v>
          </cell>
          <cell r="Q2525" t="str">
            <v>2015-0207</v>
          </cell>
          <cell r="R2525">
            <v>720</v>
          </cell>
          <cell r="S2525">
            <v>160</v>
          </cell>
          <cell r="T2525" t="str">
            <v>JCB</v>
          </cell>
          <cell r="U2525" t="str">
            <v>4 Speed</v>
          </cell>
          <cell r="V2525" t="str">
            <v>N</v>
          </cell>
          <cell r="W2525" t="str">
            <v>120F</v>
          </cell>
          <cell r="X2525">
            <v>42</v>
          </cell>
          <cell r="Y2525" t="str">
            <v>N</v>
          </cell>
          <cell r="Z2525" t="str">
            <v>380/80R38 (White)</v>
          </cell>
          <cell r="AA2525" t="str">
            <v>380/90R46, SPRAYBIB (WHITE)</v>
          </cell>
          <cell r="AB2525">
            <v>750</v>
          </cell>
          <cell r="AC2525" t="str">
            <v>N</v>
          </cell>
          <cell r="AD2525" t="str">
            <v>N</v>
          </cell>
          <cell r="AE2525" t="str">
            <v>Y</v>
          </cell>
          <cell r="AF2525" t="str">
            <v>N</v>
          </cell>
          <cell r="AG2525" t="str">
            <v>N</v>
          </cell>
          <cell r="AH2525" t="str">
            <v>N</v>
          </cell>
          <cell r="AK2525" t="str">
            <v>N</v>
          </cell>
          <cell r="AL2525" t="str">
            <v>N</v>
          </cell>
          <cell r="AM2525">
            <v>90</v>
          </cell>
          <cell r="AN2525" t="str">
            <v>Y</v>
          </cell>
          <cell r="AO2525">
            <v>9</v>
          </cell>
          <cell r="AP2525">
            <v>15</v>
          </cell>
          <cell r="AQ2525">
            <v>3</v>
          </cell>
          <cell r="AR2525" t="str">
            <v>N</v>
          </cell>
          <cell r="AS2525" t="str">
            <v>R</v>
          </cell>
          <cell r="AT2525" t="str">
            <v>Env Pro 2</v>
          </cell>
          <cell r="AU2525" t="str">
            <v>GPS</v>
          </cell>
          <cell r="AV2525" t="str">
            <v>N</v>
          </cell>
          <cell r="AW2525" t="str">
            <v>Y</v>
          </cell>
          <cell r="AX2525" t="str">
            <v>Y</v>
          </cell>
          <cell r="AY2525" t="str">
            <v>N</v>
          </cell>
        </row>
        <row r="2526">
          <cell r="D2526">
            <v>41883</v>
          </cell>
          <cell r="H2526">
            <v>110</v>
          </cell>
          <cell r="I2526">
            <v>41883</v>
          </cell>
          <cell r="J2526">
            <v>33</v>
          </cell>
          <cell r="K2526" t="str">
            <v>Payne</v>
          </cell>
          <cell r="L2526">
            <v>41913</v>
          </cell>
          <cell r="M2526">
            <v>41829</v>
          </cell>
          <cell r="N2526" t="str">
            <v>PO ASG-04</v>
          </cell>
          <cell r="O2526">
            <v>0</v>
          </cell>
          <cell r="P2526" t="str">
            <v>OVA-IN</v>
          </cell>
          <cell r="Q2526" t="str">
            <v>2015-0209</v>
          </cell>
          <cell r="R2526">
            <v>720</v>
          </cell>
          <cell r="S2526">
            <v>160</v>
          </cell>
          <cell r="T2526" t="str">
            <v>JCB</v>
          </cell>
          <cell r="U2526" t="str">
            <v>4 Speed</v>
          </cell>
          <cell r="V2526" t="str">
            <v>N</v>
          </cell>
          <cell r="W2526" t="str">
            <v>120F</v>
          </cell>
          <cell r="X2526">
            <v>42</v>
          </cell>
          <cell r="Y2526" t="str">
            <v>N</v>
          </cell>
          <cell r="Z2526" t="str">
            <v>380/80R38 (White)</v>
          </cell>
          <cell r="AA2526" t="str">
            <v>380/90R46, SPRAYBIB (WHITE)</v>
          </cell>
          <cell r="AB2526">
            <v>750</v>
          </cell>
          <cell r="AC2526" t="str">
            <v>N</v>
          </cell>
          <cell r="AD2526" t="str">
            <v>N</v>
          </cell>
          <cell r="AE2526" t="str">
            <v>Y</v>
          </cell>
          <cell r="AF2526" t="str">
            <v>N</v>
          </cell>
          <cell r="AG2526" t="str">
            <v>N</v>
          </cell>
          <cell r="AH2526" t="str">
            <v>N</v>
          </cell>
          <cell r="AK2526" t="str">
            <v>N</v>
          </cell>
          <cell r="AL2526" t="str">
            <v>N</v>
          </cell>
          <cell r="AM2526">
            <v>90</v>
          </cell>
          <cell r="AN2526" t="str">
            <v>Y</v>
          </cell>
          <cell r="AO2526">
            <v>9</v>
          </cell>
          <cell r="AP2526">
            <v>15</v>
          </cell>
          <cell r="AQ2526">
            <v>3</v>
          </cell>
          <cell r="AR2526" t="str">
            <v>N</v>
          </cell>
          <cell r="AS2526" t="str">
            <v>R</v>
          </cell>
          <cell r="AT2526" t="str">
            <v>Env Pro 2</v>
          </cell>
          <cell r="AU2526" t="str">
            <v>GPS</v>
          </cell>
          <cell r="AV2526" t="str">
            <v>N</v>
          </cell>
          <cell r="AW2526" t="str">
            <v>Y</v>
          </cell>
          <cell r="AX2526" t="str">
            <v>Y</v>
          </cell>
          <cell r="AY2526" t="str">
            <v>N</v>
          </cell>
        </row>
        <row r="2527">
          <cell r="D2527">
            <v>41883</v>
          </cell>
          <cell r="H2527">
            <v>111</v>
          </cell>
          <cell r="I2527">
            <v>41883</v>
          </cell>
          <cell r="J2527">
            <v>34</v>
          </cell>
          <cell r="K2527" t="str">
            <v>Rech</v>
          </cell>
          <cell r="M2527">
            <v>41821</v>
          </cell>
          <cell r="N2527" t="str">
            <v>PO 10457</v>
          </cell>
          <cell r="O2527">
            <v>41851</v>
          </cell>
          <cell r="P2527" t="str">
            <v>Riggins, NE</v>
          </cell>
          <cell r="Q2527" t="str">
            <v>2015-0210</v>
          </cell>
          <cell r="R2527">
            <v>1025</v>
          </cell>
          <cell r="S2527">
            <v>173</v>
          </cell>
          <cell r="T2527" t="str">
            <v>ZF 2.42</v>
          </cell>
          <cell r="U2527" t="str">
            <v>6 Speed</v>
          </cell>
          <cell r="V2527" t="str">
            <v>N</v>
          </cell>
          <cell r="W2527" t="str">
            <v>120F</v>
          </cell>
          <cell r="X2527">
            <v>42</v>
          </cell>
          <cell r="Y2527" t="str">
            <v>N</v>
          </cell>
          <cell r="Z2527" t="str">
            <v>380/80R38 (White)</v>
          </cell>
          <cell r="AA2527" t="str">
            <v>380/90R46, SPRAYBIB (WHITE)</v>
          </cell>
          <cell r="AB2527">
            <v>1000</v>
          </cell>
          <cell r="AC2527" t="str">
            <v>N</v>
          </cell>
          <cell r="AD2527" t="str">
            <v>N</v>
          </cell>
          <cell r="AE2527" t="str">
            <v>Y</v>
          </cell>
          <cell r="AF2527" t="str">
            <v>N</v>
          </cell>
          <cell r="AG2527" t="str">
            <v>N</v>
          </cell>
          <cell r="AH2527" t="str">
            <v>N</v>
          </cell>
          <cell r="AK2527" t="str">
            <v>N</v>
          </cell>
          <cell r="AL2527" t="str">
            <v>N</v>
          </cell>
          <cell r="AM2527" t="str">
            <v>60/90</v>
          </cell>
          <cell r="AN2527" t="str">
            <v>Y</v>
          </cell>
          <cell r="AO2527">
            <v>9</v>
          </cell>
          <cell r="AP2527">
            <v>20</v>
          </cell>
          <cell r="AQ2527">
            <v>3</v>
          </cell>
          <cell r="AR2527" t="str">
            <v>N</v>
          </cell>
          <cell r="AS2527" t="str">
            <v>N</v>
          </cell>
          <cell r="AT2527" t="str">
            <v>Env Pro 2</v>
          </cell>
          <cell r="AU2527" t="str">
            <v>GPS</v>
          </cell>
          <cell r="AV2527" t="str">
            <v>N</v>
          </cell>
          <cell r="AW2527" t="str">
            <v>Y</v>
          </cell>
          <cell r="AX2527" t="str">
            <v>Y</v>
          </cell>
          <cell r="AY2527" t="str">
            <v>N</v>
          </cell>
        </row>
        <row r="2528">
          <cell r="D2528">
            <v>41883</v>
          </cell>
          <cell r="H2528">
            <v>112</v>
          </cell>
          <cell r="I2528">
            <v>41883</v>
          </cell>
          <cell r="J2528">
            <v>35</v>
          </cell>
          <cell r="K2528" t="str">
            <v>Rech</v>
          </cell>
          <cell r="M2528">
            <v>41821</v>
          </cell>
          <cell r="N2528" t="str">
            <v>PO 10458</v>
          </cell>
          <cell r="O2528">
            <v>0</v>
          </cell>
          <cell r="P2528" t="str">
            <v>Riggins, NE</v>
          </cell>
          <cell r="Q2528" t="str">
            <v>2015-0212</v>
          </cell>
          <cell r="R2528">
            <v>1025</v>
          </cell>
          <cell r="S2528">
            <v>173</v>
          </cell>
          <cell r="T2528" t="str">
            <v>ZF 2.42</v>
          </cell>
          <cell r="U2528" t="str">
            <v>6 Speed</v>
          </cell>
          <cell r="V2528" t="str">
            <v>N</v>
          </cell>
          <cell r="W2528" t="str">
            <v>120F</v>
          </cell>
          <cell r="X2528">
            <v>42</v>
          </cell>
          <cell r="Y2528" t="str">
            <v>N</v>
          </cell>
          <cell r="Z2528" t="str">
            <v>380/80R38 (White)</v>
          </cell>
          <cell r="AA2528" t="str">
            <v>380/90R46, SPRAYBIB (WHITE)</v>
          </cell>
          <cell r="AB2528">
            <v>1000</v>
          </cell>
          <cell r="AC2528" t="str">
            <v>N</v>
          </cell>
          <cell r="AD2528" t="str">
            <v>N</v>
          </cell>
          <cell r="AE2528" t="str">
            <v>Y</v>
          </cell>
          <cell r="AF2528" t="str">
            <v>N</v>
          </cell>
          <cell r="AG2528" t="str">
            <v>N</v>
          </cell>
          <cell r="AH2528" t="str">
            <v>N</v>
          </cell>
          <cell r="AK2528" t="str">
            <v>N</v>
          </cell>
          <cell r="AL2528" t="str">
            <v>N</v>
          </cell>
          <cell r="AM2528" t="str">
            <v>60/90</v>
          </cell>
          <cell r="AN2528" t="str">
            <v>Y</v>
          </cell>
          <cell r="AO2528">
            <v>9</v>
          </cell>
          <cell r="AP2528">
            <v>20</v>
          </cell>
          <cell r="AQ2528">
            <v>3</v>
          </cell>
          <cell r="AR2528" t="str">
            <v>N</v>
          </cell>
          <cell r="AS2528" t="str">
            <v>N</v>
          </cell>
          <cell r="AT2528" t="str">
            <v>Env Pro 2</v>
          </cell>
          <cell r="AU2528" t="str">
            <v>GPS</v>
          </cell>
          <cell r="AV2528" t="str">
            <v>N</v>
          </cell>
          <cell r="AW2528" t="str">
            <v>Y</v>
          </cell>
          <cell r="AX2528" t="str">
            <v>Y</v>
          </cell>
          <cell r="AY2528" t="str">
            <v>N</v>
          </cell>
        </row>
        <row r="2529">
          <cell r="D2529">
            <v>41883</v>
          </cell>
          <cell r="H2529">
            <v>113</v>
          </cell>
          <cell r="I2529">
            <v>41883</v>
          </cell>
          <cell r="J2529">
            <v>36</v>
          </cell>
          <cell r="K2529" t="str">
            <v>Rech</v>
          </cell>
          <cell r="M2529">
            <v>41821</v>
          </cell>
          <cell r="N2529" t="str">
            <v>PO 10459</v>
          </cell>
          <cell r="O2529">
            <v>0</v>
          </cell>
          <cell r="P2529" t="str">
            <v>Riggins, NE</v>
          </cell>
          <cell r="Q2529" t="str">
            <v>2015-0213</v>
          </cell>
          <cell r="R2529">
            <v>1025</v>
          </cell>
          <cell r="S2529">
            <v>173</v>
          </cell>
          <cell r="T2529" t="str">
            <v>ZF 2.42</v>
          </cell>
          <cell r="U2529" t="str">
            <v>6 Speed</v>
          </cell>
          <cell r="V2529" t="str">
            <v>N</v>
          </cell>
          <cell r="W2529" t="str">
            <v>120F</v>
          </cell>
          <cell r="X2529">
            <v>42</v>
          </cell>
          <cell r="Y2529" t="str">
            <v>N</v>
          </cell>
          <cell r="Z2529" t="str">
            <v>380/80R38 (White)</v>
          </cell>
          <cell r="AA2529" t="str">
            <v>380/90R46, SPRAYBIB (WHITE)</v>
          </cell>
          <cell r="AB2529">
            <v>1000</v>
          </cell>
          <cell r="AC2529" t="str">
            <v>N</v>
          </cell>
          <cell r="AD2529" t="str">
            <v>N</v>
          </cell>
          <cell r="AE2529" t="str">
            <v>Y</v>
          </cell>
          <cell r="AF2529" t="str">
            <v>N</v>
          </cell>
          <cell r="AG2529" t="str">
            <v>N</v>
          </cell>
          <cell r="AH2529" t="str">
            <v>N</v>
          </cell>
          <cell r="AK2529" t="str">
            <v>N</v>
          </cell>
          <cell r="AL2529" t="str">
            <v>N</v>
          </cell>
          <cell r="AM2529" t="str">
            <v>60/90</v>
          </cell>
          <cell r="AN2529" t="str">
            <v>Y</v>
          </cell>
          <cell r="AO2529">
            <v>9</v>
          </cell>
          <cell r="AP2529">
            <v>20</v>
          </cell>
          <cell r="AQ2529">
            <v>3</v>
          </cell>
          <cell r="AR2529" t="str">
            <v>N</v>
          </cell>
          <cell r="AS2529" t="str">
            <v>N</v>
          </cell>
          <cell r="AT2529" t="str">
            <v>Env Pro 2</v>
          </cell>
          <cell r="AU2529" t="str">
            <v>GPS</v>
          </cell>
          <cell r="AV2529" t="str">
            <v>N</v>
          </cell>
          <cell r="AW2529" t="str">
            <v>Y</v>
          </cell>
          <cell r="AX2529" t="str">
            <v>Y</v>
          </cell>
          <cell r="AY2529" t="str">
            <v>N</v>
          </cell>
        </row>
        <row r="2530">
          <cell r="D2530">
            <v>41883</v>
          </cell>
          <cell r="H2530">
            <v>114</v>
          </cell>
          <cell r="I2530">
            <v>41883</v>
          </cell>
          <cell r="J2530">
            <v>37</v>
          </cell>
          <cell r="K2530" t="str">
            <v>Rech</v>
          </cell>
          <cell r="M2530">
            <v>41821</v>
          </cell>
          <cell r="N2530" t="str">
            <v>PO 10460</v>
          </cell>
          <cell r="O2530">
            <v>0</v>
          </cell>
          <cell r="P2530" t="str">
            <v>Riggins, NE</v>
          </cell>
          <cell r="Q2530" t="str">
            <v>2015-0214</v>
          </cell>
          <cell r="R2530">
            <v>1025</v>
          </cell>
          <cell r="S2530">
            <v>173</v>
          </cell>
          <cell r="T2530" t="str">
            <v>ZF 2.42</v>
          </cell>
          <cell r="U2530" t="str">
            <v>6 Speed</v>
          </cell>
          <cell r="V2530" t="str">
            <v>N</v>
          </cell>
          <cell r="W2530" t="str">
            <v>120F</v>
          </cell>
          <cell r="X2530">
            <v>42</v>
          </cell>
          <cell r="Y2530" t="str">
            <v>N</v>
          </cell>
          <cell r="Z2530" t="str">
            <v>380/80R38 (White)</v>
          </cell>
          <cell r="AA2530" t="str">
            <v>380/90R46, SPRAYBIB (WHITE)</v>
          </cell>
          <cell r="AB2530">
            <v>1000</v>
          </cell>
          <cell r="AC2530" t="str">
            <v>N</v>
          </cell>
          <cell r="AD2530" t="str">
            <v>N</v>
          </cell>
          <cell r="AE2530" t="str">
            <v>Y</v>
          </cell>
          <cell r="AF2530" t="str">
            <v>N</v>
          </cell>
          <cell r="AG2530" t="str">
            <v>N</v>
          </cell>
          <cell r="AH2530" t="str">
            <v>N</v>
          </cell>
          <cell r="AK2530" t="str">
            <v>N</v>
          </cell>
          <cell r="AL2530" t="str">
            <v>N</v>
          </cell>
          <cell r="AM2530" t="str">
            <v>60/90</v>
          </cell>
          <cell r="AN2530" t="str">
            <v>Y</v>
          </cell>
          <cell r="AO2530">
            <v>9</v>
          </cell>
          <cell r="AP2530">
            <v>20</v>
          </cell>
          <cell r="AQ2530">
            <v>3</v>
          </cell>
          <cell r="AR2530" t="str">
            <v>N</v>
          </cell>
          <cell r="AS2530" t="str">
            <v>N</v>
          </cell>
          <cell r="AT2530" t="str">
            <v>Env Pro 2</v>
          </cell>
          <cell r="AU2530" t="str">
            <v>GPS</v>
          </cell>
          <cell r="AV2530" t="str">
            <v>N</v>
          </cell>
          <cell r="AW2530" t="str">
            <v>Y</v>
          </cell>
          <cell r="AX2530" t="str">
            <v>Y</v>
          </cell>
          <cell r="AY2530" t="str">
            <v>N</v>
          </cell>
        </row>
        <row r="2531">
          <cell r="D2531">
            <v>41883</v>
          </cell>
          <cell r="H2531">
            <v>115</v>
          </cell>
          <cell r="I2531">
            <v>41883</v>
          </cell>
          <cell r="J2531">
            <v>38</v>
          </cell>
          <cell r="K2531" t="str">
            <v>Rech</v>
          </cell>
          <cell r="L2531">
            <v>41913</v>
          </cell>
          <cell r="M2531">
            <v>41822</v>
          </cell>
          <cell r="N2531" t="str">
            <v>UF01447</v>
          </cell>
          <cell r="O2531">
            <v>0</v>
          </cell>
          <cell r="P2531" t="str">
            <v>Brokaw MN</v>
          </cell>
          <cell r="Q2531" t="str">
            <v>2015-0216</v>
          </cell>
          <cell r="R2531">
            <v>1025</v>
          </cell>
          <cell r="S2531">
            <v>173</v>
          </cell>
          <cell r="T2531" t="str">
            <v>ZF 2.42</v>
          </cell>
          <cell r="U2531" t="str">
            <v>6 Speed</v>
          </cell>
          <cell r="V2531" t="str">
            <v>N</v>
          </cell>
          <cell r="W2531" t="str">
            <v>120-160</v>
          </cell>
          <cell r="X2531">
            <v>50</v>
          </cell>
          <cell r="Y2531" t="str">
            <v>N</v>
          </cell>
          <cell r="Z2531" t="str">
            <v>380/80R38 (White)</v>
          </cell>
          <cell r="AA2531" t="str">
            <v>380/90R46, SPRAYBIB (WHITE)</v>
          </cell>
          <cell r="AB2531">
            <v>1000</v>
          </cell>
          <cell r="AC2531" t="str">
            <v>N</v>
          </cell>
          <cell r="AD2531" t="str">
            <v>Y</v>
          </cell>
          <cell r="AE2531" t="str">
            <v>Y</v>
          </cell>
          <cell r="AF2531" t="str">
            <v>N</v>
          </cell>
          <cell r="AG2531" t="str">
            <v>N</v>
          </cell>
          <cell r="AH2531" t="str">
            <v>N</v>
          </cell>
          <cell r="AK2531" t="str">
            <v>N</v>
          </cell>
          <cell r="AL2531" t="str">
            <v>N</v>
          </cell>
          <cell r="AM2531" t="str">
            <v>60/90</v>
          </cell>
          <cell r="AN2531" t="str">
            <v>Y</v>
          </cell>
          <cell r="AO2531">
            <v>9</v>
          </cell>
          <cell r="AP2531">
            <v>15</v>
          </cell>
          <cell r="AQ2531">
            <v>3</v>
          </cell>
          <cell r="AR2531" t="str">
            <v>N</v>
          </cell>
          <cell r="AS2531" t="str">
            <v>N</v>
          </cell>
          <cell r="AT2531" t="str">
            <v>Env Pro 2</v>
          </cell>
          <cell r="AU2531" t="str">
            <v>GPS</v>
          </cell>
          <cell r="AV2531" t="str">
            <v>UltraGlide 3</v>
          </cell>
          <cell r="AW2531" t="str">
            <v>Y</v>
          </cell>
          <cell r="AX2531" t="str">
            <v>Y</v>
          </cell>
          <cell r="AY2531" t="str">
            <v>N</v>
          </cell>
        </row>
        <row r="2532">
          <cell r="D2532">
            <v>41883</v>
          </cell>
          <cell r="H2532">
            <v>116</v>
          </cell>
          <cell r="I2532">
            <v>41883</v>
          </cell>
          <cell r="J2532">
            <v>39</v>
          </cell>
          <cell r="K2532" t="str">
            <v>Rech</v>
          </cell>
          <cell r="L2532">
            <v>41913</v>
          </cell>
          <cell r="M2532">
            <v>41822</v>
          </cell>
          <cell r="N2532" t="str">
            <v>UF01438</v>
          </cell>
          <cell r="O2532">
            <v>0</v>
          </cell>
          <cell r="P2532" t="str">
            <v>Brokaw MN</v>
          </cell>
          <cell r="Q2532" t="str">
            <v>2015-0218</v>
          </cell>
          <cell r="R2532">
            <v>1025</v>
          </cell>
          <cell r="S2532">
            <v>173</v>
          </cell>
          <cell r="T2532" t="str">
            <v>ZF 2.42</v>
          </cell>
          <cell r="U2532" t="str">
            <v>6 Speed</v>
          </cell>
          <cell r="V2532" t="str">
            <v>N</v>
          </cell>
          <cell r="W2532" t="str">
            <v>120F</v>
          </cell>
          <cell r="X2532">
            <v>42</v>
          </cell>
          <cell r="Y2532" t="str">
            <v>N</v>
          </cell>
          <cell r="Z2532" t="str">
            <v>380/80R38 (White)</v>
          </cell>
          <cell r="AA2532" t="str">
            <v>380/90R46, SPRAYBIB (WHITE)</v>
          </cell>
          <cell r="AB2532">
            <v>1000</v>
          </cell>
          <cell r="AC2532" t="str">
            <v>N</v>
          </cell>
          <cell r="AD2532" t="str">
            <v>Y</v>
          </cell>
          <cell r="AE2532" t="str">
            <v>Y</v>
          </cell>
          <cell r="AF2532" t="str">
            <v>N</v>
          </cell>
          <cell r="AG2532" t="str">
            <v>N</v>
          </cell>
          <cell r="AH2532" t="str">
            <v>N</v>
          </cell>
          <cell r="AK2532" t="str">
            <v>N</v>
          </cell>
          <cell r="AL2532" t="str">
            <v>N</v>
          </cell>
          <cell r="AM2532" t="str">
            <v>60/90</v>
          </cell>
          <cell r="AN2532" t="str">
            <v>Y</v>
          </cell>
          <cell r="AO2532">
            <v>9</v>
          </cell>
          <cell r="AP2532">
            <v>15</v>
          </cell>
          <cell r="AQ2532">
            <v>3</v>
          </cell>
          <cell r="AR2532" t="str">
            <v>N</v>
          </cell>
          <cell r="AS2532" t="str">
            <v>N</v>
          </cell>
          <cell r="AT2532" t="str">
            <v>Env Pro 2</v>
          </cell>
          <cell r="AU2532" t="str">
            <v>GPS</v>
          </cell>
          <cell r="AV2532" t="str">
            <v>N</v>
          </cell>
          <cell r="AW2532" t="str">
            <v>Y</v>
          </cell>
          <cell r="AX2532" t="str">
            <v>Y</v>
          </cell>
          <cell r="AY2532" t="str">
            <v>N</v>
          </cell>
        </row>
        <row r="2533">
          <cell r="D2533">
            <v>41883</v>
          </cell>
          <cell r="H2533">
            <v>117</v>
          </cell>
          <cell r="I2533">
            <v>41883</v>
          </cell>
          <cell r="J2533">
            <v>40</v>
          </cell>
          <cell r="K2533" t="str">
            <v>Payne</v>
          </cell>
          <cell r="L2533">
            <v>41974</v>
          </cell>
          <cell r="M2533">
            <v>41848</v>
          </cell>
          <cell r="N2533" t="str">
            <v>ASDEC07 Kent Shriver</v>
          </cell>
          <cell r="O2533">
            <v>0</v>
          </cell>
          <cell r="P2533" t="str">
            <v>OVA-IL</v>
          </cell>
          <cell r="Q2533" t="str">
            <v>2015-0219</v>
          </cell>
          <cell r="R2533">
            <v>720</v>
          </cell>
          <cell r="S2533">
            <v>160</v>
          </cell>
          <cell r="T2533" t="str">
            <v>JCB</v>
          </cell>
          <cell r="U2533" t="str">
            <v>4 Speed</v>
          </cell>
          <cell r="V2533" t="str">
            <v>N</v>
          </cell>
          <cell r="W2533" t="str">
            <v>120F</v>
          </cell>
          <cell r="X2533">
            <v>50</v>
          </cell>
          <cell r="Y2533" t="str">
            <v>N</v>
          </cell>
          <cell r="Z2533" t="str">
            <v>380/80R38 (White)</v>
          </cell>
          <cell r="AA2533" t="str">
            <v>380/90R46, SPRAYBIB (WHITE)</v>
          </cell>
          <cell r="AB2533">
            <v>750</v>
          </cell>
          <cell r="AC2533" t="str">
            <v>N</v>
          </cell>
          <cell r="AD2533" t="str">
            <v>N</v>
          </cell>
          <cell r="AE2533" t="str">
            <v>Y</v>
          </cell>
          <cell r="AF2533">
            <v>38</v>
          </cell>
          <cell r="AG2533" t="str">
            <v>DB</v>
          </cell>
          <cell r="AH2533" t="str">
            <v>N</v>
          </cell>
          <cell r="AK2533" t="str">
            <v>N</v>
          </cell>
          <cell r="AL2533" t="str">
            <v>N</v>
          </cell>
          <cell r="AM2533">
            <v>90</v>
          </cell>
          <cell r="AN2533" t="str">
            <v>Y</v>
          </cell>
          <cell r="AO2533">
            <v>9</v>
          </cell>
          <cell r="AP2533">
            <v>15</v>
          </cell>
          <cell r="AQ2533">
            <v>3</v>
          </cell>
          <cell r="AR2533" t="str">
            <v>N</v>
          </cell>
          <cell r="AS2533" t="str">
            <v>R</v>
          </cell>
          <cell r="AT2533" t="str">
            <v>Env Pro 2</v>
          </cell>
          <cell r="AU2533" t="str">
            <v>GPS</v>
          </cell>
          <cell r="AV2533" t="str">
            <v>N</v>
          </cell>
          <cell r="AW2533" t="str">
            <v>Y</v>
          </cell>
          <cell r="AX2533" t="str">
            <v>Y</v>
          </cell>
          <cell r="AY2533" t="str">
            <v>N</v>
          </cell>
        </row>
        <row r="2534">
          <cell r="D2534">
            <v>41883</v>
          </cell>
          <cell r="H2534">
            <v>118</v>
          </cell>
          <cell r="I2534">
            <v>41883</v>
          </cell>
          <cell r="J2534">
            <v>41</v>
          </cell>
          <cell r="K2534" t="str">
            <v>Rech</v>
          </cell>
          <cell r="M2534">
            <v>41821</v>
          </cell>
          <cell r="N2534" t="str">
            <v>PO 10467 Craig Hollister</v>
          </cell>
          <cell r="O2534">
            <v>0</v>
          </cell>
          <cell r="P2534" t="str">
            <v>Riggins, NE</v>
          </cell>
          <cell r="Q2534" t="str">
            <v>2015-0222</v>
          </cell>
          <cell r="R2534">
            <v>1220</v>
          </cell>
          <cell r="S2534">
            <v>225</v>
          </cell>
          <cell r="T2534" t="str">
            <v>ZF 2.42</v>
          </cell>
          <cell r="U2534" t="str">
            <v>6 Speed</v>
          </cell>
          <cell r="V2534" t="str">
            <v>N</v>
          </cell>
          <cell r="W2534" t="str">
            <v>120F</v>
          </cell>
          <cell r="X2534">
            <v>50</v>
          </cell>
          <cell r="Y2534" t="str">
            <v>N</v>
          </cell>
          <cell r="Z2534" t="str">
            <v>380/80R38 (White)</v>
          </cell>
          <cell r="AA2534" t="str">
            <v>380/90R46, SPRAYBIB (WHITE)</v>
          </cell>
          <cell r="AB2534">
            <v>1200</v>
          </cell>
          <cell r="AC2534" t="str">
            <v>N</v>
          </cell>
          <cell r="AD2534" t="str">
            <v>N</v>
          </cell>
          <cell r="AE2534" t="str">
            <v>N</v>
          </cell>
          <cell r="AF2534" t="str">
            <v>N</v>
          </cell>
          <cell r="AG2534" t="str">
            <v>N</v>
          </cell>
          <cell r="AH2534" t="str">
            <v>N</v>
          </cell>
          <cell r="AK2534" t="str">
            <v>N</v>
          </cell>
          <cell r="AL2534" t="str">
            <v>N</v>
          </cell>
          <cell r="AM2534" t="str">
            <v>60/90</v>
          </cell>
          <cell r="AN2534" t="str">
            <v>Y</v>
          </cell>
          <cell r="AO2534">
            <v>9</v>
          </cell>
          <cell r="AP2534">
            <v>15</v>
          </cell>
          <cell r="AQ2534">
            <v>3</v>
          </cell>
          <cell r="AR2534" t="str">
            <v>N</v>
          </cell>
          <cell r="AS2534" t="str">
            <v>R</v>
          </cell>
          <cell r="AT2534" t="str">
            <v>Env Pro 2</v>
          </cell>
          <cell r="AU2534" t="str">
            <v>GPS</v>
          </cell>
          <cell r="AV2534" t="str">
            <v>N</v>
          </cell>
          <cell r="AW2534" t="str">
            <v>Y</v>
          </cell>
          <cell r="AX2534" t="str">
            <v>Y</v>
          </cell>
          <cell r="AY2534" t="str">
            <v>N</v>
          </cell>
          <cell r="AZ2534" t="str">
            <v>Raven 2" w/display</v>
          </cell>
        </row>
        <row r="2535">
          <cell r="D2535">
            <v>41913</v>
          </cell>
          <cell r="H2535">
            <v>119</v>
          </cell>
          <cell r="I2535">
            <v>41913</v>
          </cell>
          <cell r="J2535">
            <v>1</v>
          </cell>
          <cell r="K2535" t="str">
            <v>Ohm</v>
          </cell>
          <cell r="L2535">
            <v>41913</v>
          </cell>
          <cell r="M2535">
            <v>41835</v>
          </cell>
          <cell r="O2535">
            <v>0</v>
          </cell>
          <cell r="P2535" t="str">
            <v>HPA</v>
          </cell>
          <cell r="Q2535" t="str">
            <v>2015-0223</v>
          </cell>
          <cell r="R2535">
            <v>1020</v>
          </cell>
          <cell r="S2535">
            <v>225</v>
          </cell>
          <cell r="T2535" t="str">
            <v>ZF 2.42</v>
          </cell>
          <cell r="U2535" t="str">
            <v>6 Speed</v>
          </cell>
          <cell r="V2535" t="str">
            <v>N</v>
          </cell>
          <cell r="W2535" t="str">
            <v>120F</v>
          </cell>
          <cell r="X2535">
            <v>50</v>
          </cell>
          <cell r="Y2535" t="str">
            <v>N</v>
          </cell>
          <cell r="Z2535" t="str">
            <v>380/80R38 (White)</v>
          </cell>
          <cell r="AA2535" t="str">
            <v>380/90R46, SPRAYBIB (WHITE)</v>
          </cell>
          <cell r="AB2535">
            <v>1000</v>
          </cell>
          <cell r="AC2535" t="str">
            <v>N</v>
          </cell>
          <cell r="AD2535" t="str">
            <v>Y</v>
          </cell>
          <cell r="AE2535" t="str">
            <v>Y</v>
          </cell>
          <cell r="AF2535">
            <v>38</v>
          </cell>
          <cell r="AG2535" t="str">
            <v>DB</v>
          </cell>
          <cell r="AH2535" t="str">
            <v>Y</v>
          </cell>
          <cell r="AK2535" t="str">
            <v>N</v>
          </cell>
          <cell r="AL2535" t="str">
            <v>Y</v>
          </cell>
          <cell r="AM2535">
            <v>100</v>
          </cell>
          <cell r="AN2535" t="str">
            <v>Y</v>
          </cell>
          <cell r="AO2535">
            <v>9</v>
          </cell>
          <cell r="AP2535">
            <v>20</v>
          </cell>
          <cell r="AQ2535">
            <v>3</v>
          </cell>
          <cell r="AR2535" t="str">
            <v>N</v>
          </cell>
          <cell r="AS2535" t="str">
            <v>N</v>
          </cell>
          <cell r="AT2535" t="str">
            <v>Viper 4</v>
          </cell>
          <cell r="AU2535" t="str">
            <v>GPS</v>
          </cell>
          <cell r="AV2535" t="str">
            <v>UltraGlide 3 W</v>
          </cell>
          <cell r="AW2535" t="str">
            <v>Y</v>
          </cell>
          <cell r="AX2535" t="str">
            <v>Y</v>
          </cell>
          <cell r="AY2535" t="str">
            <v>SmartTrax</v>
          </cell>
          <cell r="AZ2535" t="str">
            <v>Raven 3" w/display</v>
          </cell>
        </row>
        <row r="2536">
          <cell r="D2536">
            <v>41913</v>
          </cell>
          <cell r="H2536">
            <v>120</v>
          </cell>
          <cell r="I2536">
            <v>41913</v>
          </cell>
          <cell r="J2536">
            <v>2</v>
          </cell>
          <cell r="K2536" t="str">
            <v>Ohm</v>
          </cell>
          <cell r="L2536">
            <v>41883</v>
          </cell>
          <cell r="M2536">
            <v>41835</v>
          </cell>
          <cell r="O2536">
            <v>0</v>
          </cell>
          <cell r="P2536" t="str">
            <v>HPA</v>
          </cell>
          <cell r="Q2536" t="str">
            <v>2015-0224</v>
          </cell>
          <cell r="R2536">
            <v>1020</v>
          </cell>
          <cell r="S2536">
            <v>225</v>
          </cell>
          <cell r="T2536" t="str">
            <v>ZF 2.42</v>
          </cell>
          <cell r="U2536" t="str">
            <v>6 Speed</v>
          </cell>
          <cell r="V2536" t="str">
            <v>N</v>
          </cell>
          <cell r="W2536" t="str">
            <v>120F</v>
          </cell>
          <cell r="X2536">
            <v>50</v>
          </cell>
          <cell r="Y2536" t="str">
            <v>N</v>
          </cell>
          <cell r="Z2536" t="str">
            <v>380/80R38 (White)</v>
          </cell>
          <cell r="AA2536" t="str">
            <v>380/90R46, SPRAYBIB (WHITE)</v>
          </cell>
          <cell r="AB2536">
            <v>1000</v>
          </cell>
          <cell r="AC2536" t="str">
            <v>N</v>
          </cell>
          <cell r="AD2536" t="str">
            <v>Y</v>
          </cell>
          <cell r="AE2536" t="str">
            <v>Y</v>
          </cell>
          <cell r="AF2536">
            <v>38</v>
          </cell>
          <cell r="AG2536" t="str">
            <v>DB</v>
          </cell>
          <cell r="AH2536" t="str">
            <v>Y</v>
          </cell>
          <cell r="AK2536" t="str">
            <v>N</v>
          </cell>
          <cell r="AL2536" t="str">
            <v>Y</v>
          </cell>
          <cell r="AM2536">
            <v>100</v>
          </cell>
          <cell r="AN2536" t="str">
            <v>Y</v>
          </cell>
          <cell r="AO2536">
            <v>9</v>
          </cell>
          <cell r="AP2536">
            <v>20</v>
          </cell>
          <cell r="AQ2536">
            <v>3</v>
          </cell>
          <cell r="AR2536" t="str">
            <v>N</v>
          </cell>
          <cell r="AS2536" t="str">
            <v>N</v>
          </cell>
          <cell r="AT2536" t="str">
            <v>Env Pro 2</v>
          </cell>
          <cell r="AU2536" t="str">
            <v>GPS</v>
          </cell>
          <cell r="AV2536" t="str">
            <v>UltraGlide 3 W</v>
          </cell>
          <cell r="AW2536" t="str">
            <v>Y</v>
          </cell>
          <cell r="AX2536" t="str">
            <v>Y</v>
          </cell>
          <cell r="AY2536" t="str">
            <v>SmartTrax</v>
          </cell>
          <cell r="AZ2536" t="str">
            <v>Raven 3" w/display</v>
          </cell>
        </row>
        <row r="2537">
          <cell r="D2537">
            <v>41913</v>
          </cell>
          <cell r="H2537">
            <v>121</v>
          </cell>
          <cell r="I2537">
            <v>41913</v>
          </cell>
          <cell r="J2537">
            <v>3</v>
          </cell>
          <cell r="K2537" t="str">
            <v>Ohm</v>
          </cell>
          <cell r="L2537">
            <v>41883</v>
          </cell>
          <cell r="M2537">
            <v>41835</v>
          </cell>
          <cell r="O2537">
            <v>0</v>
          </cell>
          <cell r="P2537" t="str">
            <v>HPA</v>
          </cell>
          <cell r="Q2537" t="str">
            <v>2015-0225</v>
          </cell>
          <cell r="R2537">
            <v>1020</v>
          </cell>
          <cell r="S2537">
            <v>225</v>
          </cell>
          <cell r="T2537" t="str">
            <v>ZF 2.42</v>
          </cell>
          <cell r="U2537" t="str">
            <v>6 Speed</v>
          </cell>
          <cell r="V2537" t="str">
            <v>N</v>
          </cell>
          <cell r="W2537" t="str">
            <v>120F</v>
          </cell>
          <cell r="X2537">
            <v>50</v>
          </cell>
          <cell r="Y2537" t="str">
            <v>N</v>
          </cell>
          <cell r="Z2537" t="str">
            <v>380/80R38 (White)</v>
          </cell>
          <cell r="AA2537" t="str">
            <v>380/90R46, SPRAYBIB (WHITE)</v>
          </cell>
          <cell r="AB2537">
            <v>1000</v>
          </cell>
          <cell r="AC2537" t="str">
            <v>N</v>
          </cell>
          <cell r="AD2537" t="str">
            <v>Y</v>
          </cell>
          <cell r="AE2537" t="str">
            <v>Y</v>
          </cell>
          <cell r="AF2537">
            <v>38</v>
          </cell>
          <cell r="AG2537" t="str">
            <v>DB</v>
          </cell>
          <cell r="AH2537" t="str">
            <v>Y</v>
          </cell>
          <cell r="AK2537" t="str">
            <v>N</v>
          </cell>
          <cell r="AL2537" t="str">
            <v>Y</v>
          </cell>
          <cell r="AM2537" t="str">
            <v>POM 120' Boom</v>
          </cell>
          <cell r="AN2537" t="str">
            <v>Y</v>
          </cell>
          <cell r="AO2537" t="str">
            <v>N</v>
          </cell>
          <cell r="AP2537">
            <v>20</v>
          </cell>
          <cell r="AQ2537">
            <v>3</v>
          </cell>
          <cell r="AR2537" t="str">
            <v>N</v>
          </cell>
          <cell r="AS2537" t="str">
            <v>N</v>
          </cell>
          <cell r="AT2537" t="str">
            <v>Viper 4</v>
          </cell>
          <cell r="AU2537" t="str">
            <v>GPS</v>
          </cell>
          <cell r="AV2537" t="str">
            <v>UltraGlide 3 W</v>
          </cell>
          <cell r="AW2537" t="str">
            <v>Y</v>
          </cell>
          <cell r="AX2537" t="str">
            <v>Y</v>
          </cell>
          <cell r="AY2537" t="str">
            <v>SmartTrax</v>
          </cell>
          <cell r="AZ2537" t="str">
            <v>Raven 3" w/display</v>
          </cell>
        </row>
        <row r="2538">
          <cell r="D2538">
            <v>41913</v>
          </cell>
          <cell r="H2538">
            <v>122</v>
          </cell>
          <cell r="I2538">
            <v>41913</v>
          </cell>
          <cell r="J2538">
            <v>4</v>
          </cell>
          <cell r="K2538" t="str">
            <v>Nowakowski</v>
          </cell>
          <cell r="L2538">
            <v>41913</v>
          </cell>
          <cell r="M2538">
            <v>41835</v>
          </cell>
          <cell r="O2538">
            <v>0</v>
          </cell>
          <cell r="P2538" t="str">
            <v>Medicine Hat</v>
          </cell>
          <cell r="Q2538" t="str">
            <v>2015-0227</v>
          </cell>
          <cell r="R2538">
            <v>1020</v>
          </cell>
          <cell r="S2538">
            <v>225</v>
          </cell>
          <cell r="T2538" t="str">
            <v>ZF 2.42</v>
          </cell>
          <cell r="U2538" t="str">
            <v>6 Speed</v>
          </cell>
          <cell r="V2538" t="str">
            <v>C</v>
          </cell>
          <cell r="W2538" t="str">
            <v>120F</v>
          </cell>
          <cell r="X2538">
            <v>50</v>
          </cell>
          <cell r="Y2538" t="str">
            <v>N</v>
          </cell>
          <cell r="Z2538" t="str">
            <v>320/85R38 (White)</v>
          </cell>
          <cell r="AA2538" t="str">
            <v>380/90R46, SPRAYBIB (BLACK)</v>
          </cell>
          <cell r="AB2538">
            <v>1200</v>
          </cell>
          <cell r="AC2538" t="str">
            <v>N</v>
          </cell>
          <cell r="AD2538" t="str">
            <v>Y</v>
          </cell>
          <cell r="AE2538" t="str">
            <v>Y</v>
          </cell>
          <cell r="AF2538">
            <v>38</v>
          </cell>
          <cell r="AG2538" t="str">
            <v>DB</v>
          </cell>
          <cell r="AH2538" t="str">
            <v>Y</v>
          </cell>
          <cell r="AK2538" t="str">
            <v>N</v>
          </cell>
          <cell r="AL2538" t="str">
            <v>Y</v>
          </cell>
          <cell r="AM2538" t="str">
            <v>POM 120' Boom</v>
          </cell>
          <cell r="AN2538" t="str">
            <v>Y</v>
          </cell>
          <cell r="AO2538" t="str">
            <v>N</v>
          </cell>
          <cell r="AP2538">
            <v>20</v>
          </cell>
          <cell r="AQ2538">
            <v>3</v>
          </cell>
          <cell r="AR2538" t="str">
            <v>N</v>
          </cell>
          <cell r="AS2538" t="str">
            <v>N</v>
          </cell>
          <cell r="AT2538" t="str">
            <v>Viper 4</v>
          </cell>
          <cell r="AU2538" t="str">
            <v>GPS</v>
          </cell>
          <cell r="AV2538" t="str">
            <v>N</v>
          </cell>
          <cell r="AW2538" t="str">
            <v>Y</v>
          </cell>
          <cell r="AX2538" t="str">
            <v>Y</v>
          </cell>
          <cell r="AY2538" t="str">
            <v>N</v>
          </cell>
          <cell r="AZ2538" t="str">
            <v>Raven 3" w/display</v>
          </cell>
        </row>
        <row r="2539">
          <cell r="D2539">
            <v>41913</v>
          </cell>
          <cell r="H2539">
            <v>123</v>
          </cell>
          <cell r="I2539">
            <v>41913</v>
          </cell>
          <cell r="J2539">
            <v>5</v>
          </cell>
          <cell r="K2539" t="str">
            <v>Nowakowski</v>
          </cell>
          <cell r="L2539">
            <v>41913</v>
          </cell>
          <cell r="M2539">
            <v>41835</v>
          </cell>
          <cell r="O2539">
            <v>0</v>
          </cell>
          <cell r="P2539" t="str">
            <v>M&amp;T</v>
          </cell>
          <cell r="Q2539" t="str">
            <v>2015-0228</v>
          </cell>
          <cell r="R2539" t="str">
            <v>1220+</v>
          </cell>
          <cell r="S2539">
            <v>275</v>
          </cell>
          <cell r="T2539" t="str">
            <v>ZF 1.87</v>
          </cell>
          <cell r="U2539" t="str">
            <v>6 Speed</v>
          </cell>
          <cell r="V2539" t="str">
            <v>C</v>
          </cell>
          <cell r="W2539" t="str">
            <v>120F</v>
          </cell>
          <cell r="X2539">
            <v>50</v>
          </cell>
          <cell r="Y2539" t="str">
            <v>N</v>
          </cell>
          <cell r="Z2539" t="str">
            <v>380/80R38 (BLACK)</v>
          </cell>
          <cell r="AA2539" t="str">
            <v>380/90R46, SPRAYBIB (BLACK)</v>
          </cell>
          <cell r="AB2539">
            <v>1200</v>
          </cell>
          <cell r="AC2539" t="str">
            <v>N</v>
          </cell>
          <cell r="AD2539" t="str">
            <v>Y</v>
          </cell>
          <cell r="AE2539" t="str">
            <v>Y</v>
          </cell>
          <cell r="AF2539">
            <v>38</v>
          </cell>
          <cell r="AG2539" t="str">
            <v>DB</v>
          </cell>
          <cell r="AH2539" t="str">
            <v>Y</v>
          </cell>
          <cell r="AK2539" t="str">
            <v>N</v>
          </cell>
          <cell r="AL2539" t="str">
            <v>Y</v>
          </cell>
          <cell r="AM2539">
            <v>100</v>
          </cell>
          <cell r="AN2539" t="str">
            <v>Y</v>
          </cell>
          <cell r="AO2539">
            <v>9</v>
          </cell>
          <cell r="AP2539">
            <v>20</v>
          </cell>
          <cell r="AQ2539">
            <v>3</v>
          </cell>
          <cell r="AR2539" t="str">
            <v>N</v>
          </cell>
          <cell r="AS2539" t="str">
            <v>N</v>
          </cell>
          <cell r="AT2539" t="str">
            <v>Viper 4</v>
          </cell>
          <cell r="AU2539" t="str">
            <v>GPS</v>
          </cell>
          <cell r="AV2539" t="str">
            <v>UltraGlide 3 W</v>
          </cell>
          <cell r="AW2539" t="str">
            <v>Y</v>
          </cell>
          <cell r="AX2539" t="str">
            <v>Y</v>
          </cell>
          <cell r="AY2539" t="str">
            <v>SmartTrax</v>
          </cell>
          <cell r="AZ2539" t="str">
            <v>Raven 3" w/display</v>
          </cell>
        </row>
        <row r="2540">
          <cell r="D2540">
            <v>41913</v>
          </cell>
          <cell r="H2540">
            <v>124</v>
          </cell>
          <cell r="I2540">
            <v>41913</v>
          </cell>
          <cell r="J2540">
            <v>6</v>
          </cell>
          <cell r="K2540" t="str">
            <v>Rech</v>
          </cell>
          <cell r="M2540">
            <v>41821</v>
          </cell>
          <cell r="N2540" t="str">
            <v>PO 10434</v>
          </cell>
          <cell r="O2540">
            <v>0</v>
          </cell>
          <cell r="P2540" t="str">
            <v>Riggins, MO</v>
          </cell>
          <cell r="Q2540" t="str">
            <v>2015-0229</v>
          </cell>
          <cell r="R2540">
            <v>1025</v>
          </cell>
          <cell r="S2540">
            <v>173</v>
          </cell>
          <cell r="T2540" t="str">
            <v>ZF 2.42</v>
          </cell>
          <cell r="U2540" t="str">
            <v>6 Speed</v>
          </cell>
          <cell r="V2540" t="str">
            <v>N</v>
          </cell>
          <cell r="W2540" t="str">
            <v>120F</v>
          </cell>
          <cell r="X2540">
            <v>42</v>
          </cell>
          <cell r="Y2540" t="str">
            <v>N</v>
          </cell>
          <cell r="Z2540" t="str">
            <v>380/80R38 (White)</v>
          </cell>
          <cell r="AA2540" t="str">
            <v>380/90R46, SPRAYBIB (WHITE)</v>
          </cell>
          <cell r="AB2540">
            <v>1000</v>
          </cell>
          <cell r="AC2540" t="str">
            <v>N</v>
          </cell>
          <cell r="AD2540" t="str">
            <v>N</v>
          </cell>
          <cell r="AE2540" t="str">
            <v>Y</v>
          </cell>
          <cell r="AF2540" t="str">
            <v>N</v>
          </cell>
          <cell r="AG2540" t="str">
            <v>N</v>
          </cell>
          <cell r="AH2540" t="str">
            <v>N</v>
          </cell>
          <cell r="AK2540" t="str">
            <v>N</v>
          </cell>
          <cell r="AL2540" t="str">
            <v>N</v>
          </cell>
          <cell r="AM2540" t="str">
            <v>60/90</v>
          </cell>
          <cell r="AN2540" t="str">
            <v>Y</v>
          </cell>
          <cell r="AO2540">
            <v>9</v>
          </cell>
          <cell r="AP2540">
            <v>20</v>
          </cell>
          <cell r="AQ2540">
            <v>3</v>
          </cell>
          <cell r="AR2540" t="str">
            <v>N</v>
          </cell>
          <cell r="AS2540" t="str">
            <v>N</v>
          </cell>
          <cell r="AT2540" t="str">
            <v>Env Pro 2</v>
          </cell>
          <cell r="AU2540" t="str">
            <v>GPS</v>
          </cell>
          <cell r="AV2540" t="str">
            <v>N</v>
          </cell>
          <cell r="AW2540" t="str">
            <v>Y</v>
          </cell>
          <cell r="AX2540" t="str">
            <v>Y</v>
          </cell>
          <cell r="AY2540" t="str">
            <v>N</v>
          </cell>
        </row>
        <row r="2541">
          <cell r="D2541">
            <v>41913</v>
          </cell>
          <cell r="H2541">
            <v>125</v>
          </cell>
          <cell r="I2541">
            <v>41913</v>
          </cell>
          <cell r="J2541">
            <v>7</v>
          </cell>
          <cell r="K2541" t="str">
            <v>Rech</v>
          </cell>
          <cell r="M2541">
            <v>41821</v>
          </cell>
          <cell r="N2541" t="str">
            <v>PO 10436</v>
          </cell>
          <cell r="O2541">
            <v>0</v>
          </cell>
          <cell r="P2541" t="str">
            <v>Riggins, MO</v>
          </cell>
          <cell r="Q2541" t="str">
            <v>2015-0234</v>
          </cell>
          <cell r="R2541">
            <v>1025</v>
          </cell>
          <cell r="S2541">
            <v>173</v>
          </cell>
          <cell r="T2541" t="str">
            <v>ZF 2.42</v>
          </cell>
          <cell r="U2541" t="str">
            <v>6 Speed</v>
          </cell>
          <cell r="V2541" t="str">
            <v>N</v>
          </cell>
          <cell r="W2541" t="str">
            <v>120F</v>
          </cell>
          <cell r="X2541">
            <v>42</v>
          </cell>
          <cell r="Y2541" t="str">
            <v>N</v>
          </cell>
          <cell r="Z2541" t="str">
            <v>380/80R38 (White)</v>
          </cell>
          <cell r="AA2541" t="str">
            <v>380/90R46, SPRAYBIB (WHITE)</v>
          </cell>
          <cell r="AB2541">
            <v>1000</v>
          </cell>
          <cell r="AC2541" t="str">
            <v>N</v>
          </cell>
          <cell r="AD2541" t="str">
            <v>N</v>
          </cell>
          <cell r="AE2541" t="str">
            <v>Y</v>
          </cell>
          <cell r="AF2541" t="str">
            <v>N</v>
          </cell>
          <cell r="AG2541" t="str">
            <v>N</v>
          </cell>
          <cell r="AH2541" t="str">
            <v>N</v>
          </cell>
          <cell r="AK2541" t="str">
            <v>N</v>
          </cell>
          <cell r="AL2541" t="str">
            <v>N</v>
          </cell>
          <cell r="AM2541" t="str">
            <v>60/90</v>
          </cell>
          <cell r="AN2541" t="str">
            <v>Y</v>
          </cell>
          <cell r="AO2541">
            <v>9</v>
          </cell>
          <cell r="AP2541">
            <v>20</v>
          </cell>
          <cell r="AQ2541">
            <v>3</v>
          </cell>
          <cell r="AR2541" t="str">
            <v>N</v>
          </cell>
          <cell r="AS2541" t="str">
            <v>N</v>
          </cell>
          <cell r="AT2541" t="str">
            <v>Env Pro 2</v>
          </cell>
          <cell r="AU2541" t="str">
            <v>GPS</v>
          </cell>
          <cell r="AV2541" t="str">
            <v>N</v>
          </cell>
          <cell r="AW2541" t="str">
            <v>Y</v>
          </cell>
          <cell r="AX2541" t="str">
            <v>Y</v>
          </cell>
          <cell r="AY2541" t="str">
            <v>N</v>
          </cell>
          <cell r="AZ2541" t="str">
            <v>Raven 2" w/display</v>
          </cell>
        </row>
        <row r="2542">
          <cell r="D2542">
            <v>41913</v>
          </cell>
          <cell r="H2542">
            <v>126</v>
          </cell>
          <cell r="I2542">
            <v>41913</v>
          </cell>
          <cell r="J2542">
            <v>8</v>
          </cell>
          <cell r="K2542" t="str">
            <v>Rech</v>
          </cell>
          <cell r="M2542">
            <v>41821</v>
          </cell>
          <cell r="N2542" t="str">
            <v>PO 10437</v>
          </cell>
          <cell r="O2542">
            <v>41838</v>
          </cell>
          <cell r="P2542" t="str">
            <v>Riggins, MO</v>
          </cell>
          <cell r="Q2542" t="str">
            <v>2015-0235</v>
          </cell>
          <cell r="R2542">
            <v>1025</v>
          </cell>
          <cell r="S2542">
            <v>173</v>
          </cell>
          <cell r="T2542" t="str">
            <v>ZF 2.42</v>
          </cell>
          <cell r="U2542" t="str">
            <v>6 Speed</v>
          </cell>
          <cell r="V2542" t="str">
            <v>N</v>
          </cell>
          <cell r="W2542" t="str">
            <v>120F</v>
          </cell>
          <cell r="X2542">
            <v>42</v>
          </cell>
          <cell r="Y2542" t="str">
            <v>N</v>
          </cell>
          <cell r="Z2542" t="str">
            <v>380/80R38 (White)</v>
          </cell>
          <cell r="AA2542" t="str">
            <v>380/90R46, SPRAYBIB (WHITE)</v>
          </cell>
          <cell r="AB2542">
            <v>1000</v>
          </cell>
          <cell r="AC2542" t="str">
            <v>N</v>
          </cell>
          <cell r="AD2542" t="str">
            <v>N</v>
          </cell>
          <cell r="AE2542" t="str">
            <v>Y</v>
          </cell>
          <cell r="AF2542" t="str">
            <v>N</v>
          </cell>
          <cell r="AG2542" t="str">
            <v>N</v>
          </cell>
          <cell r="AH2542" t="str">
            <v>N</v>
          </cell>
          <cell r="AK2542" t="str">
            <v>N</v>
          </cell>
          <cell r="AL2542" t="str">
            <v>N</v>
          </cell>
          <cell r="AM2542" t="str">
            <v>60/90</v>
          </cell>
          <cell r="AN2542" t="str">
            <v>Y</v>
          </cell>
          <cell r="AO2542">
            <v>9</v>
          </cell>
          <cell r="AP2542">
            <v>20</v>
          </cell>
          <cell r="AQ2542">
            <v>3</v>
          </cell>
          <cell r="AR2542" t="str">
            <v>N</v>
          </cell>
          <cell r="AS2542" t="str">
            <v>N</v>
          </cell>
          <cell r="AT2542" t="str">
            <v>Env Pro 2</v>
          </cell>
          <cell r="AU2542" t="str">
            <v>GPS</v>
          </cell>
          <cell r="AV2542" t="str">
            <v>N</v>
          </cell>
          <cell r="AW2542" t="str">
            <v>Y</v>
          </cell>
          <cell r="AX2542" t="str">
            <v>Y</v>
          </cell>
          <cell r="AY2542" t="str">
            <v>N</v>
          </cell>
          <cell r="AZ2542" t="str">
            <v>Raven 2" w/display</v>
          </cell>
        </row>
        <row r="2543">
          <cell r="D2543">
            <v>41913</v>
          </cell>
          <cell r="H2543">
            <v>127</v>
          </cell>
          <cell r="I2543">
            <v>41913</v>
          </cell>
          <cell r="J2543">
            <v>9</v>
          </cell>
          <cell r="K2543" t="str">
            <v>Rech</v>
          </cell>
          <cell r="M2543">
            <v>41821</v>
          </cell>
          <cell r="N2543" t="str">
            <v>PO 10468</v>
          </cell>
          <cell r="O2543">
            <v>0</v>
          </cell>
          <cell r="P2543" t="str">
            <v>Riggins, NE</v>
          </cell>
          <cell r="Q2543" t="str">
            <v>2015-0236</v>
          </cell>
          <cell r="R2543">
            <v>1220</v>
          </cell>
          <cell r="S2543">
            <v>225</v>
          </cell>
          <cell r="T2543" t="str">
            <v>ZF 2.42</v>
          </cell>
          <cell r="U2543" t="str">
            <v>6 Speed</v>
          </cell>
          <cell r="V2543" t="str">
            <v>N</v>
          </cell>
          <cell r="W2543" t="str">
            <v>120F</v>
          </cell>
          <cell r="X2543">
            <v>50</v>
          </cell>
          <cell r="Y2543" t="str">
            <v>N</v>
          </cell>
          <cell r="Z2543" t="str">
            <v>380/80R38 (White)</v>
          </cell>
          <cell r="AA2543" t="str">
            <v>380/90R46, SPRAYBIB (WHITE)</v>
          </cell>
          <cell r="AB2543">
            <v>1200</v>
          </cell>
          <cell r="AC2543" t="str">
            <v>N</v>
          </cell>
          <cell r="AD2543" t="str">
            <v>N</v>
          </cell>
          <cell r="AE2543" t="str">
            <v>Y</v>
          </cell>
          <cell r="AF2543" t="str">
            <v>N</v>
          </cell>
          <cell r="AG2543" t="str">
            <v>N</v>
          </cell>
          <cell r="AH2543" t="str">
            <v>N</v>
          </cell>
          <cell r="AK2543" t="str">
            <v>N</v>
          </cell>
          <cell r="AL2543" t="str">
            <v>N</v>
          </cell>
          <cell r="AM2543" t="str">
            <v>60/90</v>
          </cell>
          <cell r="AN2543" t="str">
            <v>Y</v>
          </cell>
          <cell r="AO2543">
            <v>9</v>
          </cell>
          <cell r="AP2543">
            <v>20</v>
          </cell>
          <cell r="AQ2543">
            <v>3</v>
          </cell>
          <cell r="AR2543" t="str">
            <v>N</v>
          </cell>
          <cell r="AS2543" t="str">
            <v>N</v>
          </cell>
          <cell r="AT2543" t="str">
            <v>Env Pro 2</v>
          </cell>
          <cell r="AU2543" t="str">
            <v>GPS</v>
          </cell>
          <cell r="AV2543" t="str">
            <v>N</v>
          </cell>
          <cell r="AW2543" t="str">
            <v>Y</v>
          </cell>
          <cell r="AX2543" t="str">
            <v>Y</v>
          </cell>
          <cell r="AY2543" t="str">
            <v>N</v>
          </cell>
        </row>
        <row r="2544">
          <cell r="D2544">
            <v>41913</v>
          </cell>
          <cell r="H2544">
            <v>128</v>
          </cell>
          <cell r="I2544">
            <v>41913</v>
          </cell>
          <cell r="J2544">
            <v>10</v>
          </cell>
          <cell r="K2544" t="str">
            <v>Payne</v>
          </cell>
          <cell r="L2544">
            <v>41913</v>
          </cell>
          <cell r="M2544">
            <v>41838</v>
          </cell>
          <cell r="N2544" t="str">
            <v>PO ASOWB01</v>
          </cell>
          <cell r="O2544">
            <v>0</v>
          </cell>
          <cell r="P2544" t="str">
            <v>OVA</v>
          </cell>
          <cell r="Q2544" t="str">
            <v>2015-0238</v>
          </cell>
          <cell r="R2544">
            <v>720</v>
          </cell>
          <cell r="S2544">
            <v>160</v>
          </cell>
          <cell r="T2544" t="str">
            <v>JCB</v>
          </cell>
          <cell r="U2544" t="str">
            <v>4 Speed</v>
          </cell>
          <cell r="V2544" t="str">
            <v>N</v>
          </cell>
          <cell r="W2544" t="str">
            <v>120F</v>
          </cell>
          <cell r="X2544">
            <v>42</v>
          </cell>
          <cell r="Y2544" t="str">
            <v>N</v>
          </cell>
          <cell r="Z2544" t="str">
            <v>380/80R38 (White)</v>
          </cell>
          <cell r="AA2544" t="str">
            <v>380/90R46, SPRAYBIB (WHITE)</v>
          </cell>
          <cell r="AB2544">
            <v>750</v>
          </cell>
          <cell r="AC2544" t="str">
            <v>N</v>
          </cell>
          <cell r="AD2544" t="str">
            <v>N</v>
          </cell>
          <cell r="AE2544" t="str">
            <v>Y</v>
          </cell>
          <cell r="AF2544" t="str">
            <v>N</v>
          </cell>
          <cell r="AG2544" t="str">
            <v>N</v>
          </cell>
          <cell r="AH2544" t="str">
            <v>N</v>
          </cell>
          <cell r="AK2544" t="str">
            <v>N</v>
          </cell>
          <cell r="AL2544" t="str">
            <v>N</v>
          </cell>
          <cell r="AM2544">
            <v>90</v>
          </cell>
          <cell r="AN2544" t="str">
            <v>Y</v>
          </cell>
          <cell r="AO2544">
            <v>9</v>
          </cell>
          <cell r="AP2544">
            <v>15</v>
          </cell>
          <cell r="AQ2544">
            <v>3</v>
          </cell>
          <cell r="AR2544" t="str">
            <v>N</v>
          </cell>
          <cell r="AS2544" t="str">
            <v>R</v>
          </cell>
          <cell r="AT2544" t="str">
            <v>Env Pro 2</v>
          </cell>
          <cell r="AU2544" t="str">
            <v>GPS</v>
          </cell>
          <cell r="AV2544" t="str">
            <v>N</v>
          </cell>
          <cell r="AW2544" t="str">
            <v>Y</v>
          </cell>
          <cell r="AX2544" t="str">
            <v>Y</v>
          </cell>
          <cell r="AY2544" t="str">
            <v>N</v>
          </cell>
        </row>
        <row r="2545">
          <cell r="D2545">
            <v>41913</v>
          </cell>
          <cell r="H2545">
            <v>129</v>
          </cell>
          <cell r="I2545">
            <v>41913</v>
          </cell>
          <cell r="J2545">
            <v>11</v>
          </cell>
          <cell r="K2545" t="str">
            <v>Payne</v>
          </cell>
          <cell r="L2545">
            <v>41913</v>
          </cell>
          <cell r="M2545">
            <v>41838</v>
          </cell>
          <cell r="N2545" t="str">
            <v>PO ASOWB02</v>
          </cell>
          <cell r="O2545">
            <v>0</v>
          </cell>
          <cell r="P2545" t="str">
            <v>OVA</v>
          </cell>
          <cell r="Q2545" t="str">
            <v>2015-0240</v>
          </cell>
          <cell r="R2545">
            <v>720</v>
          </cell>
          <cell r="S2545">
            <v>160</v>
          </cell>
          <cell r="T2545" t="str">
            <v>JCB</v>
          </cell>
          <cell r="U2545" t="str">
            <v>4 Speed</v>
          </cell>
          <cell r="V2545" t="str">
            <v>N</v>
          </cell>
          <cell r="W2545" t="str">
            <v>120F</v>
          </cell>
          <cell r="X2545">
            <v>42</v>
          </cell>
          <cell r="Y2545" t="str">
            <v>N</v>
          </cell>
          <cell r="Z2545" t="str">
            <v>380/80R38 (White)</v>
          </cell>
          <cell r="AA2545" t="str">
            <v>380/90R46, SPRAYBIB (WHITE)</v>
          </cell>
          <cell r="AB2545">
            <v>750</v>
          </cell>
          <cell r="AC2545" t="str">
            <v>N</v>
          </cell>
          <cell r="AD2545" t="str">
            <v>N</v>
          </cell>
          <cell r="AE2545" t="str">
            <v>Y</v>
          </cell>
          <cell r="AF2545" t="str">
            <v>N</v>
          </cell>
          <cell r="AG2545" t="str">
            <v>N</v>
          </cell>
          <cell r="AH2545" t="str">
            <v>N</v>
          </cell>
          <cell r="AK2545" t="str">
            <v>N</v>
          </cell>
          <cell r="AL2545" t="str">
            <v>N</v>
          </cell>
          <cell r="AM2545">
            <v>90</v>
          </cell>
          <cell r="AN2545" t="str">
            <v>Y</v>
          </cell>
          <cell r="AO2545">
            <v>9</v>
          </cell>
          <cell r="AP2545">
            <v>15</v>
          </cell>
          <cell r="AQ2545">
            <v>3</v>
          </cell>
          <cell r="AR2545" t="str">
            <v>N</v>
          </cell>
          <cell r="AS2545" t="str">
            <v>R</v>
          </cell>
          <cell r="AT2545" t="str">
            <v>Env Pro 2</v>
          </cell>
          <cell r="AU2545" t="str">
            <v>GPS</v>
          </cell>
          <cell r="AV2545" t="str">
            <v>N</v>
          </cell>
          <cell r="AW2545" t="str">
            <v>Y</v>
          </cell>
          <cell r="AX2545" t="str">
            <v>Y</v>
          </cell>
          <cell r="AY2545" t="str">
            <v>N</v>
          </cell>
        </row>
        <row r="2546">
          <cell r="D2546">
            <v>41913</v>
          </cell>
          <cell r="H2546">
            <v>130</v>
          </cell>
          <cell r="I2546">
            <v>41913</v>
          </cell>
          <cell r="J2546">
            <v>12</v>
          </cell>
          <cell r="K2546" t="str">
            <v>Payne</v>
          </cell>
          <cell r="L2546">
            <v>41913</v>
          </cell>
          <cell r="M2546">
            <v>41838</v>
          </cell>
          <cell r="N2546" t="str">
            <v>PO ASOWB17</v>
          </cell>
          <cell r="O2546">
            <v>0</v>
          </cell>
          <cell r="P2546" t="str">
            <v>OVA</v>
          </cell>
          <cell r="Q2546" t="str">
            <v>2015-0242</v>
          </cell>
          <cell r="R2546">
            <v>1220</v>
          </cell>
          <cell r="S2546">
            <v>225</v>
          </cell>
          <cell r="T2546" t="str">
            <v>ZF 2.42</v>
          </cell>
          <cell r="U2546" t="str">
            <v>6 Speed</v>
          </cell>
          <cell r="V2546" t="str">
            <v>N</v>
          </cell>
          <cell r="W2546" t="str">
            <v>120F</v>
          </cell>
          <cell r="X2546">
            <v>50</v>
          </cell>
          <cell r="Y2546" t="str">
            <v>N</v>
          </cell>
          <cell r="Z2546" t="str">
            <v>380/80R38 (White)</v>
          </cell>
          <cell r="AA2546" t="str">
            <v>380/90R46, SPRAYBIB (WHITE)</v>
          </cell>
          <cell r="AB2546">
            <v>1200</v>
          </cell>
          <cell r="AC2546" t="str">
            <v>N</v>
          </cell>
          <cell r="AD2546" t="str">
            <v>N</v>
          </cell>
          <cell r="AE2546" t="str">
            <v>Y</v>
          </cell>
          <cell r="AF2546">
            <v>38</v>
          </cell>
          <cell r="AG2546" t="str">
            <v>DB</v>
          </cell>
          <cell r="AH2546" t="str">
            <v>N</v>
          </cell>
          <cell r="AK2546" t="str">
            <v>N</v>
          </cell>
          <cell r="AL2546" t="str">
            <v>N</v>
          </cell>
          <cell r="AM2546">
            <v>90</v>
          </cell>
          <cell r="AN2546" t="str">
            <v>Y</v>
          </cell>
          <cell r="AO2546">
            <v>9</v>
          </cell>
          <cell r="AP2546">
            <v>15</v>
          </cell>
          <cell r="AQ2546">
            <v>3</v>
          </cell>
          <cell r="AR2546" t="str">
            <v>N</v>
          </cell>
          <cell r="AS2546" t="str">
            <v>N</v>
          </cell>
          <cell r="AT2546" t="str">
            <v>Env Pro 2</v>
          </cell>
          <cell r="AU2546" t="str">
            <v>GPS</v>
          </cell>
          <cell r="AV2546" t="str">
            <v>N</v>
          </cell>
          <cell r="AW2546" t="str">
            <v>Y</v>
          </cell>
          <cell r="AX2546" t="str">
            <v>Y</v>
          </cell>
          <cell r="AY2546" t="str">
            <v>N</v>
          </cell>
        </row>
        <row r="2547">
          <cell r="D2547">
            <v>41913</v>
          </cell>
          <cell r="H2547">
            <v>131</v>
          </cell>
          <cell r="I2547">
            <v>41913</v>
          </cell>
          <cell r="J2547">
            <v>13</v>
          </cell>
          <cell r="K2547" t="str">
            <v>Follrod</v>
          </cell>
          <cell r="L2547">
            <v>41913</v>
          </cell>
          <cell r="M2547">
            <v>41841</v>
          </cell>
          <cell r="O2547">
            <v>0</v>
          </cell>
          <cell r="P2547" t="str">
            <v>Buckeye</v>
          </cell>
          <cell r="Q2547" t="str">
            <v>2015-0248</v>
          </cell>
          <cell r="R2547">
            <v>720</v>
          </cell>
          <cell r="S2547">
            <v>160</v>
          </cell>
          <cell r="T2547" t="str">
            <v>JCB</v>
          </cell>
          <cell r="U2547" t="str">
            <v>4 Speed</v>
          </cell>
          <cell r="V2547" t="str">
            <v>N</v>
          </cell>
          <cell r="W2547" t="str">
            <v>120F</v>
          </cell>
          <cell r="X2547">
            <v>42</v>
          </cell>
          <cell r="Y2547" t="str">
            <v>N</v>
          </cell>
          <cell r="Z2547" t="str">
            <v>380/80R38 (White)</v>
          </cell>
          <cell r="AA2547" t="str">
            <v>380/90R46, SPRAYBIB (WHITE)</v>
          </cell>
          <cell r="AB2547">
            <v>750</v>
          </cell>
          <cell r="AC2547" t="str">
            <v>N</v>
          </cell>
          <cell r="AD2547" t="str">
            <v>Y</v>
          </cell>
          <cell r="AE2547" t="str">
            <v>N</v>
          </cell>
          <cell r="AF2547" t="str">
            <v>N</v>
          </cell>
          <cell r="AG2547" t="str">
            <v>N</v>
          </cell>
          <cell r="AH2547" t="str">
            <v>N</v>
          </cell>
          <cell r="AK2547" t="str">
            <v>N</v>
          </cell>
          <cell r="AL2547" t="str">
            <v>N</v>
          </cell>
          <cell r="AM2547">
            <v>100</v>
          </cell>
          <cell r="AN2547" t="str">
            <v>Y</v>
          </cell>
          <cell r="AO2547">
            <v>9</v>
          </cell>
          <cell r="AP2547">
            <v>20</v>
          </cell>
          <cell r="AQ2547">
            <v>3</v>
          </cell>
          <cell r="AR2547" t="str">
            <v>N</v>
          </cell>
          <cell r="AS2547" t="str">
            <v>N</v>
          </cell>
          <cell r="AT2547" t="str">
            <v>Env Pro 2</v>
          </cell>
          <cell r="AU2547" t="str">
            <v>GPS</v>
          </cell>
          <cell r="AV2547" t="str">
            <v>N</v>
          </cell>
          <cell r="AW2547" t="str">
            <v>Y</v>
          </cell>
          <cell r="AX2547" t="str">
            <v>Y</v>
          </cell>
          <cell r="AY2547" t="str">
            <v>SmartTrax</v>
          </cell>
        </row>
        <row r="2548">
          <cell r="D2548">
            <v>41913</v>
          </cell>
          <cell r="H2548">
            <v>132</v>
          </cell>
          <cell r="I2548">
            <v>41913</v>
          </cell>
          <cell r="J2548">
            <v>14</v>
          </cell>
          <cell r="K2548" t="str">
            <v>Follrod</v>
          </cell>
          <cell r="L2548">
            <v>41913</v>
          </cell>
          <cell r="M2548">
            <v>41845</v>
          </cell>
          <cell r="O2548">
            <v>41848</v>
          </cell>
          <cell r="P2548" t="str">
            <v>Egger Truck</v>
          </cell>
          <cell r="Q2548" t="str">
            <v>2015-0249</v>
          </cell>
          <cell r="R2548">
            <v>1020</v>
          </cell>
          <cell r="S2548">
            <v>225</v>
          </cell>
          <cell r="T2548" t="str">
            <v>ZF 2.42</v>
          </cell>
          <cell r="U2548" t="str">
            <v>6 Speed</v>
          </cell>
          <cell r="V2548" t="str">
            <v>C</v>
          </cell>
          <cell r="W2548" t="str">
            <v>120F</v>
          </cell>
          <cell r="X2548">
            <v>50</v>
          </cell>
          <cell r="Y2548" t="str">
            <v>N</v>
          </cell>
          <cell r="Z2548" t="str">
            <v>380/80R38 (White)</v>
          </cell>
          <cell r="AA2548" t="str">
            <v>380/90R46, SPRAYBIB (WHITE)</v>
          </cell>
          <cell r="AB2548">
            <v>1000</v>
          </cell>
          <cell r="AC2548" t="str">
            <v>N</v>
          </cell>
          <cell r="AD2548" t="str">
            <v>N</v>
          </cell>
          <cell r="AE2548" t="str">
            <v>Y</v>
          </cell>
          <cell r="AF2548">
            <v>38</v>
          </cell>
          <cell r="AG2548" t="str">
            <v>DB</v>
          </cell>
          <cell r="AH2548" t="str">
            <v>N</v>
          </cell>
          <cell r="AK2548" t="str">
            <v>Y</v>
          </cell>
          <cell r="AL2548" t="str">
            <v>N</v>
          </cell>
          <cell r="AM2548">
            <v>100</v>
          </cell>
          <cell r="AN2548" t="str">
            <v>Y</v>
          </cell>
          <cell r="AO2548">
            <v>9</v>
          </cell>
          <cell r="AP2548">
            <v>20</v>
          </cell>
          <cell r="AQ2548">
            <v>5</v>
          </cell>
          <cell r="AR2548" t="str">
            <v>N</v>
          </cell>
          <cell r="AS2548" t="str">
            <v>B</v>
          </cell>
          <cell r="AT2548" t="str">
            <v>ISO Wiring</v>
          </cell>
          <cell r="AU2548" t="str">
            <v>N</v>
          </cell>
          <cell r="AV2548" t="str">
            <v>N</v>
          </cell>
          <cell r="AW2548" t="str">
            <v>Y</v>
          </cell>
          <cell r="AX2548" t="str">
            <v>Y</v>
          </cell>
          <cell r="AY2548" t="str">
            <v>N</v>
          </cell>
        </row>
        <row r="2549">
          <cell r="D2549">
            <v>41913</v>
          </cell>
          <cell r="H2549">
            <v>133</v>
          </cell>
          <cell r="I2549">
            <v>41913</v>
          </cell>
          <cell r="J2549">
            <v>15</v>
          </cell>
          <cell r="K2549" t="str">
            <v>Nowakowski</v>
          </cell>
          <cell r="L2549">
            <v>41913</v>
          </cell>
          <cell r="M2549">
            <v>41848</v>
          </cell>
          <cell r="N2549" t="str">
            <v>ASDEC26</v>
          </cell>
          <cell r="O2549">
            <v>0</v>
          </cell>
          <cell r="P2549" t="str">
            <v>Raymore/Yorkton</v>
          </cell>
          <cell r="Q2549" t="str">
            <v>2015-0251</v>
          </cell>
          <cell r="R2549" t="str">
            <v>1220+</v>
          </cell>
          <cell r="S2549">
            <v>275</v>
          </cell>
          <cell r="T2549" t="str">
            <v>ZF 1.87</v>
          </cell>
          <cell r="U2549" t="str">
            <v>6 Speed</v>
          </cell>
          <cell r="V2549" t="str">
            <v>C</v>
          </cell>
          <cell r="W2549" t="str">
            <v>120F</v>
          </cell>
          <cell r="X2549">
            <v>50</v>
          </cell>
          <cell r="Y2549" t="str">
            <v>N</v>
          </cell>
          <cell r="Z2549" t="str">
            <v>380/80R38 (White)</v>
          </cell>
          <cell r="AA2549" t="str">
            <v>380/90R46, SPRAYBIB (WHITE)</v>
          </cell>
          <cell r="AB2549">
            <v>1200</v>
          </cell>
          <cell r="AC2549" t="str">
            <v>Y</v>
          </cell>
          <cell r="AD2549" t="str">
            <v>N</v>
          </cell>
          <cell r="AE2549" t="str">
            <v>Y</v>
          </cell>
          <cell r="AF2549" t="str">
            <v>N</v>
          </cell>
          <cell r="AG2549" t="str">
            <v>N</v>
          </cell>
          <cell r="AH2549" t="str">
            <v>N</v>
          </cell>
          <cell r="AK2549" t="str">
            <v>N</v>
          </cell>
          <cell r="AL2549" t="str">
            <v>Y</v>
          </cell>
          <cell r="AM2549">
            <v>100</v>
          </cell>
          <cell r="AN2549" t="str">
            <v>Y</v>
          </cell>
          <cell r="AO2549">
            <v>9</v>
          </cell>
          <cell r="AP2549">
            <v>15</v>
          </cell>
          <cell r="AQ2549">
            <v>3</v>
          </cell>
          <cell r="AR2549" t="str">
            <v>N</v>
          </cell>
          <cell r="AS2549" t="str">
            <v>N</v>
          </cell>
          <cell r="AT2549" t="str">
            <v>Env Pro 2</v>
          </cell>
          <cell r="AU2549" t="str">
            <v>GPS</v>
          </cell>
          <cell r="AV2549" t="str">
            <v>N</v>
          </cell>
          <cell r="AW2549" t="str">
            <v>Y</v>
          </cell>
          <cell r="AX2549" t="str">
            <v>Y</v>
          </cell>
          <cell r="AY2549" t="str">
            <v>N</v>
          </cell>
        </row>
        <row r="2550">
          <cell r="D2550">
            <v>41913</v>
          </cell>
          <cell r="H2550">
            <v>134</v>
          </cell>
          <cell r="I2550">
            <v>41913</v>
          </cell>
          <cell r="J2550">
            <v>16</v>
          </cell>
          <cell r="K2550" t="str">
            <v>Nowakowski</v>
          </cell>
          <cell r="L2550">
            <v>41913</v>
          </cell>
          <cell r="M2550">
            <v>41848</v>
          </cell>
          <cell r="N2550" t="str">
            <v>ASDEC19</v>
          </cell>
          <cell r="O2550">
            <v>0</v>
          </cell>
          <cell r="P2550" t="str">
            <v>Douglas Lake</v>
          </cell>
          <cell r="Q2550" t="str">
            <v>2015-0252</v>
          </cell>
          <cell r="R2550">
            <v>1020</v>
          </cell>
          <cell r="S2550">
            <v>225</v>
          </cell>
          <cell r="T2550" t="str">
            <v>ZF 2.42</v>
          </cell>
          <cell r="U2550" t="str">
            <v>6 Speed</v>
          </cell>
          <cell r="V2550" t="str">
            <v>C</v>
          </cell>
          <cell r="W2550" t="str">
            <v>120F</v>
          </cell>
          <cell r="X2550">
            <v>50</v>
          </cell>
          <cell r="Y2550" t="str">
            <v>N</v>
          </cell>
          <cell r="Z2550" t="str">
            <v>380/80R38 (White)</v>
          </cell>
          <cell r="AA2550" t="str">
            <v>380/90R46, SPRAYBIB (WHITE)</v>
          </cell>
          <cell r="AB2550">
            <v>1000</v>
          </cell>
          <cell r="AC2550" t="str">
            <v>N</v>
          </cell>
          <cell r="AD2550" t="str">
            <v>N</v>
          </cell>
          <cell r="AE2550" t="str">
            <v>Y</v>
          </cell>
          <cell r="AF2550" t="str">
            <v>N</v>
          </cell>
          <cell r="AG2550" t="str">
            <v>N</v>
          </cell>
          <cell r="AH2550" t="str">
            <v>N</v>
          </cell>
          <cell r="AK2550" t="str">
            <v>N</v>
          </cell>
          <cell r="AL2550" t="str">
            <v>Y</v>
          </cell>
          <cell r="AM2550">
            <v>100</v>
          </cell>
          <cell r="AN2550" t="str">
            <v>Y</v>
          </cell>
          <cell r="AO2550">
            <v>9</v>
          </cell>
          <cell r="AP2550">
            <v>15</v>
          </cell>
          <cell r="AQ2550">
            <v>3</v>
          </cell>
          <cell r="AR2550" t="str">
            <v>N</v>
          </cell>
          <cell r="AS2550" t="str">
            <v>N</v>
          </cell>
          <cell r="AT2550" t="str">
            <v>Env Pro 2</v>
          </cell>
          <cell r="AU2550" t="str">
            <v>GPS</v>
          </cell>
          <cell r="AV2550" t="str">
            <v>N</v>
          </cell>
          <cell r="AW2550" t="str">
            <v>Y</v>
          </cell>
          <cell r="AX2550" t="str">
            <v>Y</v>
          </cell>
          <cell r="AY2550" t="str">
            <v>N</v>
          </cell>
        </row>
        <row r="2551">
          <cell r="D2551">
            <v>41913</v>
          </cell>
          <cell r="H2551">
            <v>135</v>
          </cell>
          <cell r="I2551">
            <v>41913</v>
          </cell>
          <cell r="J2551">
            <v>17</v>
          </cell>
          <cell r="K2551" t="str">
            <v>Hatley</v>
          </cell>
          <cell r="L2551">
            <v>41913</v>
          </cell>
          <cell r="M2551">
            <v>41849</v>
          </cell>
          <cell r="N2551" t="str">
            <v>2 of 6</v>
          </cell>
          <cell r="O2551">
            <v>0</v>
          </cell>
          <cell r="P2551" t="str">
            <v>Big Sky</v>
          </cell>
          <cell r="Q2551" t="str">
            <v>2015-0253</v>
          </cell>
          <cell r="R2551">
            <v>1020</v>
          </cell>
          <cell r="S2551">
            <v>225</v>
          </cell>
          <cell r="T2551" t="str">
            <v>ZF 2.42</v>
          </cell>
          <cell r="U2551" t="str">
            <v>6 Speed</v>
          </cell>
          <cell r="V2551" t="str">
            <v>N</v>
          </cell>
          <cell r="W2551" t="str">
            <v>120F</v>
          </cell>
          <cell r="X2551">
            <v>50</v>
          </cell>
          <cell r="Y2551" t="str">
            <v>N</v>
          </cell>
          <cell r="Z2551" t="str">
            <v>380/80R38 (White)</v>
          </cell>
          <cell r="AA2551" t="str">
            <v>380/90R46, SPRAYBIB (WHITE)</v>
          </cell>
          <cell r="AB2551">
            <v>1000</v>
          </cell>
          <cell r="AC2551" t="str">
            <v>N</v>
          </cell>
          <cell r="AD2551" t="str">
            <v>Y</v>
          </cell>
          <cell r="AE2551" t="str">
            <v>Y</v>
          </cell>
          <cell r="AF2551" t="str">
            <v>N</v>
          </cell>
          <cell r="AG2551" t="str">
            <v>N</v>
          </cell>
          <cell r="AH2551" t="str">
            <v>N</v>
          </cell>
          <cell r="AK2551" t="str">
            <v>N</v>
          </cell>
          <cell r="AL2551" t="str">
            <v>N</v>
          </cell>
          <cell r="AM2551">
            <v>100</v>
          </cell>
          <cell r="AN2551" t="str">
            <v>Y</v>
          </cell>
          <cell r="AO2551">
            <v>9</v>
          </cell>
          <cell r="AP2551">
            <v>20</v>
          </cell>
          <cell r="AQ2551">
            <v>3</v>
          </cell>
          <cell r="AR2551" t="str">
            <v>N</v>
          </cell>
          <cell r="AS2551" t="str">
            <v>N</v>
          </cell>
          <cell r="AT2551" t="str">
            <v>Env Pro 2</v>
          </cell>
          <cell r="AU2551" t="str">
            <v>GPS</v>
          </cell>
          <cell r="AV2551" t="str">
            <v>UltraGlide 3</v>
          </cell>
          <cell r="AW2551" t="str">
            <v>Y</v>
          </cell>
          <cell r="AX2551" t="str">
            <v>Y</v>
          </cell>
          <cell r="AY2551" t="str">
            <v>SmartTrax</v>
          </cell>
        </row>
        <row r="2552">
          <cell r="D2552">
            <v>41913</v>
          </cell>
          <cell r="H2552">
            <v>136</v>
          </cell>
          <cell r="I2552">
            <v>41913</v>
          </cell>
          <cell r="J2552">
            <v>18</v>
          </cell>
          <cell r="K2552" t="str">
            <v>Hatley</v>
          </cell>
          <cell r="L2552">
            <v>41913</v>
          </cell>
          <cell r="M2552">
            <v>41849</v>
          </cell>
          <cell r="N2552" t="str">
            <v>4 of 6</v>
          </cell>
          <cell r="O2552">
            <v>0</v>
          </cell>
          <cell r="P2552" t="str">
            <v>Big Sky</v>
          </cell>
          <cell r="Q2552" t="str">
            <v>2015-0254</v>
          </cell>
          <cell r="R2552">
            <v>1220</v>
          </cell>
          <cell r="S2552">
            <v>225</v>
          </cell>
          <cell r="T2552" t="str">
            <v>ZF 2.42</v>
          </cell>
          <cell r="U2552" t="str">
            <v>6 Speed</v>
          </cell>
          <cell r="V2552" t="str">
            <v>N</v>
          </cell>
          <cell r="W2552" t="str">
            <v>120F</v>
          </cell>
          <cell r="X2552">
            <v>50</v>
          </cell>
          <cell r="Y2552" t="str">
            <v>N</v>
          </cell>
          <cell r="Z2552" t="str">
            <v>380/80R38 (White)</v>
          </cell>
          <cell r="AA2552" t="str">
            <v>380/90R46, SPRAYBIB (WHITE)</v>
          </cell>
          <cell r="AB2552">
            <v>1200</v>
          </cell>
          <cell r="AC2552" t="str">
            <v>N</v>
          </cell>
          <cell r="AD2552" t="str">
            <v>Y</v>
          </cell>
          <cell r="AE2552" t="str">
            <v>Y</v>
          </cell>
          <cell r="AF2552" t="str">
            <v>N</v>
          </cell>
          <cell r="AG2552" t="str">
            <v>N</v>
          </cell>
          <cell r="AH2552" t="str">
            <v>N</v>
          </cell>
          <cell r="AK2552" t="str">
            <v>N</v>
          </cell>
          <cell r="AL2552" t="str">
            <v>N</v>
          </cell>
          <cell r="AM2552">
            <v>100</v>
          </cell>
          <cell r="AN2552" t="str">
            <v>Y</v>
          </cell>
          <cell r="AO2552">
            <v>9</v>
          </cell>
          <cell r="AP2552">
            <v>20</v>
          </cell>
          <cell r="AQ2552">
            <v>3</v>
          </cell>
          <cell r="AR2552" t="str">
            <v>N</v>
          </cell>
          <cell r="AS2552" t="str">
            <v>N</v>
          </cell>
          <cell r="AT2552" t="str">
            <v>Env Pro 2</v>
          </cell>
          <cell r="AU2552" t="str">
            <v>GPS</v>
          </cell>
          <cell r="AV2552" t="str">
            <v>UltraGlide 3</v>
          </cell>
          <cell r="AW2552" t="str">
            <v>Y</v>
          </cell>
          <cell r="AX2552" t="str">
            <v>Y</v>
          </cell>
          <cell r="AY2552" t="str">
            <v>SmartTrax</v>
          </cell>
        </row>
        <row r="2553">
          <cell r="D2553">
            <v>41913</v>
          </cell>
          <cell r="H2553">
            <v>137</v>
          </cell>
          <cell r="I2553">
            <v>41913</v>
          </cell>
          <cell r="J2553">
            <v>19</v>
          </cell>
          <cell r="K2553" t="str">
            <v>Payne</v>
          </cell>
          <cell r="L2553">
            <v>41944</v>
          </cell>
          <cell r="M2553">
            <v>41848</v>
          </cell>
          <cell r="N2553" t="str">
            <v>ASDEC27</v>
          </cell>
          <cell r="O2553">
            <v>0</v>
          </cell>
          <cell r="P2553" t="str">
            <v>OVA-IL</v>
          </cell>
          <cell r="Q2553" t="str">
            <v>2015-0256</v>
          </cell>
          <cell r="R2553">
            <v>1220</v>
          </cell>
          <cell r="S2553">
            <v>225</v>
          </cell>
          <cell r="T2553" t="str">
            <v>ZF 2.42</v>
          </cell>
          <cell r="U2553" t="str">
            <v>6 Speed</v>
          </cell>
          <cell r="V2553" t="str">
            <v>N</v>
          </cell>
          <cell r="W2553" t="str">
            <v>120F</v>
          </cell>
          <cell r="X2553">
            <v>50</v>
          </cell>
          <cell r="Y2553" t="str">
            <v>N</v>
          </cell>
          <cell r="Z2553" t="str">
            <v>380/80R38 (White)</v>
          </cell>
          <cell r="AA2553" t="str">
            <v>380/90R46, SPRAYBIB (WHITE)</v>
          </cell>
          <cell r="AB2553">
            <v>1200</v>
          </cell>
          <cell r="AC2553" t="str">
            <v>N</v>
          </cell>
          <cell r="AD2553" t="str">
            <v>N</v>
          </cell>
          <cell r="AE2553" t="str">
            <v>Y</v>
          </cell>
          <cell r="AF2553" t="str">
            <v>N</v>
          </cell>
          <cell r="AG2553" t="str">
            <v>N</v>
          </cell>
          <cell r="AH2553" t="str">
            <v>N</v>
          </cell>
          <cell r="AK2553" t="str">
            <v>N</v>
          </cell>
          <cell r="AL2553" t="str">
            <v>Y</v>
          </cell>
          <cell r="AM2553">
            <v>90</v>
          </cell>
          <cell r="AN2553" t="str">
            <v>Y</v>
          </cell>
          <cell r="AO2553">
            <v>9</v>
          </cell>
          <cell r="AP2553">
            <v>15</v>
          </cell>
          <cell r="AQ2553">
            <v>3</v>
          </cell>
          <cell r="AR2553" t="str">
            <v>N</v>
          </cell>
          <cell r="AS2553" t="str">
            <v>N</v>
          </cell>
          <cell r="AT2553" t="str">
            <v>Env Pro 2</v>
          </cell>
          <cell r="AU2553" t="str">
            <v>GPS</v>
          </cell>
          <cell r="AV2553" t="str">
            <v>N</v>
          </cell>
          <cell r="AW2553" t="str">
            <v>Y</v>
          </cell>
          <cell r="AX2553" t="str">
            <v>Y</v>
          </cell>
          <cell r="AY2553" t="str">
            <v>N</v>
          </cell>
        </row>
        <row r="2554">
          <cell r="D2554">
            <v>41913</v>
          </cell>
          <cell r="H2554">
            <v>138</v>
          </cell>
          <cell r="I2554">
            <v>41913</v>
          </cell>
          <cell r="J2554">
            <v>20</v>
          </cell>
          <cell r="K2554" t="str">
            <v>Payne</v>
          </cell>
          <cell r="L2554">
            <v>41944</v>
          </cell>
          <cell r="M2554">
            <v>41848</v>
          </cell>
          <cell r="N2554" t="str">
            <v>ASDEC20</v>
          </cell>
          <cell r="O2554">
            <v>0</v>
          </cell>
          <cell r="P2554" t="str">
            <v>OVA-IL</v>
          </cell>
          <cell r="Q2554" t="str">
            <v>2015-0257</v>
          </cell>
          <cell r="R2554">
            <v>1220</v>
          </cell>
          <cell r="S2554">
            <v>225</v>
          </cell>
          <cell r="T2554" t="str">
            <v>ZF 2.42</v>
          </cell>
          <cell r="U2554" t="str">
            <v>6 Speed</v>
          </cell>
          <cell r="V2554" t="str">
            <v>N</v>
          </cell>
          <cell r="W2554" t="str">
            <v>120F</v>
          </cell>
          <cell r="X2554">
            <v>50</v>
          </cell>
          <cell r="Y2554" t="str">
            <v>N</v>
          </cell>
          <cell r="Z2554" t="str">
            <v>380/80R38 (White)</v>
          </cell>
          <cell r="AA2554" t="str">
            <v>380/90R46, SPRAYBIB (WHITE)</v>
          </cell>
          <cell r="AB2554">
            <v>1200</v>
          </cell>
          <cell r="AC2554" t="str">
            <v>N</v>
          </cell>
          <cell r="AD2554" t="str">
            <v>N</v>
          </cell>
          <cell r="AE2554" t="str">
            <v>Y</v>
          </cell>
          <cell r="AF2554" t="str">
            <v>N</v>
          </cell>
          <cell r="AG2554" t="str">
            <v>N</v>
          </cell>
          <cell r="AH2554" t="str">
            <v>N</v>
          </cell>
          <cell r="AK2554" t="str">
            <v>N</v>
          </cell>
          <cell r="AL2554" t="str">
            <v>Y</v>
          </cell>
          <cell r="AM2554">
            <v>90</v>
          </cell>
          <cell r="AN2554" t="str">
            <v>Y</v>
          </cell>
          <cell r="AO2554">
            <v>9</v>
          </cell>
          <cell r="AP2554">
            <v>15</v>
          </cell>
          <cell r="AQ2554">
            <v>3</v>
          </cell>
          <cell r="AR2554" t="str">
            <v>N</v>
          </cell>
          <cell r="AS2554" t="str">
            <v>N</v>
          </cell>
          <cell r="AT2554" t="str">
            <v>Env Pro 2</v>
          </cell>
          <cell r="AU2554" t="str">
            <v>GPS</v>
          </cell>
          <cell r="AV2554" t="str">
            <v>N</v>
          </cell>
          <cell r="AW2554" t="str">
            <v>Y</v>
          </cell>
          <cell r="AX2554" t="str">
            <v>Y</v>
          </cell>
          <cell r="AY2554" t="str">
            <v>N</v>
          </cell>
        </row>
        <row r="2555">
          <cell r="D2555">
            <v>41913</v>
          </cell>
          <cell r="H2555">
            <v>139</v>
          </cell>
          <cell r="I2555">
            <v>41913</v>
          </cell>
          <cell r="J2555">
            <v>21</v>
          </cell>
          <cell r="K2555" t="str">
            <v>Payne</v>
          </cell>
          <cell r="L2555">
            <v>41944</v>
          </cell>
          <cell r="M2555">
            <v>41848</v>
          </cell>
          <cell r="N2555" t="str">
            <v>ASDEC25 Raymond Porter</v>
          </cell>
          <cell r="O2555">
            <v>0</v>
          </cell>
          <cell r="P2555" t="str">
            <v>OVA-IL</v>
          </cell>
          <cell r="Q2555" t="str">
            <v>2015-0258</v>
          </cell>
          <cell r="R2555">
            <v>1220</v>
          </cell>
          <cell r="S2555">
            <v>225</v>
          </cell>
          <cell r="T2555" t="str">
            <v>ZF 2.42</v>
          </cell>
          <cell r="U2555" t="str">
            <v>6 Speed</v>
          </cell>
          <cell r="V2555" t="str">
            <v>N</v>
          </cell>
          <cell r="W2555" t="str">
            <v>120F</v>
          </cell>
          <cell r="X2555">
            <v>50</v>
          </cell>
          <cell r="Y2555" t="str">
            <v>N</v>
          </cell>
          <cell r="Z2555" t="str">
            <v>380/80R38 (White)</v>
          </cell>
          <cell r="AA2555" t="str">
            <v>380/90R46, SPRAYBIB (WHITE)</v>
          </cell>
          <cell r="AB2555">
            <v>1200</v>
          </cell>
          <cell r="AC2555" t="str">
            <v>N</v>
          </cell>
          <cell r="AD2555" t="str">
            <v>N</v>
          </cell>
          <cell r="AE2555" t="str">
            <v>Y</v>
          </cell>
          <cell r="AF2555" t="str">
            <v>N</v>
          </cell>
          <cell r="AG2555" t="str">
            <v>N</v>
          </cell>
          <cell r="AH2555" t="str">
            <v>N</v>
          </cell>
          <cell r="AK2555" t="str">
            <v>Y</v>
          </cell>
          <cell r="AL2555" t="str">
            <v>Y</v>
          </cell>
          <cell r="AM2555">
            <v>100</v>
          </cell>
          <cell r="AN2555" t="str">
            <v>Y</v>
          </cell>
          <cell r="AO2555">
            <v>9</v>
          </cell>
          <cell r="AP2555">
            <v>15</v>
          </cell>
          <cell r="AQ2555">
            <v>3</v>
          </cell>
          <cell r="AR2555" t="str">
            <v>N</v>
          </cell>
          <cell r="AS2555" t="str">
            <v>R</v>
          </cell>
          <cell r="AT2555" t="str">
            <v>Env Pro 2</v>
          </cell>
          <cell r="AU2555" t="str">
            <v>GPS</v>
          </cell>
          <cell r="AV2555" t="str">
            <v>N</v>
          </cell>
          <cell r="AW2555" t="str">
            <v>Y</v>
          </cell>
          <cell r="AX2555" t="str">
            <v>Y</v>
          </cell>
          <cell r="AY2555" t="str">
            <v>N</v>
          </cell>
          <cell r="AZ2555" t="str">
            <v>Raven 3" w/display</v>
          </cell>
        </row>
        <row r="2556">
          <cell r="D2556">
            <v>41913</v>
          </cell>
          <cell r="H2556">
            <v>140</v>
          </cell>
          <cell r="I2556">
            <v>41913</v>
          </cell>
          <cell r="J2556">
            <v>22</v>
          </cell>
          <cell r="K2556" t="str">
            <v>Follrod</v>
          </cell>
          <cell r="L2556">
            <v>41944</v>
          </cell>
          <cell r="M2556">
            <v>41845</v>
          </cell>
          <cell r="O2556">
            <v>0</v>
          </cell>
          <cell r="P2556" t="str">
            <v>Egger Truck</v>
          </cell>
          <cell r="Q2556" t="str">
            <v>2015-0261</v>
          </cell>
          <cell r="R2556">
            <v>720</v>
          </cell>
          <cell r="S2556">
            <v>160</v>
          </cell>
          <cell r="T2556" t="str">
            <v>JCB</v>
          </cell>
          <cell r="U2556" t="str">
            <v>4 Speed</v>
          </cell>
          <cell r="V2556" t="str">
            <v>C</v>
          </cell>
          <cell r="W2556" t="str">
            <v>120F</v>
          </cell>
          <cell r="X2556">
            <v>50</v>
          </cell>
          <cell r="Y2556" t="str">
            <v>N</v>
          </cell>
          <cell r="Z2556" t="str">
            <v>380/80R38 (White)</v>
          </cell>
          <cell r="AA2556" t="str">
            <v>380/90R46, SPRAYBIB (WHITE)</v>
          </cell>
          <cell r="AB2556">
            <v>750</v>
          </cell>
          <cell r="AC2556" t="str">
            <v>N</v>
          </cell>
          <cell r="AD2556" t="str">
            <v>N</v>
          </cell>
          <cell r="AE2556" t="str">
            <v>Y</v>
          </cell>
          <cell r="AF2556">
            <v>38</v>
          </cell>
          <cell r="AG2556" t="str">
            <v>DB</v>
          </cell>
          <cell r="AH2556" t="str">
            <v>N</v>
          </cell>
          <cell r="AK2556" t="str">
            <v>Y</v>
          </cell>
          <cell r="AL2556" t="str">
            <v>N</v>
          </cell>
          <cell r="AM2556" t="str">
            <v>60/90</v>
          </cell>
          <cell r="AN2556" t="str">
            <v>Y</v>
          </cell>
          <cell r="AO2556">
            <v>9</v>
          </cell>
          <cell r="AP2556">
            <v>20</v>
          </cell>
          <cell r="AQ2556">
            <v>5</v>
          </cell>
          <cell r="AR2556" t="str">
            <v>N</v>
          </cell>
          <cell r="AS2556" t="str">
            <v>N</v>
          </cell>
          <cell r="AT2556" t="str">
            <v>ISO Wiring</v>
          </cell>
          <cell r="AU2556" t="str">
            <v>N</v>
          </cell>
          <cell r="AV2556" t="str">
            <v>N</v>
          </cell>
          <cell r="AW2556" t="str">
            <v>Y</v>
          </cell>
          <cell r="AX2556" t="str">
            <v>Y</v>
          </cell>
          <cell r="AY2556" t="str">
            <v>N</v>
          </cell>
        </row>
        <row r="2557">
          <cell r="D2557">
            <v>41913</v>
          </cell>
          <cell r="H2557">
            <v>141</v>
          </cell>
          <cell r="I2557">
            <v>41913</v>
          </cell>
          <cell r="J2557">
            <v>23</v>
          </cell>
          <cell r="K2557" t="str">
            <v>Follrod</v>
          </cell>
          <cell r="L2557">
            <v>41944</v>
          </cell>
          <cell r="M2557">
            <v>41841</v>
          </cell>
          <cell r="O2557">
            <v>0</v>
          </cell>
          <cell r="P2557" t="str">
            <v>Buckeye</v>
          </cell>
          <cell r="Q2557" t="str">
            <v>2015-0262</v>
          </cell>
          <cell r="R2557">
            <v>1025</v>
          </cell>
          <cell r="S2557">
            <v>173</v>
          </cell>
          <cell r="T2557" t="str">
            <v>ZF 2.42</v>
          </cell>
          <cell r="U2557" t="str">
            <v>6 Speed</v>
          </cell>
          <cell r="V2557" t="str">
            <v>N</v>
          </cell>
          <cell r="W2557" t="str">
            <v>120F</v>
          </cell>
          <cell r="X2557">
            <v>42</v>
          </cell>
          <cell r="Y2557" t="str">
            <v>N</v>
          </cell>
          <cell r="Z2557" t="str">
            <v>380/80R38 (White)</v>
          </cell>
          <cell r="AA2557" t="str">
            <v>380/90R46, SPRAYBIB (WHITE)</v>
          </cell>
          <cell r="AB2557">
            <v>1000</v>
          </cell>
          <cell r="AC2557" t="str">
            <v>N</v>
          </cell>
          <cell r="AD2557" t="str">
            <v>N</v>
          </cell>
          <cell r="AE2557" t="str">
            <v>N</v>
          </cell>
          <cell r="AF2557" t="str">
            <v>N</v>
          </cell>
          <cell r="AG2557" t="str">
            <v>N</v>
          </cell>
          <cell r="AH2557" t="str">
            <v>N</v>
          </cell>
          <cell r="AK2557" t="str">
            <v>N</v>
          </cell>
          <cell r="AL2557" t="str">
            <v>N</v>
          </cell>
          <cell r="AM2557">
            <v>100</v>
          </cell>
          <cell r="AN2557" t="str">
            <v>Y</v>
          </cell>
          <cell r="AO2557">
            <v>9</v>
          </cell>
          <cell r="AP2557">
            <v>20</v>
          </cell>
          <cell r="AQ2557">
            <v>3</v>
          </cell>
          <cell r="AR2557" t="str">
            <v>N</v>
          </cell>
          <cell r="AS2557" t="str">
            <v>N</v>
          </cell>
          <cell r="AT2557" t="str">
            <v>Env Pro 2</v>
          </cell>
          <cell r="AU2557" t="str">
            <v>GPS</v>
          </cell>
          <cell r="AV2557" t="str">
            <v>UltraGlide 3</v>
          </cell>
          <cell r="AW2557" t="str">
            <v>Y</v>
          </cell>
          <cell r="AX2557" t="str">
            <v>Y</v>
          </cell>
          <cell r="AY2557" t="str">
            <v>SmartTrax</v>
          </cell>
        </row>
        <row r="2558">
          <cell r="D2558">
            <v>41913</v>
          </cell>
          <cell r="H2558">
            <v>142</v>
          </cell>
          <cell r="I2558">
            <v>41913</v>
          </cell>
          <cell r="J2558">
            <v>24</v>
          </cell>
          <cell r="K2558" t="str">
            <v>Payne</v>
          </cell>
          <cell r="L2558">
            <v>41944</v>
          </cell>
          <cell r="M2558">
            <v>41838</v>
          </cell>
          <cell r="N2558" t="str">
            <v>PO ASOWB03</v>
          </cell>
          <cell r="O2558">
            <v>0</v>
          </cell>
          <cell r="P2558" t="str">
            <v>OVA</v>
          </cell>
          <cell r="Q2558" t="str">
            <v>2015-0263</v>
          </cell>
          <cell r="R2558">
            <v>720</v>
          </cell>
          <cell r="S2558">
            <v>160</v>
          </cell>
          <cell r="T2558" t="str">
            <v>JCB</v>
          </cell>
          <cell r="U2558" t="str">
            <v>4 Speed</v>
          </cell>
          <cell r="V2558" t="str">
            <v>N</v>
          </cell>
          <cell r="W2558" t="str">
            <v>120F</v>
          </cell>
          <cell r="X2558">
            <v>42</v>
          </cell>
          <cell r="Y2558" t="str">
            <v>N</v>
          </cell>
          <cell r="Z2558" t="str">
            <v>380/80R38 (White)</v>
          </cell>
          <cell r="AA2558" t="str">
            <v>380/90R46, SPRAYBIB (WHITE)</v>
          </cell>
          <cell r="AB2558">
            <v>750</v>
          </cell>
          <cell r="AC2558" t="str">
            <v>N</v>
          </cell>
          <cell r="AD2558" t="str">
            <v>N</v>
          </cell>
          <cell r="AE2558" t="str">
            <v>Y</v>
          </cell>
          <cell r="AF2558" t="str">
            <v>N</v>
          </cell>
          <cell r="AG2558" t="str">
            <v>N</v>
          </cell>
          <cell r="AH2558" t="str">
            <v>N</v>
          </cell>
          <cell r="AK2558" t="str">
            <v>N</v>
          </cell>
          <cell r="AL2558" t="str">
            <v>N</v>
          </cell>
          <cell r="AM2558">
            <v>90</v>
          </cell>
          <cell r="AN2558" t="str">
            <v>Y</v>
          </cell>
          <cell r="AO2558">
            <v>9</v>
          </cell>
          <cell r="AP2558">
            <v>15</v>
          </cell>
          <cell r="AQ2558">
            <v>3</v>
          </cell>
          <cell r="AR2558" t="str">
            <v>N</v>
          </cell>
          <cell r="AS2558" t="str">
            <v>R</v>
          </cell>
          <cell r="AT2558" t="str">
            <v>Env Pro 2</v>
          </cell>
          <cell r="AU2558" t="str">
            <v>GPS</v>
          </cell>
          <cell r="AV2558" t="str">
            <v>N</v>
          </cell>
          <cell r="AW2558" t="str">
            <v>Y</v>
          </cell>
          <cell r="AX2558" t="str">
            <v>Y</v>
          </cell>
          <cell r="AY2558" t="str">
            <v>N</v>
          </cell>
        </row>
        <row r="2559">
          <cell r="D2559">
            <v>41913</v>
          </cell>
          <cell r="H2559">
            <v>143</v>
          </cell>
          <cell r="I2559">
            <v>41913</v>
          </cell>
          <cell r="J2559">
            <v>25</v>
          </cell>
          <cell r="K2559" t="str">
            <v>Payne</v>
          </cell>
          <cell r="L2559">
            <v>41944</v>
          </cell>
          <cell r="M2559">
            <v>41838</v>
          </cell>
          <cell r="N2559" t="str">
            <v>PO ASOWB04</v>
          </cell>
          <cell r="O2559">
            <v>0</v>
          </cell>
          <cell r="P2559" t="str">
            <v>OVA</v>
          </cell>
          <cell r="Q2559" t="str">
            <v>2015-0264</v>
          </cell>
          <cell r="R2559">
            <v>720</v>
          </cell>
          <cell r="S2559">
            <v>160</v>
          </cell>
          <cell r="T2559" t="str">
            <v>JCB</v>
          </cell>
          <cell r="U2559" t="str">
            <v>4 Speed</v>
          </cell>
          <cell r="V2559" t="str">
            <v>N</v>
          </cell>
          <cell r="W2559" t="str">
            <v>120F</v>
          </cell>
          <cell r="X2559">
            <v>42</v>
          </cell>
          <cell r="Y2559" t="str">
            <v>N</v>
          </cell>
          <cell r="Z2559" t="str">
            <v>380/80R38 (White)</v>
          </cell>
          <cell r="AA2559" t="str">
            <v>380/90R46, SPRAYBIB (WHITE)</v>
          </cell>
          <cell r="AB2559">
            <v>750</v>
          </cell>
          <cell r="AC2559" t="str">
            <v>N</v>
          </cell>
          <cell r="AD2559" t="str">
            <v>N</v>
          </cell>
          <cell r="AE2559" t="str">
            <v>Y</v>
          </cell>
          <cell r="AF2559" t="str">
            <v>N</v>
          </cell>
          <cell r="AG2559" t="str">
            <v>N</v>
          </cell>
          <cell r="AH2559" t="str">
            <v>N</v>
          </cell>
          <cell r="AK2559" t="str">
            <v>N</v>
          </cell>
          <cell r="AL2559" t="str">
            <v>N</v>
          </cell>
          <cell r="AM2559">
            <v>90</v>
          </cell>
          <cell r="AN2559" t="str">
            <v>Y</v>
          </cell>
          <cell r="AO2559">
            <v>9</v>
          </cell>
          <cell r="AP2559">
            <v>15</v>
          </cell>
          <cell r="AQ2559">
            <v>3</v>
          </cell>
          <cell r="AR2559" t="str">
            <v>N</v>
          </cell>
          <cell r="AS2559" t="str">
            <v>R</v>
          </cell>
          <cell r="AT2559" t="str">
            <v>Env Pro 2</v>
          </cell>
          <cell r="AU2559" t="str">
            <v>GPS</v>
          </cell>
          <cell r="AV2559" t="str">
            <v>N</v>
          </cell>
          <cell r="AW2559" t="str">
            <v>Y</v>
          </cell>
          <cell r="AX2559" t="str">
            <v>Y</v>
          </cell>
          <cell r="AY2559" t="str">
            <v>N</v>
          </cell>
        </row>
        <row r="2560">
          <cell r="D2560">
            <v>41913</v>
          </cell>
          <cell r="H2560">
            <v>144</v>
          </cell>
          <cell r="I2560">
            <v>41913</v>
          </cell>
          <cell r="J2560">
            <v>26</v>
          </cell>
          <cell r="K2560" t="str">
            <v>Payne</v>
          </cell>
          <cell r="L2560">
            <v>41944</v>
          </cell>
          <cell r="M2560">
            <v>41838</v>
          </cell>
          <cell r="N2560" t="str">
            <v>PO ASOWB05</v>
          </cell>
          <cell r="O2560">
            <v>0</v>
          </cell>
          <cell r="P2560" t="str">
            <v>OVA</v>
          </cell>
          <cell r="Q2560" t="str">
            <v>2015-0265</v>
          </cell>
          <cell r="R2560">
            <v>720</v>
          </cell>
          <cell r="S2560">
            <v>160</v>
          </cell>
          <cell r="T2560" t="str">
            <v>JCB</v>
          </cell>
          <cell r="U2560" t="str">
            <v>4 Speed</v>
          </cell>
          <cell r="V2560" t="str">
            <v>N</v>
          </cell>
          <cell r="W2560" t="str">
            <v>120F</v>
          </cell>
          <cell r="X2560">
            <v>42</v>
          </cell>
          <cell r="Y2560" t="str">
            <v>N</v>
          </cell>
          <cell r="Z2560" t="str">
            <v>380/80R38 (White)</v>
          </cell>
          <cell r="AA2560" t="str">
            <v>380/90R46, SPRAYBIB (WHITE)</v>
          </cell>
          <cell r="AB2560">
            <v>750</v>
          </cell>
          <cell r="AC2560" t="str">
            <v>N</v>
          </cell>
          <cell r="AD2560" t="str">
            <v>N</v>
          </cell>
          <cell r="AE2560" t="str">
            <v>Y</v>
          </cell>
          <cell r="AF2560" t="str">
            <v>N</v>
          </cell>
          <cell r="AG2560" t="str">
            <v>N</v>
          </cell>
          <cell r="AH2560" t="str">
            <v>N</v>
          </cell>
          <cell r="AK2560" t="str">
            <v>N</v>
          </cell>
          <cell r="AL2560" t="str">
            <v>N</v>
          </cell>
          <cell r="AM2560">
            <v>90</v>
          </cell>
          <cell r="AN2560" t="str">
            <v>Y</v>
          </cell>
          <cell r="AO2560">
            <v>9</v>
          </cell>
          <cell r="AP2560">
            <v>15</v>
          </cell>
          <cell r="AQ2560">
            <v>3</v>
          </cell>
          <cell r="AR2560" t="str">
            <v>N</v>
          </cell>
          <cell r="AS2560" t="str">
            <v>R</v>
          </cell>
          <cell r="AT2560" t="str">
            <v>Env Pro 2</v>
          </cell>
          <cell r="AU2560" t="str">
            <v>GPS</v>
          </cell>
          <cell r="AV2560" t="str">
            <v>N</v>
          </cell>
          <cell r="AW2560" t="str">
            <v>Y</v>
          </cell>
          <cell r="AX2560" t="str">
            <v>Y</v>
          </cell>
          <cell r="AY2560" t="str">
            <v>N</v>
          </cell>
        </row>
        <row r="2561">
          <cell r="D2561">
            <v>41913</v>
          </cell>
          <cell r="H2561">
            <v>145</v>
          </cell>
          <cell r="I2561">
            <v>41913</v>
          </cell>
          <cell r="J2561">
            <v>27</v>
          </cell>
          <cell r="K2561" t="str">
            <v>Payne</v>
          </cell>
          <cell r="L2561">
            <v>41944</v>
          </cell>
          <cell r="M2561">
            <v>41838</v>
          </cell>
          <cell r="N2561" t="str">
            <v>PO ASOWB18</v>
          </cell>
          <cell r="O2561">
            <v>0</v>
          </cell>
          <cell r="P2561" t="str">
            <v>OVA</v>
          </cell>
          <cell r="Q2561" t="str">
            <v>2015-0266</v>
          </cell>
          <cell r="R2561">
            <v>1220</v>
          </cell>
          <cell r="S2561">
            <v>225</v>
          </cell>
          <cell r="T2561" t="str">
            <v>ZF 2.42</v>
          </cell>
          <cell r="U2561" t="str">
            <v>6 Speed</v>
          </cell>
          <cell r="V2561" t="str">
            <v>N</v>
          </cell>
          <cell r="W2561" t="str">
            <v>120F</v>
          </cell>
          <cell r="X2561">
            <v>50</v>
          </cell>
          <cell r="Y2561" t="str">
            <v>N</v>
          </cell>
          <cell r="Z2561" t="str">
            <v>380/80R38 (White)</v>
          </cell>
          <cell r="AA2561" t="str">
            <v>380/90R46, SPRAYBIB (WHITE)</v>
          </cell>
          <cell r="AB2561">
            <v>1200</v>
          </cell>
          <cell r="AC2561" t="str">
            <v>N</v>
          </cell>
          <cell r="AD2561" t="str">
            <v>N</v>
          </cell>
          <cell r="AE2561" t="str">
            <v>Y</v>
          </cell>
          <cell r="AF2561">
            <v>38</v>
          </cell>
          <cell r="AG2561" t="str">
            <v>DB</v>
          </cell>
          <cell r="AH2561" t="str">
            <v>N</v>
          </cell>
          <cell r="AK2561" t="str">
            <v>N</v>
          </cell>
          <cell r="AL2561" t="str">
            <v>N</v>
          </cell>
          <cell r="AM2561">
            <v>90</v>
          </cell>
          <cell r="AN2561" t="str">
            <v>Y</v>
          </cell>
          <cell r="AO2561">
            <v>9</v>
          </cell>
          <cell r="AP2561">
            <v>15</v>
          </cell>
          <cell r="AQ2561">
            <v>3</v>
          </cell>
          <cell r="AR2561" t="str">
            <v>N</v>
          </cell>
          <cell r="AS2561" t="str">
            <v>N</v>
          </cell>
          <cell r="AT2561" t="str">
            <v>Env Pro 2</v>
          </cell>
          <cell r="AU2561" t="str">
            <v>GPS</v>
          </cell>
          <cell r="AV2561" t="str">
            <v>N</v>
          </cell>
          <cell r="AW2561" t="str">
            <v>Y</v>
          </cell>
          <cell r="AX2561" t="str">
            <v>Y</v>
          </cell>
          <cell r="AY2561" t="str">
            <v>N</v>
          </cell>
        </row>
        <row r="2562">
          <cell r="D2562">
            <v>41913</v>
          </cell>
          <cell r="H2562">
            <v>146</v>
          </cell>
          <cell r="I2562">
            <v>41913</v>
          </cell>
          <cell r="J2562">
            <v>28</v>
          </cell>
          <cell r="K2562" t="str">
            <v>Rech</v>
          </cell>
          <cell r="M2562">
            <v>41821</v>
          </cell>
          <cell r="N2562" t="str">
            <v>PO 10439 Stacy Hoerr</v>
          </cell>
          <cell r="O2562">
            <v>0</v>
          </cell>
          <cell r="P2562" t="str">
            <v>Riggins, MO</v>
          </cell>
          <cell r="Q2562" t="str">
            <v>2015-0269</v>
          </cell>
          <cell r="R2562">
            <v>1025</v>
          </cell>
          <cell r="S2562">
            <v>173</v>
          </cell>
          <cell r="T2562" t="str">
            <v>ZF 2.42</v>
          </cell>
          <cell r="U2562" t="str">
            <v>6 Speed</v>
          </cell>
          <cell r="V2562" t="str">
            <v>N</v>
          </cell>
          <cell r="W2562" t="str">
            <v>120F</v>
          </cell>
          <cell r="X2562">
            <v>42</v>
          </cell>
          <cell r="Y2562" t="str">
            <v>N</v>
          </cell>
          <cell r="Z2562" t="str">
            <v>380/80R38 (White)</v>
          </cell>
          <cell r="AA2562" t="str">
            <v>380/90R46, SPRAYBIB (WHITE)</v>
          </cell>
          <cell r="AB2562">
            <v>1000</v>
          </cell>
          <cell r="AC2562" t="str">
            <v>N</v>
          </cell>
          <cell r="AD2562" t="str">
            <v>N</v>
          </cell>
          <cell r="AE2562" t="str">
            <v>Y</v>
          </cell>
          <cell r="AF2562">
            <v>38</v>
          </cell>
          <cell r="AG2562" t="str">
            <v>Plan</v>
          </cell>
          <cell r="AH2562" t="str">
            <v>N</v>
          </cell>
          <cell r="AK2562" t="str">
            <v>N</v>
          </cell>
          <cell r="AL2562" t="str">
            <v>N</v>
          </cell>
          <cell r="AM2562" t="str">
            <v>60/90</v>
          </cell>
          <cell r="AN2562" t="str">
            <v>Y</v>
          </cell>
          <cell r="AO2562">
            <v>9</v>
          </cell>
          <cell r="AP2562">
            <v>20</v>
          </cell>
          <cell r="AQ2562">
            <v>3</v>
          </cell>
          <cell r="AR2562" t="str">
            <v>N</v>
          </cell>
          <cell r="AS2562" t="str">
            <v>N</v>
          </cell>
          <cell r="AT2562" t="str">
            <v>Env Pro 2</v>
          </cell>
          <cell r="AU2562" t="str">
            <v>GPS</v>
          </cell>
          <cell r="AV2562" t="str">
            <v>N</v>
          </cell>
          <cell r="AW2562" t="str">
            <v>Y</v>
          </cell>
          <cell r="AX2562" t="str">
            <v>Y</v>
          </cell>
          <cell r="AY2562" t="str">
            <v>N</v>
          </cell>
        </row>
        <row r="2563">
          <cell r="D2563">
            <v>41913</v>
          </cell>
          <cell r="H2563">
            <v>147</v>
          </cell>
          <cell r="I2563">
            <v>41913</v>
          </cell>
          <cell r="J2563">
            <v>29</v>
          </cell>
          <cell r="K2563" t="str">
            <v>Thompson</v>
          </cell>
          <cell r="L2563">
            <v>41944</v>
          </cell>
          <cell r="M2563">
            <v>41816</v>
          </cell>
          <cell r="N2563" t="str">
            <v>J15-11</v>
          </cell>
          <cell r="O2563">
            <v>0</v>
          </cell>
          <cell r="P2563" t="str">
            <v>Simpson</v>
          </cell>
          <cell r="Q2563" t="str">
            <v>2015-0272</v>
          </cell>
          <cell r="R2563">
            <v>1025</v>
          </cell>
          <cell r="S2563">
            <v>173</v>
          </cell>
          <cell r="T2563" t="str">
            <v>ZF 2.42</v>
          </cell>
          <cell r="U2563" t="str">
            <v>6 Speed</v>
          </cell>
          <cell r="V2563" t="str">
            <v>N</v>
          </cell>
          <cell r="W2563" t="str">
            <v>120F</v>
          </cell>
          <cell r="X2563">
            <v>42</v>
          </cell>
          <cell r="Y2563" t="str">
            <v>N</v>
          </cell>
          <cell r="Z2563" t="str">
            <v>380/80R38 (White)</v>
          </cell>
          <cell r="AA2563" t="str">
            <v>380/90R46, SPRAYBIB (WHITE)</v>
          </cell>
          <cell r="AB2563">
            <v>1000</v>
          </cell>
          <cell r="AC2563" t="str">
            <v>N</v>
          </cell>
          <cell r="AD2563" t="str">
            <v>N</v>
          </cell>
          <cell r="AE2563" t="str">
            <v>Y</v>
          </cell>
          <cell r="AF2563">
            <v>38</v>
          </cell>
          <cell r="AG2563" t="str">
            <v>Plan</v>
          </cell>
          <cell r="AH2563" t="str">
            <v>N</v>
          </cell>
          <cell r="AK2563" t="str">
            <v>Y</v>
          </cell>
          <cell r="AL2563" t="str">
            <v>N</v>
          </cell>
          <cell r="AM2563">
            <v>90</v>
          </cell>
          <cell r="AN2563" t="str">
            <v>N</v>
          </cell>
          <cell r="AO2563">
            <v>9</v>
          </cell>
          <cell r="AP2563">
            <v>15</v>
          </cell>
          <cell r="AQ2563">
            <v>3</v>
          </cell>
          <cell r="AR2563" t="str">
            <v>N</v>
          </cell>
          <cell r="AS2563" t="str">
            <v>R</v>
          </cell>
          <cell r="AT2563" t="str">
            <v>Env Pro 2</v>
          </cell>
          <cell r="AU2563" t="str">
            <v>GPS</v>
          </cell>
          <cell r="AV2563" t="str">
            <v>PowerGlide</v>
          </cell>
          <cell r="AW2563" t="str">
            <v>Y</v>
          </cell>
          <cell r="AX2563" t="str">
            <v>Y</v>
          </cell>
          <cell r="AY2563" t="str">
            <v>SmartTrax</v>
          </cell>
          <cell r="AZ2563" t="str">
            <v>Raven 2" w/display</v>
          </cell>
        </row>
        <row r="2564">
          <cell r="D2564">
            <v>41913</v>
          </cell>
          <cell r="H2564">
            <v>148</v>
          </cell>
          <cell r="I2564">
            <v>41913</v>
          </cell>
          <cell r="J2564">
            <v>30</v>
          </cell>
          <cell r="K2564" t="str">
            <v>Thompson</v>
          </cell>
          <cell r="L2564">
            <v>41944</v>
          </cell>
          <cell r="M2564">
            <v>41816</v>
          </cell>
          <cell r="N2564" t="str">
            <v>J15-12</v>
          </cell>
          <cell r="O2564">
            <v>0</v>
          </cell>
          <cell r="P2564" t="str">
            <v>Simpson</v>
          </cell>
          <cell r="Q2564" t="str">
            <v>2015-0273</v>
          </cell>
          <cell r="R2564">
            <v>1025</v>
          </cell>
          <cell r="S2564">
            <v>173</v>
          </cell>
          <cell r="T2564" t="str">
            <v>ZF 2.42</v>
          </cell>
          <cell r="U2564" t="str">
            <v>6 Speed</v>
          </cell>
          <cell r="V2564" t="str">
            <v>N</v>
          </cell>
          <cell r="W2564" t="str">
            <v>120F</v>
          </cell>
          <cell r="X2564">
            <v>42</v>
          </cell>
          <cell r="Y2564" t="str">
            <v>N</v>
          </cell>
          <cell r="Z2564" t="str">
            <v>380/80R38 (White)</v>
          </cell>
          <cell r="AA2564" t="str">
            <v>380/90R46, SPRAYBIB (WHITE)</v>
          </cell>
          <cell r="AB2564">
            <v>1000</v>
          </cell>
          <cell r="AC2564" t="str">
            <v>N</v>
          </cell>
          <cell r="AD2564" t="str">
            <v>N</v>
          </cell>
          <cell r="AE2564" t="str">
            <v>Y</v>
          </cell>
          <cell r="AF2564">
            <v>38</v>
          </cell>
          <cell r="AG2564" t="str">
            <v>Plan</v>
          </cell>
          <cell r="AH2564" t="str">
            <v>N</v>
          </cell>
          <cell r="AK2564" t="str">
            <v>Y</v>
          </cell>
          <cell r="AL2564" t="str">
            <v>N</v>
          </cell>
          <cell r="AM2564">
            <v>100</v>
          </cell>
          <cell r="AN2564" t="str">
            <v>N</v>
          </cell>
          <cell r="AO2564">
            <v>9</v>
          </cell>
          <cell r="AP2564">
            <v>20</v>
          </cell>
          <cell r="AQ2564">
            <v>3</v>
          </cell>
          <cell r="AR2564" t="str">
            <v>N</v>
          </cell>
          <cell r="AS2564" t="str">
            <v>R</v>
          </cell>
          <cell r="AT2564" t="str">
            <v>Env Pro 2</v>
          </cell>
          <cell r="AU2564" t="str">
            <v>GPS</v>
          </cell>
          <cell r="AV2564" t="str">
            <v>PowerGlide</v>
          </cell>
          <cell r="AW2564" t="str">
            <v>Y</v>
          </cell>
          <cell r="AX2564" t="str">
            <v>Y</v>
          </cell>
          <cell r="AY2564" t="str">
            <v>SmartTrax</v>
          </cell>
          <cell r="AZ2564" t="str">
            <v>Raven 2" w/display</v>
          </cell>
        </row>
        <row r="2565">
          <cell r="D2565">
            <v>41913</v>
          </cell>
          <cell r="H2565">
            <v>149</v>
          </cell>
          <cell r="I2565">
            <v>41913</v>
          </cell>
          <cell r="J2565">
            <v>31</v>
          </cell>
          <cell r="K2565" t="str">
            <v>Thompson</v>
          </cell>
          <cell r="L2565">
            <v>41944</v>
          </cell>
          <cell r="M2565">
            <v>41816</v>
          </cell>
          <cell r="N2565" t="str">
            <v>J15-13</v>
          </cell>
          <cell r="O2565">
            <v>0</v>
          </cell>
          <cell r="P2565" t="str">
            <v>Simpson</v>
          </cell>
          <cell r="Q2565" t="str">
            <v>2015-0274</v>
          </cell>
          <cell r="R2565">
            <v>1025</v>
          </cell>
          <cell r="S2565">
            <v>173</v>
          </cell>
          <cell r="T2565" t="str">
            <v>ZF 2.42</v>
          </cell>
          <cell r="U2565" t="str">
            <v>6 Speed</v>
          </cell>
          <cell r="V2565" t="str">
            <v>N</v>
          </cell>
          <cell r="W2565" t="str">
            <v>120F</v>
          </cell>
          <cell r="X2565">
            <v>42</v>
          </cell>
          <cell r="Y2565" t="str">
            <v>N</v>
          </cell>
          <cell r="Z2565" t="str">
            <v>380/80R38 (White)</v>
          </cell>
          <cell r="AA2565" t="str">
            <v>380/90R46, SPRAYBIB (WHITE)</v>
          </cell>
          <cell r="AB2565">
            <v>1000</v>
          </cell>
          <cell r="AC2565" t="str">
            <v>N</v>
          </cell>
          <cell r="AD2565" t="str">
            <v>N</v>
          </cell>
          <cell r="AE2565" t="str">
            <v>Y</v>
          </cell>
          <cell r="AF2565">
            <v>38</v>
          </cell>
          <cell r="AG2565" t="str">
            <v>Plan</v>
          </cell>
          <cell r="AH2565" t="str">
            <v>N</v>
          </cell>
          <cell r="AK2565" t="str">
            <v>Y</v>
          </cell>
          <cell r="AL2565" t="str">
            <v>N</v>
          </cell>
          <cell r="AM2565">
            <v>100</v>
          </cell>
          <cell r="AN2565" t="str">
            <v>N</v>
          </cell>
          <cell r="AO2565">
            <v>9</v>
          </cell>
          <cell r="AP2565">
            <v>20</v>
          </cell>
          <cell r="AQ2565">
            <v>3</v>
          </cell>
          <cell r="AR2565" t="str">
            <v>N</v>
          </cell>
          <cell r="AS2565" t="str">
            <v>R</v>
          </cell>
          <cell r="AT2565" t="str">
            <v>Env Pro 2</v>
          </cell>
          <cell r="AU2565" t="str">
            <v>GPS</v>
          </cell>
          <cell r="AV2565" t="str">
            <v>PowerGlide</v>
          </cell>
          <cell r="AW2565" t="str">
            <v>Y</v>
          </cell>
          <cell r="AX2565" t="str">
            <v>Y</v>
          </cell>
          <cell r="AY2565" t="str">
            <v>SmartTrax</v>
          </cell>
          <cell r="AZ2565" t="str">
            <v>Raven 2" w/display</v>
          </cell>
        </row>
        <row r="2566">
          <cell r="D2566">
            <v>41913</v>
          </cell>
          <cell r="H2566">
            <v>150</v>
          </cell>
          <cell r="I2566">
            <v>41913</v>
          </cell>
          <cell r="J2566">
            <v>32</v>
          </cell>
          <cell r="K2566" t="str">
            <v>Thompson</v>
          </cell>
          <cell r="L2566">
            <v>41944</v>
          </cell>
          <cell r="M2566">
            <v>41816</v>
          </cell>
          <cell r="N2566" t="str">
            <v>J15-14</v>
          </cell>
          <cell r="O2566">
            <v>0</v>
          </cell>
          <cell r="P2566" t="str">
            <v>Simpson</v>
          </cell>
          <cell r="Q2566" t="str">
            <v>2015-0275</v>
          </cell>
          <cell r="R2566">
            <v>1025</v>
          </cell>
          <cell r="S2566">
            <v>173</v>
          </cell>
          <cell r="T2566" t="str">
            <v>ZF 2.42</v>
          </cell>
          <cell r="U2566" t="str">
            <v>6 Speed</v>
          </cell>
          <cell r="V2566" t="str">
            <v>N</v>
          </cell>
          <cell r="W2566" t="str">
            <v>120F</v>
          </cell>
          <cell r="X2566">
            <v>42</v>
          </cell>
          <cell r="Y2566" t="str">
            <v>N</v>
          </cell>
          <cell r="Z2566" t="str">
            <v>380/80R38 (White)</v>
          </cell>
          <cell r="AA2566" t="str">
            <v>380/90R46, SPRAYBIB (WHITE)</v>
          </cell>
          <cell r="AB2566">
            <v>1000</v>
          </cell>
          <cell r="AC2566" t="str">
            <v>N</v>
          </cell>
          <cell r="AD2566" t="str">
            <v>N</v>
          </cell>
          <cell r="AE2566" t="str">
            <v>Y</v>
          </cell>
          <cell r="AF2566">
            <v>38</v>
          </cell>
          <cell r="AG2566" t="str">
            <v>Plan</v>
          </cell>
          <cell r="AH2566" t="str">
            <v>N</v>
          </cell>
          <cell r="AK2566" t="str">
            <v>Y</v>
          </cell>
          <cell r="AL2566" t="str">
            <v>N</v>
          </cell>
          <cell r="AM2566">
            <v>100</v>
          </cell>
          <cell r="AN2566" t="str">
            <v>N</v>
          </cell>
          <cell r="AO2566">
            <v>9</v>
          </cell>
          <cell r="AP2566">
            <v>30</v>
          </cell>
          <cell r="AQ2566">
            <v>3</v>
          </cell>
          <cell r="AR2566" t="str">
            <v>N</v>
          </cell>
          <cell r="AS2566" t="str">
            <v>R</v>
          </cell>
          <cell r="AT2566" t="str">
            <v>Env Pro 2</v>
          </cell>
          <cell r="AU2566" t="str">
            <v>GPS</v>
          </cell>
          <cell r="AV2566" t="str">
            <v>PowerGlide</v>
          </cell>
          <cell r="AW2566" t="str">
            <v>Y</v>
          </cell>
          <cell r="AX2566" t="str">
            <v>Y</v>
          </cell>
          <cell r="AY2566" t="str">
            <v>SmartTrax</v>
          </cell>
          <cell r="AZ2566" t="str">
            <v>Raven 2" w/display</v>
          </cell>
        </row>
        <row r="2567">
          <cell r="D2567">
            <v>41913</v>
          </cell>
          <cell r="H2567">
            <v>151</v>
          </cell>
          <cell r="I2567">
            <v>41913</v>
          </cell>
          <cell r="J2567">
            <v>33</v>
          </cell>
          <cell r="K2567" t="str">
            <v>Thompson</v>
          </cell>
          <cell r="L2567">
            <v>41944</v>
          </cell>
          <cell r="M2567">
            <v>41816</v>
          </cell>
          <cell r="N2567" t="str">
            <v>J15-15</v>
          </cell>
          <cell r="O2567">
            <v>0</v>
          </cell>
          <cell r="P2567" t="str">
            <v>Simpson</v>
          </cell>
          <cell r="Q2567" t="str">
            <v>2015-0276</v>
          </cell>
          <cell r="R2567">
            <v>1025</v>
          </cell>
          <cell r="S2567">
            <v>173</v>
          </cell>
          <cell r="T2567" t="str">
            <v>ZF 2.42</v>
          </cell>
          <cell r="U2567" t="str">
            <v>6 Speed</v>
          </cell>
          <cell r="V2567" t="str">
            <v>N</v>
          </cell>
          <cell r="W2567" t="str">
            <v>120F</v>
          </cell>
          <cell r="X2567">
            <v>42</v>
          </cell>
          <cell r="Y2567" t="str">
            <v>N</v>
          </cell>
          <cell r="Z2567" t="str">
            <v>380/80R38 (White)</v>
          </cell>
          <cell r="AA2567" t="str">
            <v>380/90R46, SPRAYBIB (WHITE)</v>
          </cell>
          <cell r="AB2567">
            <v>1000</v>
          </cell>
          <cell r="AC2567" t="str">
            <v>N</v>
          </cell>
          <cell r="AD2567" t="str">
            <v>N</v>
          </cell>
          <cell r="AE2567" t="str">
            <v>Y</v>
          </cell>
          <cell r="AF2567">
            <v>38</v>
          </cell>
          <cell r="AG2567" t="str">
            <v>Plan</v>
          </cell>
          <cell r="AH2567" t="str">
            <v>N</v>
          </cell>
          <cell r="AK2567" t="str">
            <v>Y</v>
          </cell>
          <cell r="AL2567" t="str">
            <v>N</v>
          </cell>
          <cell r="AM2567">
            <v>100</v>
          </cell>
          <cell r="AN2567" t="str">
            <v>N</v>
          </cell>
          <cell r="AO2567">
            <v>9</v>
          </cell>
          <cell r="AP2567">
            <v>15</v>
          </cell>
          <cell r="AQ2567">
            <v>3</v>
          </cell>
          <cell r="AR2567" t="str">
            <v>N</v>
          </cell>
          <cell r="AS2567" t="str">
            <v>R</v>
          </cell>
          <cell r="AT2567" t="str">
            <v>Env Pro 2</v>
          </cell>
          <cell r="AU2567" t="str">
            <v>GPS</v>
          </cell>
          <cell r="AV2567" t="str">
            <v>PowerGlide</v>
          </cell>
          <cell r="AW2567" t="str">
            <v>Y</v>
          </cell>
          <cell r="AX2567" t="str">
            <v>Y</v>
          </cell>
          <cell r="AY2567" t="str">
            <v>SmartTrax</v>
          </cell>
          <cell r="AZ2567" t="str">
            <v>Raven 2" w/display</v>
          </cell>
        </row>
        <row r="2568">
          <cell r="D2568">
            <v>41913</v>
          </cell>
          <cell r="H2568">
            <v>152</v>
          </cell>
          <cell r="I2568">
            <v>41913</v>
          </cell>
          <cell r="J2568">
            <v>34</v>
          </cell>
          <cell r="K2568" t="str">
            <v>Thompson</v>
          </cell>
          <cell r="L2568">
            <v>41944</v>
          </cell>
          <cell r="M2568">
            <v>41816</v>
          </cell>
          <cell r="N2568" t="str">
            <v>J15-16</v>
          </cell>
          <cell r="O2568">
            <v>41848</v>
          </cell>
          <cell r="P2568" t="str">
            <v>Simpson</v>
          </cell>
          <cell r="Q2568" t="str">
            <v>2015-0278</v>
          </cell>
          <cell r="R2568">
            <v>1025</v>
          </cell>
          <cell r="S2568">
            <v>173</v>
          </cell>
          <cell r="T2568" t="str">
            <v>ZF 2.42</v>
          </cell>
          <cell r="U2568" t="str">
            <v>6 Speed</v>
          </cell>
          <cell r="V2568" t="str">
            <v>N</v>
          </cell>
          <cell r="W2568" t="str">
            <v>120F</v>
          </cell>
          <cell r="X2568">
            <v>42</v>
          </cell>
          <cell r="Y2568" t="str">
            <v>N</v>
          </cell>
          <cell r="Z2568" t="str">
            <v>380/80R38 (White)</v>
          </cell>
          <cell r="AA2568" t="str">
            <v>380/90R46, SPRAYBIB (WHITE)</v>
          </cell>
          <cell r="AB2568">
            <v>1000</v>
          </cell>
          <cell r="AC2568" t="str">
            <v>N</v>
          </cell>
          <cell r="AD2568" t="str">
            <v>N</v>
          </cell>
          <cell r="AE2568" t="str">
            <v>Y</v>
          </cell>
          <cell r="AF2568">
            <v>38</v>
          </cell>
          <cell r="AG2568" t="str">
            <v>Plan</v>
          </cell>
          <cell r="AH2568" t="str">
            <v>N</v>
          </cell>
          <cell r="AK2568" t="str">
            <v>Y</v>
          </cell>
          <cell r="AL2568" t="str">
            <v>N</v>
          </cell>
          <cell r="AM2568">
            <v>90</v>
          </cell>
          <cell r="AN2568" t="str">
            <v>N</v>
          </cell>
          <cell r="AO2568">
            <v>9</v>
          </cell>
          <cell r="AP2568">
            <v>20</v>
          </cell>
          <cell r="AQ2568">
            <v>3</v>
          </cell>
          <cell r="AR2568" t="str">
            <v>N</v>
          </cell>
          <cell r="AS2568" t="str">
            <v>R</v>
          </cell>
          <cell r="AT2568" t="str">
            <v>Env Pro 2</v>
          </cell>
          <cell r="AU2568" t="str">
            <v>GPS</v>
          </cell>
          <cell r="AV2568" t="str">
            <v>PowerGlide</v>
          </cell>
          <cell r="AW2568" t="str">
            <v>Y</v>
          </cell>
          <cell r="AX2568" t="str">
            <v>Y</v>
          </cell>
          <cell r="AY2568" t="str">
            <v>SmartTrax</v>
          </cell>
          <cell r="AZ2568" t="str">
            <v>Raven 2" w/display</v>
          </cell>
        </row>
        <row r="2569">
          <cell r="D2569">
            <v>41913</v>
          </cell>
          <cell r="H2569">
            <v>153</v>
          </cell>
          <cell r="I2569">
            <v>41913</v>
          </cell>
          <cell r="J2569">
            <v>35</v>
          </cell>
          <cell r="K2569" t="str">
            <v>Thompson</v>
          </cell>
          <cell r="L2569">
            <v>41944</v>
          </cell>
          <cell r="M2569">
            <v>41816</v>
          </cell>
          <cell r="N2569" t="str">
            <v>J15-17</v>
          </cell>
          <cell r="O2569">
            <v>0</v>
          </cell>
          <cell r="P2569" t="str">
            <v>Simpson</v>
          </cell>
          <cell r="Q2569" t="str">
            <v>2015-0280</v>
          </cell>
          <cell r="R2569">
            <v>1025</v>
          </cell>
          <cell r="S2569">
            <v>173</v>
          </cell>
          <cell r="T2569" t="str">
            <v>ZF 2.42</v>
          </cell>
          <cell r="U2569" t="str">
            <v>6 Speed</v>
          </cell>
          <cell r="V2569" t="str">
            <v>N</v>
          </cell>
          <cell r="W2569" t="str">
            <v>120F</v>
          </cell>
          <cell r="X2569">
            <v>42</v>
          </cell>
          <cell r="Y2569" t="str">
            <v>N</v>
          </cell>
          <cell r="Z2569" t="str">
            <v>380/80R38 (White)</v>
          </cell>
          <cell r="AA2569" t="str">
            <v>380/90R46, SPRAYBIB (WHITE)</v>
          </cell>
          <cell r="AB2569">
            <v>1000</v>
          </cell>
          <cell r="AC2569" t="str">
            <v>N</v>
          </cell>
          <cell r="AD2569" t="str">
            <v>N</v>
          </cell>
          <cell r="AE2569" t="str">
            <v>Y</v>
          </cell>
          <cell r="AF2569">
            <v>38</v>
          </cell>
          <cell r="AG2569" t="str">
            <v>Plan</v>
          </cell>
          <cell r="AH2569" t="str">
            <v>N</v>
          </cell>
          <cell r="AK2569" t="str">
            <v>Y</v>
          </cell>
          <cell r="AL2569" t="str">
            <v>N</v>
          </cell>
          <cell r="AM2569" t="str">
            <v>POM 120' Boom</v>
          </cell>
          <cell r="AN2569" t="str">
            <v>N</v>
          </cell>
          <cell r="AO2569">
            <v>9</v>
          </cell>
          <cell r="AP2569">
            <v>20</v>
          </cell>
          <cell r="AQ2569">
            <v>3</v>
          </cell>
          <cell r="AR2569" t="str">
            <v>N</v>
          </cell>
          <cell r="AS2569" t="str">
            <v>R</v>
          </cell>
          <cell r="AT2569" t="str">
            <v>Env Pro 2</v>
          </cell>
          <cell r="AU2569" t="str">
            <v>GPS</v>
          </cell>
          <cell r="AV2569" t="str">
            <v>UltraGlide 5</v>
          </cell>
          <cell r="AW2569" t="str">
            <v>Y</v>
          </cell>
          <cell r="AX2569" t="str">
            <v>Y</v>
          </cell>
          <cell r="AY2569" t="str">
            <v>SmartTrax</v>
          </cell>
          <cell r="AZ2569" t="str">
            <v>Raven 2" w/display</v>
          </cell>
        </row>
        <row r="2570">
          <cell r="D2570">
            <v>41913</v>
          </cell>
          <cell r="H2570">
            <v>154</v>
          </cell>
          <cell r="I2570">
            <v>41913</v>
          </cell>
          <cell r="J2570">
            <v>36</v>
          </cell>
          <cell r="K2570" t="str">
            <v>Thompson</v>
          </cell>
          <cell r="L2570">
            <v>41944</v>
          </cell>
          <cell r="M2570">
            <v>41816</v>
          </cell>
          <cell r="N2570" t="str">
            <v>J15-18</v>
          </cell>
          <cell r="O2570">
            <v>0</v>
          </cell>
          <cell r="P2570" t="str">
            <v>Simpson</v>
          </cell>
          <cell r="Q2570" t="str">
            <v>2015-0283</v>
          </cell>
          <cell r="R2570">
            <v>1025</v>
          </cell>
          <cell r="S2570">
            <v>173</v>
          </cell>
          <cell r="T2570" t="str">
            <v>ZF 2.42</v>
          </cell>
          <cell r="U2570" t="str">
            <v>6 Speed</v>
          </cell>
          <cell r="V2570" t="str">
            <v>N</v>
          </cell>
          <cell r="W2570" t="str">
            <v>120F</v>
          </cell>
          <cell r="X2570">
            <v>42</v>
          </cell>
          <cell r="Y2570" t="str">
            <v>N</v>
          </cell>
          <cell r="Z2570" t="str">
            <v>380/80R38 (White)</v>
          </cell>
          <cell r="AA2570" t="str">
            <v>380/90R46, SPRAYBIB (WHITE)</v>
          </cell>
          <cell r="AB2570">
            <v>1000</v>
          </cell>
          <cell r="AC2570" t="str">
            <v>N</v>
          </cell>
          <cell r="AD2570" t="str">
            <v>N</v>
          </cell>
          <cell r="AE2570" t="str">
            <v>Y</v>
          </cell>
          <cell r="AF2570">
            <v>38</v>
          </cell>
          <cell r="AG2570" t="str">
            <v>Plan</v>
          </cell>
          <cell r="AH2570" t="str">
            <v>N</v>
          </cell>
          <cell r="AK2570" t="str">
            <v>Y</v>
          </cell>
          <cell r="AL2570" t="str">
            <v>N</v>
          </cell>
          <cell r="AM2570">
            <v>100</v>
          </cell>
          <cell r="AN2570" t="str">
            <v>N</v>
          </cell>
          <cell r="AO2570">
            <v>9</v>
          </cell>
          <cell r="AP2570">
            <v>15</v>
          </cell>
          <cell r="AQ2570">
            <v>3</v>
          </cell>
          <cell r="AR2570" t="str">
            <v>N</v>
          </cell>
          <cell r="AS2570" t="str">
            <v>R</v>
          </cell>
          <cell r="AT2570" t="str">
            <v>Env Pro 2</v>
          </cell>
          <cell r="AU2570" t="str">
            <v>GPS</v>
          </cell>
          <cell r="AV2570" t="str">
            <v>PowerGlide</v>
          </cell>
          <cell r="AW2570" t="str">
            <v>Y</v>
          </cell>
          <cell r="AX2570" t="str">
            <v>Y</v>
          </cell>
          <cell r="AY2570" t="str">
            <v>SmartTrax</v>
          </cell>
          <cell r="AZ2570" t="str">
            <v>Raven 2" w/display</v>
          </cell>
        </row>
        <row r="2571">
          <cell r="D2571">
            <v>41913</v>
          </cell>
          <cell r="H2571">
            <v>155</v>
          </cell>
          <cell r="I2571">
            <v>41913</v>
          </cell>
          <cell r="J2571">
            <v>37</v>
          </cell>
          <cell r="K2571" t="str">
            <v>Hatley</v>
          </cell>
          <cell r="L2571">
            <v>41944</v>
          </cell>
          <cell r="M2571">
            <v>41820</v>
          </cell>
          <cell r="N2571" t="str">
            <v>3 of 5 Broughton Land</v>
          </cell>
          <cell r="O2571">
            <v>0</v>
          </cell>
          <cell r="P2571" t="str">
            <v>Morrow</v>
          </cell>
          <cell r="Q2571" t="str">
            <v>2015-0284</v>
          </cell>
          <cell r="R2571" t="str">
            <v>1220+</v>
          </cell>
          <cell r="S2571">
            <v>275</v>
          </cell>
          <cell r="T2571" t="str">
            <v>ZF 1.87</v>
          </cell>
          <cell r="U2571" t="str">
            <v>6 Speed</v>
          </cell>
          <cell r="V2571" t="str">
            <v>N</v>
          </cell>
          <cell r="W2571" t="str">
            <v>120-160</v>
          </cell>
          <cell r="X2571">
            <v>50</v>
          </cell>
          <cell r="Y2571" t="str">
            <v>Y</v>
          </cell>
          <cell r="Z2571" t="str">
            <v>380/80R38 (BLACK)</v>
          </cell>
          <cell r="AA2571" t="str">
            <v>380/90R46, SPRAYBIB (BLACK)</v>
          </cell>
          <cell r="AB2571">
            <v>1200</v>
          </cell>
          <cell r="AC2571" t="str">
            <v>N</v>
          </cell>
          <cell r="AD2571" t="str">
            <v>Y</v>
          </cell>
          <cell r="AE2571" t="str">
            <v>Y</v>
          </cell>
          <cell r="AF2571" t="str">
            <v>N</v>
          </cell>
          <cell r="AG2571" t="str">
            <v>N</v>
          </cell>
          <cell r="AH2571" t="str">
            <v>N</v>
          </cell>
          <cell r="AK2571" t="str">
            <v>Y</v>
          </cell>
          <cell r="AL2571" t="str">
            <v>N</v>
          </cell>
          <cell r="AM2571">
            <v>100</v>
          </cell>
          <cell r="AN2571" t="str">
            <v>Y</v>
          </cell>
          <cell r="AO2571">
            <v>9</v>
          </cell>
          <cell r="AP2571">
            <v>20</v>
          </cell>
          <cell r="AQ2571">
            <v>3</v>
          </cell>
          <cell r="AR2571" t="str">
            <v>N</v>
          </cell>
          <cell r="AS2571" t="str">
            <v>B</v>
          </cell>
          <cell r="AT2571" t="str">
            <v>Env Pro 2</v>
          </cell>
          <cell r="AU2571" t="str">
            <v>GPS</v>
          </cell>
          <cell r="AV2571" t="str">
            <v>UltraGlide 3</v>
          </cell>
          <cell r="AW2571" t="str">
            <v>Y</v>
          </cell>
          <cell r="AX2571" t="str">
            <v>Y</v>
          </cell>
          <cell r="AY2571" t="str">
            <v>SmartTrax</v>
          </cell>
          <cell r="AZ2571" t="str">
            <v>Raven 2" w/display</v>
          </cell>
        </row>
        <row r="2572">
          <cell r="D2572">
            <v>41913</v>
          </cell>
          <cell r="H2572">
            <v>156</v>
          </cell>
          <cell r="I2572">
            <v>41913</v>
          </cell>
          <cell r="J2572">
            <v>38</v>
          </cell>
          <cell r="K2572" t="str">
            <v>Hatley</v>
          </cell>
          <cell r="L2572">
            <v>41944</v>
          </cell>
          <cell r="M2572">
            <v>41820</v>
          </cell>
          <cell r="N2572" t="str">
            <v>4 of 5</v>
          </cell>
          <cell r="O2572">
            <v>0</v>
          </cell>
          <cell r="P2572" t="str">
            <v>Morrow</v>
          </cell>
          <cell r="Q2572" t="str">
            <v>2015-0287</v>
          </cell>
          <cell r="R2572">
            <v>1220</v>
          </cell>
          <cell r="S2572">
            <v>225</v>
          </cell>
          <cell r="T2572" t="str">
            <v>ZF 2.42</v>
          </cell>
          <cell r="U2572" t="str">
            <v>6 Speed</v>
          </cell>
          <cell r="V2572" t="str">
            <v>N</v>
          </cell>
          <cell r="W2572" t="str">
            <v>120-160</v>
          </cell>
          <cell r="X2572">
            <v>50</v>
          </cell>
          <cell r="Y2572" t="str">
            <v>Y</v>
          </cell>
          <cell r="Z2572" t="str">
            <v>380/80R38 (White)</v>
          </cell>
          <cell r="AA2572" t="str">
            <v>380/90R46, SPRAYBIB (WHITE)</v>
          </cell>
          <cell r="AB2572">
            <v>1200</v>
          </cell>
          <cell r="AC2572" t="str">
            <v>N</v>
          </cell>
          <cell r="AD2572" t="str">
            <v>Y</v>
          </cell>
          <cell r="AE2572" t="str">
            <v>Y</v>
          </cell>
          <cell r="AF2572" t="str">
            <v>N</v>
          </cell>
          <cell r="AG2572" t="str">
            <v>N</v>
          </cell>
          <cell r="AH2572" t="str">
            <v>N</v>
          </cell>
          <cell r="AK2572" t="str">
            <v>Y</v>
          </cell>
          <cell r="AL2572" t="str">
            <v>Y</v>
          </cell>
          <cell r="AM2572">
            <v>100</v>
          </cell>
          <cell r="AN2572" t="str">
            <v>Y</v>
          </cell>
          <cell r="AO2572">
            <v>9</v>
          </cell>
          <cell r="AP2572">
            <v>20</v>
          </cell>
          <cell r="AQ2572">
            <v>3</v>
          </cell>
          <cell r="AR2572" t="str">
            <v>N</v>
          </cell>
          <cell r="AS2572" t="str">
            <v>B</v>
          </cell>
          <cell r="AT2572" t="str">
            <v>Env Pro 2</v>
          </cell>
          <cell r="AU2572" t="str">
            <v>GPS</v>
          </cell>
          <cell r="AV2572" t="str">
            <v>UltraGlide 3 W</v>
          </cell>
          <cell r="AW2572" t="str">
            <v>Y</v>
          </cell>
          <cell r="AX2572" t="str">
            <v>Y</v>
          </cell>
          <cell r="AY2572" t="str">
            <v>SmartTrax</v>
          </cell>
          <cell r="AZ2572" t="str">
            <v>Raven 3" w/display</v>
          </cell>
        </row>
        <row r="2573">
          <cell r="D2573">
            <v>41913</v>
          </cell>
          <cell r="H2573">
            <v>157</v>
          </cell>
          <cell r="I2573">
            <v>41913</v>
          </cell>
          <cell r="J2573">
            <v>39</v>
          </cell>
          <cell r="K2573" t="str">
            <v>Rech</v>
          </cell>
          <cell r="L2573">
            <v>41944</v>
          </cell>
          <cell r="M2573">
            <v>41822</v>
          </cell>
          <cell r="N2573" t="str">
            <v>UF01429</v>
          </cell>
          <cell r="O2573">
            <v>0</v>
          </cell>
          <cell r="P2573" t="str">
            <v>Brokaw MN</v>
          </cell>
          <cell r="Q2573" t="str">
            <v>2015-0291</v>
          </cell>
          <cell r="R2573">
            <v>720</v>
          </cell>
          <cell r="S2573">
            <v>160</v>
          </cell>
          <cell r="T2573" t="str">
            <v>JCB</v>
          </cell>
          <cell r="U2573" t="str">
            <v>4 Speed</v>
          </cell>
          <cell r="V2573" t="str">
            <v>N</v>
          </cell>
          <cell r="W2573" t="str">
            <v>120F</v>
          </cell>
          <cell r="X2573">
            <v>42</v>
          </cell>
          <cell r="Y2573" t="str">
            <v>N</v>
          </cell>
          <cell r="Z2573" t="str">
            <v>380/80R38 (White)</v>
          </cell>
          <cell r="AA2573" t="str">
            <v>380/90R46, SPRAYBIB (WHITE)</v>
          </cell>
          <cell r="AB2573">
            <v>750</v>
          </cell>
          <cell r="AC2573" t="str">
            <v>N</v>
          </cell>
          <cell r="AD2573" t="str">
            <v>Y</v>
          </cell>
          <cell r="AE2573" t="str">
            <v>Y</v>
          </cell>
          <cell r="AF2573" t="str">
            <v>N</v>
          </cell>
          <cell r="AG2573" t="str">
            <v>N</v>
          </cell>
          <cell r="AH2573" t="str">
            <v>N</v>
          </cell>
          <cell r="AK2573" t="str">
            <v>N</v>
          </cell>
          <cell r="AL2573" t="str">
            <v>N</v>
          </cell>
          <cell r="AM2573" t="str">
            <v>60/90</v>
          </cell>
          <cell r="AN2573" t="str">
            <v>Y</v>
          </cell>
          <cell r="AO2573">
            <v>9</v>
          </cell>
          <cell r="AP2573">
            <v>15</v>
          </cell>
          <cell r="AQ2573">
            <v>3</v>
          </cell>
          <cell r="AR2573" t="str">
            <v>N</v>
          </cell>
          <cell r="AS2573" t="str">
            <v>N</v>
          </cell>
          <cell r="AT2573" t="str">
            <v>Env Pro 2</v>
          </cell>
          <cell r="AU2573" t="str">
            <v>GPS</v>
          </cell>
          <cell r="AV2573" t="str">
            <v>N</v>
          </cell>
          <cell r="AW2573" t="str">
            <v>Y</v>
          </cell>
          <cell r="AX2573" t="str">
            <v>Y</v>
          </cell>
          <cell r="AY2573" t="str">
            <v>N</v>
          </cell>
        </row>
        <row r="2574">
          <cell r="D2574">
            <v>41913</v>
          </cell>
          <cell r="H2574">
            <v>158</v>
          </cell>
          <cell r="I2574">
            <v>41913</v>
          </cell>
          <cell r="J2574">
            <v>40</v>
          </cell>
          <cell r="K2574" t="str">
            <v>Thompson</v>
          </cell>
          <cell r="L2574">
            <v>41944</v>
          </cell>
          <cell r="M2574">
            <v>41822</v>
          </cell>
          <cell r="O2574">
            <v>0</v>
          </cell>
          <cell r="P2574" t="str">
            <v>Terry County</v>
          </cell>
          <cell r="Q2574" t="str">
            <v>2015-0293</v>
          </cell>
          <cell r="R2574">
            <v>1025</v>
          </cell>
          <cell r="S2574">
            <v>173</v>
          </cell>
          <cell r="T2574" t="str">
            <v>ZF 2.42</v>
          </cell>
          <cell r="U2574" t="str">
            <v>6 Speed</v>
          </cell>
          <cell r="V2574" t="str">
            <v>N</v>
          </cell>
          <cell r="W2574" t="str">
            <v>120F</v>
          </cell>
          <cell r="X2574">
            <v>42</v>
          </cell>
          <cell r="Y2574" t="str">
            <v>N</v>
          </cell>
          <cell r="Z2574" t="str">
            <v>380/80R38 (White)</v>
          </cell>
          <cell r="AA2574" t="str">
            <v>380/90R46, SPRAYBIB (WHITE)</v>
          </cell>
          <cell r="AB2574">
            <v>1000</v>
          </cell>
          <cell r="AC2574" t="str">
            <v>N</v>
          </cell>
          <cell r="AD2574" t="str">
            <v>N</v>
          </cell>
          <cell r="AE2574" t="str">
            <v>Y</v>
          </cell>
          <cell r="AF2574">
            <v>38</v>
          </cell>
          <cell r="AG2574" t="str">
            <v>Plan</v>
          </cell>
          <cell r="AH2574" t="str">
            <v>N</v>
          </cell>
          <cell r="AK2574" t="str">
            <v>Y</v>
          </cell>
          <cell r="AL2574" t="str">
            <v>N</v>
          </cell>
          <cell r="AM2574" t="str">
            <v>60/90</v>
          </cell>
          <cell r="AN2574" t="str">
            <v>Y</v>
          </cell>
          <cell r="AO2574">
            <v>9</v>
          </cell>
          <cell r="AP2574" t="str">
            <v>20 Center Nozzle</v>
          </cell>
          <cell r="AQ2574">
            <v>3</v>
          </cell>
          <cell r="AR2574" t="str">
            <v>N</v>
          </cell>
          <cell r="AS2574" t="str">
            <v>N</v>
          </cell>
          <cell r="AT2574" t="str">
            <v>Env Pro 2</v>
          </cell>
          <cell r="AU2574" t="str">
            <v>GPS</v>
          </cell>
          <cell r="AV2574" t="str">
            <v>N</v>
          </cell>
          <cell r="AW2574" t="str">
            <v>Y</v>
          </cell>
          <cell r="AX2574" t="str">
            <v>Y</v>
          </cell>
          <cell r="AY2574" t="str">
            <v>SmartTrax</v>
          </cell>
          <cell r="AZ2574" t="str">
            <v>Raven 2" w/display</v>
          </cell>
        </row>
        <row r="2575">
          <cell r="D2575">
            <v>41913</v>
          </cell>
          <cell r="H2575">
            <v>159</v>
          </cell>
          <cell r="I2575">
            <v>41913</v>
          </cell>
          <cell r="J2575">
            <v>41</v>
          </cell>
          <cell r="K2575" t="str">
            <v>Thompson</v>
          </cell>
          <cell r="L2575">
            <v>41944</v>
          </cell>
          <cell r="M2575">
            <v>41822</v>
          </cell>
          <cell r="O2575">
            <v>0</v>
          </cell>
          <cell r="P2575" t="str">
            <v>Terry County</v>
          </cell>
          <cell r="Q2575" t="str">
            <v>2015-0294</v>
          </cell>
          <cell r="R2575">
            <v>1025</v>
          </cell>
          <cell r="S2575">
            <v>173</v>
          </cell>
          <cell r="T2575" t="str">
            <v>ZF 2.42</v>
          </cell>
          <cell r="U2575" t="str">
            <v>6 Speed</v>
          </cell>
          <cell r="V2575" t="str">
            <v>N</v>
          </cell>
          <cell r="W2575" t="str">
            <v>120F</v>
          </cell>
          <cell r="X2575">
            <v>42</v>
          </cell>
          <cell r="Y2575" t="str">
            <v>N</v>
          </cell>
          <cell r="Z2575" t="str">
            <v>380/80R38 (White)</v>
          </cell>
          <cell r="AA2575" t="str">
            <v>380/90R46, SPRAYBIB (WHITE)</v>
          </cell>
          <cell r="AB2575">
            <v>1000</v>
          </cell>
          <cell r="AC2575" t="str">
            <v>N</v>
          </cell>
          <cell r="AD2575" t="str">
            <v>N</v>
          </cell>
          <cell r="AE2575" t="str">
            <v>Y</v>
          </cell>
          <cell r="AF2575">
            <v>38</v>
          </cell>
          <cell r="AG2575" t="str">
            <v>Plan</v>
          </cell>
          <cell r="AH2575" t="str">
            <v>N</v>
          </cell>
          <cell r="AK2575" t="str">
            <v>Y</v>
          </cell>
          <cell r="AL2575" t="str">
            <v>N</v>
          </cell>
          <cell r="AM2575" t="str">
            <v>60/90</v>
          </cell>
          <cell r="AN2575" t="str">
            <v>Y</v>
          </cell>
          <cell r="AO2575">
            <v>9</v>
          </cell>
          <cell r="AP2575" t="str">
            <v>20 Center Nozzle</v>
          </cell>
          <cell r="AQ2575">
            <v>3</v>
          </cell>
          <cell r="AR2575" t="str">
            <v>N</v>
          </cell>
          <cell r="AS2575" t="str">
            <v>N</v>
          </cell>
          <cell r="AT2575" t="str">
            <v>Env Pro 2</v>
          </cell>
          <cell r="AU2575" t="str">
            <v>GPS</v>
          </cell>
          <cell r="AV2575" t="str">
            <v>N</v>
          </cell>
          <cell r="AW2575" t="str">
            <v>Y</v>
          </cell>
          <cell r="AX2575" t="str">
            <v>Y</v>
          </cell>
          <cell r="AY2575" t="str">
            <v>SmartTrax</v>
          </cell>
          <cell r="AZ2575" t="str">
            <v>Raven 2" w/display</v>
          </cell>
        </row>
        <row r="2576">
          <cell r="D2576">
            <v>41913</v>
          </cell>
          <cell r="H2576">
            <v>160</v>
          </cell>
          <cell r="I2576">
            <v>41913</v>
          </cell>
          <cell r="J2576">
            <v>42</v>
          </cell>
          <cell r="K2576" t="str">
            <v>Rech</v>
          </cell>
          <cell r="L2576">
            <v>41944</v>
          </cell>
          <cell r="M2576">
            <v>41822</v>
          </cell>
          <cell r="N2576" t="str">
            <v>UF01449</v>
          </cell>
          <cell r="O2576">
            <v>0</v>
          </cell>
          <cell r="P2576" t="str">
            <v>Brokaw Supply</v>
          </cell>
          <cell r="Q2576" t="str">
            <v>2015-0295</v>
          </cell>
          <cell r="R2576">
            <v>1025</v>
          </cell>
          <cell r="S2576">
            <v>173</v>
          </cell>
          <cell r="T2576" t="str">
            <v>ZF 2.42</v>
          </cell>
          <cell r="U2576" t="str">
            <v>6 Speed</v>
          </cell>
          <cell r="V2576" t="str">
            <v>N</v>
          </cell>
          <cell r="W2576" t="str">
            <v>120F</v>
          </cell>
          <cell r="X2576">
            <v>50</v>
          </cell>
          <cell r="Y2576" t="str">
            <v>N</v>
          </cell>
          <cell r="Z2576" t="str">
            <v>380/80R38 (White)</v>
          </cell>
          <cell r="AA2576" t="str">
            <v>380/90R46, SPRAYBIB (WHITE)</v>
          </cell>
          <cell r="AB2576">
            <v>1000</v>
          </cell>
          <cell r="AC2576" t="str">
            <v>N</v>
          </cell>
          <cell r="AD2576" t="str">
            <v>Y</v>
          </cell>
          <cell r="AE2576" t="str">
            <v>Y</v>
          </cell>
          <cell r="AF2576" t="str">
            <v>N</v>
          </cell>
          <cell r="AG2576" t="str">
            <v>N</v>
          </cell>
          <cell r="AH2576" t="str">
            <v>N</v>
          </cell>
          <cell r="AK2576" t="str">
            <v>N</v>
          </cell>
          <cell r="AL2576" t="str">
            <v>N</v>
          </cell>
          <cell r="AM2576" t="str">
            <v>60/90</v>
          </cell>
          <cell r="AN2576" t="str">
            <v>Y</v>
          </cell>
          <cell r="AO2576">
            <v>9</v>
          </cell>
          <cell r="AP2576">
            <v>15</v>
          </cell>
          <cell r="AQ2576">
            <v>3</v>
          </cell>
          <cell r="AR2576" t="str">
            <v>N</v>
          </cell>
          <cell r="AS2576" t="str">
            <v>N</v>
          </cell>
          <cell r="AT2576" t="str">
            <v>Env Pro 2</v>
          </cell>
          <cell r="AU2576" t="str">
            <v>GPS</v>
          </cell>
          <cell r="AV2576" t="str">
            <v>UltraGlide 3</v>
          </cell>
          <cell r="AW2576" t="str">
            <v>Y</v>
          </cell>
          <cell r="AX2576" t="str">
            <v>Y</v>
          </cell>
          <cell r="AY2576" t="str">
            <v>N</v>
          </cell>
        </row>
        <row r="2577">
          <cell r="D2577">
            <v>41913</v>
          </cell>
          <cell r="H2577">
            <v>161</v>
          </cell>
          <cell r="I2577">
            <v>41913</v>
          </cell>
          <cell r="J2577">
            <v>43</v>
          </cell>
          <cell r="K2577" t="str">
            <v>Rech</v>
          </cell>
          <cell r="L2577">
            <v>41944</v>
          </cell>
          <cell r="M2577">
            <v>41822</v>
          </cell>
          <cell r="N2577" t="str">
            <v xml:space="preserve">UF01440 </v>
          </cell>
          <cell r="O2577">
            <v>0</v>
          </cell>
          <cell r="P2577" t="str">
            <v>Brokaw Supply</v>
          </cell>
          <cell r="Q2577" t="str">
            <v>2015-0296</v>
          </cell>
          <cell r="R2577">
            <v>1025</v>
          </cell>
          <cell r="S2577">
            <v>173</v>
          </cell>
          <cell r="T2577" t="str">
            <v>ZF 2.42</v>
          </cell>
          <cell r="U2577" t="str">
            <v>6 Speed</v>
          </cell>
          <cell r="V2577" t="str">
            <v>N</v>
          </cell>
          <cell r="W2577" t="str">
            <v>120F</v>
          </cell>
          <cell r="X2577">
            <v>42</v>
          </cell>
          <cell r="Y2577" t="str">
            <v>N</v>
          </cell>
          <cell r="Z2577" t="str">
            <v>380/80R38 (White)</v>
          </cell>
          <cell r="AA2577" t="str">
            <v>380/90R46, SPRAYBIB (WHITE)</v>
          </cell>
          <cell r="AB2577">
            <v>1000</v>
          </cell>
          <cell r="AC2577" t="str">
            <v>N</v>
          </cell>
          <cell r="AD2577" t="str">
            <v>Y</v>
          </cell>
          <cell r="AE2577" t="str">
            <v>Y</v>
          </cell>
          <cell r="AF2577" t="str">
            <v>N</v>
          </cell>
          <cell r="AG2577" t="str">
            <v>N</v>
          </cell>
          <cell r="AH2577" t="str">
            <v>N</v>
          </cell>
          <cell r="AK2577" t="str">
            <v>N</v>
          </cell>
          <cell r="AL2577" t="str">
            <v>N</v>
          </cell>
          <cell r="AM2577" t="str">
            <v>60/90</v>
          </cell>
          <cell r="AN2577" t="str">
            <v>Y</v>
          </cell>
          <cell r="AO2577">
            <v>9</v>
          </cell>
          <cell r="AP2577">
            <v>15</v>
          </cell>
          <cell r="AQ2577">
            <v>3</v>
          </cell>
          <cell r="AR2577" t="str">
            <v>N</v>
          </cell>
          <cell r="AS2577" t="str">
            <v>N</v>
          </cell>
          <cell r="AT2577" t="str">
            <v>Env Pro 2</v>
          </cell>
          <cell r="AU2577" t="str">
            <v>GPS</v>
          </cell>
          <cell r="AV2577" t="str">
            <v>N</v>
          </cell>
          <cell r="AW2577" t="str">
            <v>Y</v>
          </cell>
          <cell r="AX2577" t="str">
            <v>Y</v>
          </cell>
          <cell r="AY2577" t="str">
            <v>N</v>
          </cell>
        </row>
        <row r="2578">
          <cell r="D2578">
            <v>41913</v>
          </cell>
          <cell r="H2578">
            <v>162</v>
          </cell>
          <cell r="I2578">
            <v>41913</v>
          </cell>
          <cell r="J2578">
            <v>44</v>
          </cell>
          <cell r="K2578" t="str">
            <v>Follrod</v>
          </cell>
          <cell r="L2578">
            <v>41944</v>
          </cell>
          <cell r="M2578">
            <v>41827</v>
          </cell>
          <cell r="O2578">
            <v>0</v>
          </cell>
          <cell r="P2578" t="str">
            <v>Polen</v>
          </cell>
          <cell r="Q2578" t="str">
            <v>2015-0298</v>
          </cell>
          <cell r="R2578">
            <v>1025</v>
          </cell>
          <cell r="S2578">
            <v>173</v>
          </cell>
          <cell r="T2578" t="str">
            <v>ZF 2.42</v>
          </cell>
          <cell r="U2578" t="str">
            <v>6 Speed</v>
          </cell>
          <cell r="V2578" t="str">
            <v>N</v>
          </cell>
          <cell r="W2578" t="str">
            <v>120F</v>
          </cell>
          <cell r="X2578">
            <v>42</v>
          </cell>
          <cell r="Y2578" t="str">
            <v>N</v>
          </cell>
          <cell r="Z2578" t="str">
            <v>380/80R38 (White)</v>
          </cell>
          <cell r="AA2578" t="str">
            <v>380/90R46, SPRAYBIB (WHITE)</v>
          </cell>
          <cell r="AB2578">
            <v>1000</v>
          </cell>
          <cell r="AC2578" t="str">
            <v>N</v>
          </cell>
          <cell r="AD2578" t="str">
            <v>Y</v>
          </cell>
          <cell r="AE2578" t="str">
            <v>Y</v>
          </cell>
          <cell r="AF2578">
            <v>38</v>
          </cell>
          <cell r="AG2578" t="str">
            <v>Plan</v>
          </cell>
          <cell r="AH2578" t="str">
            <v>N</v>
          </cell>
          <cell r="AK2578" t="str">
            <v>Y</v>
          </cell>
          <cell r="AL2578" t="str">
            <v>N</v>
          </cell>
          <cell r="AM2578" t="str">
            <v>60/90</v>
          </cell>
          <cell r="AN2578" t="str">
            <v>Y</v>
          </cell>
          <cell r="AO2578">
            <v>9</v>
          </cell>
          <cell r="AP2578">
            <v>20</v>
          </cell>
          <cell r="AQ2578">
            <v>3</v>
          </cell>
          <cell r="AR2578" t="str">
            <v>N</v>
          </cell>
          <cell r="AS2578" t="str">
            <v>R</v>
          </cell>
          <cell r="AT2578" t="str">
            <v>N</v>
          </cell>
          <cell r="AU2578" t="str">
            <v>N</v>
          </cell>
          <cell r="AV2578" t="str">
            <v>N</v>
          </cell>
          <cell r="AW2578" t="str">
            <v>N</v>
          </cell>
          <cell r="AX2578" t="str">
            <v>N</v>
          </cell>
          <cell r="AY2578" t="str">
            <v>N</v>
          </cell>
        </row>
        <row r="2579">
          <cell r="D2579">
            <v>41913</v>
          </cell>
          <cell r="H2579">
            <v>163</v>
          </cell>
          <cell r="I2579">
            <v>41913</v>
          </cell>
          <cell r="J2579">
            <v>45</v>
          </cell>
          <cell r="K2579" t="str">
            <v>Payne</v>
          </cell>
          <cell r="L2579">
            <v>41944</v>
          </cell>
          <cell r="M2579">
            <v>41829</v>
          </cell>
          <cell r="N2579" t="str">
            <v>PO ASG-05</v>
          </cell>
          <cell r="O2579">
            <v>0</v>
          </cell>
          <cell r="P2579" t="str">
            <v>OVA-IN</v>
          </cell>
          <cell r="Q2579" t="str">
            <v>2015-0299</v>
          </cell>
          <cell r="R2579">
            <v>720</v>
          </cell>
          <cell r="S2579">
            <v>160</v>
          </cell>
          <cell r="T2579" t="str">
            <v>JCB</v>
          </cell>
          <cell r="U2579" t="str">
            <v>4 Speed</v>
          </cell>
          <cell r="V2579" t="str">
            <v>N</v>
          </cell>
          <cell r="W2579" t="str">
            <v>120F</v>
          </cell>
          <cell r="X2579">
            <v>42</v>
          </cell>
          <cell r="Y2579" t="str">
            <v>N</v>
          </cell>
          <cell r="Z2579" t="str">
            <v>380/80R38 (White)</v>
          </cell>
          <cell r="AA2579" t="str">
            <v>380/90R46, SPRAYBIB (WHITE)</v>
          </cell>
          <cell r="AB2579">
            <v>750</v>
          </cell>
          <cell r="AC2579" t="str">
            <v>N</v>
          </cell>
          <cell r="AD2579" t="str">
            <v>N</v>
          </cell>
          <cell r="AE2579" t="str">
            <v>Y</v>
          </cell>
          <cell r="AF2579" t="str">
            <v>N</v>
          </cell>
          <cell r="AG2579" t="str">
            <v>N</v>
          </cell>
          <cell r="AH2579" t="str">
            <v>N</v>
          </cell>
          <cell r="AK2579" t="str">
            <v>N</v>
          </cell>
          <cell r="AL2579" t="str">
            <v>N</v>
          </cell>
          <cell r="AM2579">
            <v>90</v>
          </cell>
          <cell r="AN2579" t="str">
            <v>Y</v>
          </cell>
          <cell r="AO2579">
            <v>9</v>
          </cell>
          <cell r="AP2579">
            <v>15</v>
          </cell>
          <cell r="AQ2579">
            <v>3</v>
          </cell>
          <cell r="AR2579" t="str">
            <v>N</v>
          </cell>
          <cell r="AS2579" t="str">
            <v>R</v>
          </cell>
          <cell r="AT2579" t="str">
            <v>Env Pro 2</v>
          </cell>
          <cell r="AU2579" t="str">
            <v>GPS</v>
          </cell>
          <cell r="AV2579" t="str">
            <v>N</v>
          </cell>
          <cell r="AW2579" t="str">
            <v>Y</v>
          </cell>
          <cell r="AX2579" t="str">
            <v>Y</v>
          </cell>
          <cell r="AY2579" t="str">
            <v>N</v>
          </cell>
        </row>
        <row r="2580">
          <cell r="D2580">
            <v>41913</v>
          </cell>
          <cell r="H2580">
            <v>164</v>
          </cell>
          <cell r="I2580">
            <v>41913</v>
          </cell>
          <cell r="J2580">
            <v>46</v>
          </cell>
          <cell r="K2580" t="str">
            <v>Payne</v>
          </cell>
          <cell r="L2580">
            <v>41944</v>
          </cell>
          <cell r="M2580">
            <v>41829</v>
          </cell>
          <cell r="N2580" t="str">
            <v>PO ASG-06</v>
          </cell>
          <cell r="O2580">
            <v>0</v>
          </cell>
          <cell r="P2580" t="str">
            <v>OVA-IN</v>
          </cell>
          <cell r="Q2580" t="str">
            <v>2015-0302</v>
          </cell>
          <cell r="R2580">
            <v>720</v>
          </cell>
          <cell r="S2580">
            <v>160</v>
          </cell>
          <cell r="T2580" t="str">
            <v>JCB</v>
          </cell>
          <cell r="U2580" t="str">
            <v>4 Speed</v>
          </cell>
          <cell r="V2580" t="str">
            <v>N</v>
          </cell>
          <cell r="W2580" t="str">
            <v>120F</v>
          </cell>
          <cell r="X2580">
            <v>42</v>
          </cell>
          <cell r="Y2580" t="str">
            <v>N</v>
          </cell>
          <cell r="Z2580" t="str">
            <v>380/80R38 (White)</v>
          </cell>
          <cell r="AA2580" t="str">
            <v>380/90R46, SPRAYBIB (WHITE)</v>
          </cell>
          <cell r="AB2580">
            <v>750</v>
          </cell>
          <cell r="AC2580" t="str">
            <v>N</v>
          </cell>
          <cell r="AD2580" t="str">
            <v>N</v>
          </cell>
          <cell r="AE2580" t="str">
            <v>Y</v>
          </cell>
          <cell r="AF2580" t="str">
            <v>N</v>
          </cell>
          <cell r="AG2580" t="str">
            <v>N</v>
          </cell>
          <cell r="AH2580" t="str">
            <v>N</v>
          </cell>
          <cell r="AK2580" t="str">
            <v>N</v>
          </cell>
          <cell r="AL2580" t="str">
            <v>N</v>
          </cell>
          <cell r="AM2580">
            <v>90</v>
          </cell>
          <cell r="AN2580" t="str">
            <v>Y</v>
          </cell>
          <cell r="AO2580">
            <v>9</v>
          </cell>
          <cell r="AP2580">
            <v>15</v>
          </cell>
          <cell r="AQ2580">
            <v>3</v>
          </cell>
          <cell r="AR2580" t="str">
            <v>N</v>
          </cell>
          <cell r="AS2580" t="str">
            <v>R</v>
          </cell>
          <cell r="AT2580" t="str">
            <v>Env Pro 2</v>
          </cell>
          <cell r="AU2580" t="str">
            <v>GPS</v>
          </cell>
          <cell r="AV2580" t="str">
            <v>N</v>
          </cell>
          <cell r="AW2580" t="str">
            <v>Y</v>
          </cell>
          <cell r="AX2580" t="str">
            <v>Y</v>
          </cell>
          <cell r="AY2580" t="str">
            <v>N</v>
          </cell>
        </row>
        <row r="2581">
          <cell r="D2581">
            <v>41913</v>
          </cell>
          <cell r="H2581">
            <v>165</v>
          </cell>
          <cell r="I2581">
            <v>41913</v>
          </cell>
          <cell r="J2581">
            <v>47</v>
          </cell>
          <cell r="K2581" t="str">
            <v>Ohm</v>
          </cell>
          <cell r="L2581">
            <v>41944</v>
          </cell>
          <cell r="M2581">
            <v>41835</v>
          </cell>
          <cell r="O2581">
            <v>0</v>
          </cell>
          <cell r="P2581" t="str">
            <v>HPA</v>
          </cell>
          <cell r="Q2581" t="str">
            <v>2015-0305</v>
          </cell>
          <cell r="R2581" t="str">
            <v>1220+</v>
          </cell>
          <cell r="S2581">
            <v>275</v>
          </cell>
          <cell r="T2581" t="str">
            <v>ZF 1.87</v>
          </cell>
          <cell r="U2581" t="str">
            <v>6 Speed</v>
          </cell>
          <cell r="V2581" t="str">
            <v>N</v>
          </cell>
          <cell r="W2581" t="str">
            <v>120F</v>
          </cell>
          <cell r="X2581">
            <v>50</v>
          </cell>
          <cell r="Y2581" t="str">
            <v>N</v>
          </cell>
          <cell r="Z2581" t="str">
            <v>380/80R38 (BLACK)</v>
          </cell>
          <cell r="AA2581" t="str">
            <v>380/90R46, SPRAYBIB (BLACK)</v>
          </cell>
          <cell r="AB2581">
            <v>1200</v>
          </cell>
          <cell r="AC2581" t="str">
            <v>N</v>
          </cell>
          <cell r="AD2581" t="str">
            <v>Y</v>
          </cell>
          <cell r="AE2581" t="str">
            <v>Y</v>
          </cell>
          <cell r="AF2581">
            <v>38</v>
          </cell>
          <cell r="AG2581" t="str">
            <v>DB</v>
          </cell>
          <cell r="AH2581" t="str">
            <v>Y</v>
          </cell>
          <cell r="AK2581" t="str">
            <v>N</v>
          </cell>
          <cell r="AL2581" t="str">
            <v>Y</v>
          </cell>
          <cell r="AM2581" t="str">
            <v>Boomless w/120' or 132' Center</v>
          </cell>
          <cell r="AN2581" t="str">
            <v>Y</v>
          </cell>
          <cell r="AO2581" t="str">
            <v>N</v>
          </cell>
          <cell r="AP2581">
            <v>20</v>
          </cell>
          <cell r="AQ2581">
            <v>3</v>
          </cell>
          <cell r="AR2581" t="str">
            <v>N</v>
          </cell>
          <cell r="AS2581" t="str">
            <v>N</v>
          </cell>
          <cell r="AT2581" t="str">
            <v>Viper 4</v>
          </cell>
          <cell r="AU2581" t="str">
            <v>GPS</v>
          </cell>
          <cell r="AV2581" t="str">
            <v>N</v>
          </cell>
          <cell r="AW2581" t="str">
            <v>Y</v>
          </cell>
          <cell r="AX2581" t="str">
            <v>Y</v>
          </cell>
          <cell r="AY2581" t="str">
            <v>N</v>
          </cell>
          <cell r="AZ2581" t="str">
            <v>Raven 3" w/display</v>
          </cell>
        </row>
        <row r="2582">
          <cell r="D2582">
            <v>41913</v>
          </cell>
          <cell r="H2582">
            <v>166</v>
          </cell>
          <cell r="I2582">
            <v>41913</v>
          </cell>
          <cell r="J2582">
            <v>48</v>
          </cell>
          <cell r="K2582" t="str">
            <v>Rech</v>
          </cell>
          <cell r="L2582">
            <v>41944</v>
          </cell>
          <cell r="M2582">
            <v>41836</v>
          </cell>
          <cell r="O2582">
            <v>0</v>
          </cell>
          <cell r="P2582" t="str">
            <v>Delta NH</v>
          </cell>
          <cell r="Q2582" t="str">
            <v>2015-0307</v>
          </cell>
          <cell r="R2582">
            <v>1025</v>
          </cell>
          <cell r="S2582">
            <v>173</v>
          </cell>
          <cell r="T2582" t="str">
            <v>ZF 2.42</v>
          </cell>
          <cell r="U2582" t="str">
            <v>6 Speed</v>
          </cell>
          <cell r="V2582" t="str">
            <v>N</v>
          </cell>
          <cell r="W2582" t="str">
            <v>120-160</v>
          </cell>
          <cell r="X2582">
            <v>50</v>
          </cell>
          <cell r="Y2582" t="str">
            <v>N</v>
          </cell>
          <cell r="Z2582" t="str">
            <v>380/80R38 (White)</v>
          </cell>
          <cell r="AA2582" t="str">
            <v>380/90R46, SPRAYBIB (WHITE)</v>
          </cell>
          <cell r="AB2582">
            <v>1000</v>
          </cell>
          <cell r="AC2582" t="str">
            <v>N</v>
          </cell>
          <cell r="AD2582" t="str">
            <v>N</v>
          </cell>
          <cell r="AE2582" t="str">
            <v>N</v>
          </cell>
          <cell r="AF2582">
            <v>38</v>
          </cell>
          <cell r="AG2582" t="str">
            <v>DB</v>
          </cell>
          <cell r="AH2582" t="str">
            <v>N</v>
          </cell>
          <cell r="AK2582" t="str">
            <v>Y</v>
          </cell>
          <cell r="AL2582" t="str">
            <v>N</v>
          </cell>
          <cell r="AM2582" t="str">
            <v>60/90</v>
          </cell>
          <cell r="AN2582" t="str">
            <v>Y</v>
          </cell>
          <cell r="AO2582">
            <v>9</v>
          </cell>
          <cell r="AP2582">
            <v>15</v>
          </cell>
          <cell r="AQ2582">
            <v>5</v>
          </cell>
          <cell r="AR2582" t="str">
            <v>N</v>
          </cell>
          <cell r="AS2582" t="str">
            <v>R</v>
          </cell>
          <cell r="AT2582" t="str">
            <v>Env Pro 2</v>
          </cell>
          <cell r="AU2582" t="str">
            <v>GPS</v>
          </cell>
          <cell r="AV2582" t="str">
            <v>N</v>
          </cell>
          <cell r="AW2582" t="str">
            <v>Y</v>
          </cell>
          <cell r="AX2582" t="str">
            <v>Y</v>
          </cell>
          <cell r="AY2582" t="str">
            <v>SmartTrax</v>
          </cell>
          <cell r="AZ2582" t="str">
            <v>Raven 2" w/display</v>
          </cell>
        </row>
        <row r="2583">
          <cell r="D2583">
            <v>41913</v>
          </cell>
          <cell r="H2583">
            <v>167</v>
          </cell>
          <cell r="I2583">
            <v>41913</v>
          </cell>
          <cell r="J2583">
            <v>49</v>
          </cell>
          <cell r="K2583" t="str">
            <v>Rech</v>
          </cell>
          <cell r="L2583">
            <v>41944</v>
          </cell>
          <cell r="M2583">
            <v>41836</v>
          </cell>
          <cell r="O2583">
            <v>0</v>
          </cell>
          <cell r="P2583" t="str">
            <v>Delta NH</v>
          </cell>
          <cell r="Q2583" t="str">
            <v>2015-0308</v>
          </cell>
          <cell r="R2583">
            <v>720</v>
          </cell>
          <cell r="S2583">
            <v>160</v>
          </cell>
          <cell r="T2583" t="str">
            <v>JCB</v>
          </cell>
          <cell r="U2583" t="str">
            <v>4 Speed</v>
          </cell>
          <cell r="V2583" t="str">
            <v>N</v>
          </cell>
          <cell r="W2583" t="str">
            <v>120F</v>
          </cell>
          <cell r="X2583">
            <v>42</v>
          </cell>
          <cell r="Y2583" t="str">
            <v>N</v>
          </cell>
          <cell r="Z2583" t="str">
            <v>380/80R38 (White)</v>
          </cell>
          <cell r="AA2583" t="str">
            <v>380/90R46, SPRAYBIB (WHITE)</v>
          </cell>
          <cell r="AB2583">
            <v>750</v>
          </cell>
          <cell r="AC2583" t="str">
            <v>N</v>
          </cell>
          <cell r="AD2583" t="str">
            <v>N</v>
          </cell>
          <cell r="AE2583" t="str">
            <v>N</v>
          </cell>
          <cell r="AF2583">
            <v>38</v>
          </cell>
          <cell r="AG2583" t="str">
            <v>Plan</v>
          </cell>
          <cell r="AH2583" t="str">
            <v>N</v>
          </cell>
          <cell r="AK2583" t="str">
            <v>Y</v>
          </cell>
          <cell r="AL2583" t="str">
            <v>N</v>
          </cell>
          <cell r="AM2583" t="str">
            <v>60/90</v>
          </cell>
          <cell r="AN2583" t="str">
            <v>Y</v>
          </cell>
          <cell r="AO2583">
            <v>9</v>
          </cell>
          <cell r="AP2583">
            <v>15</v>
          </cell>
          <cell r="AQ2583">
            <v>5</v>
          </cell>
          <cell r="AR2583" t="str">
            <v>N</v>
          </cell>
          <cell r="AS2583" t="str">
            <v>R</v>
          </cell>
          <cell r="AT2583" t="str">
            <v>Env Pro 2</v>
          </cell>
          <cell r="AU2583" t="str">
            <v>GPS</v>
          </cell>
          <cell r="AV2583" t="str">
            <v>N</v>
          </cell>
          <cell r="AW2583" t="str">
            <v>Y</v>
          </cell>
          <cell r="AX2583" t="str">
            <v>Y</v>
          </cell>
          <cell r="AY2583" t="str">
            <v>SmartTrax</v>
          </cell>
          <cell r="AZ2583" t="str">
            <v>Raven 2" w/display</v>
          </cell>
        </row>
        <row r="2584">
          <cell r="D2584">
            <v>41913</v>
          </cell>
          <cell r="H2584">
            <v>168</v>
          </cell>
          <cell r="I2584">
            <v>41913</v>
          </cell>
          <cell r="J2584">
            <v>50</v>
          </cell>
          <cell r="K2584" t="str">
            <v>Ohm</v>
          </cell>
          <cell r="L2584">
            <v>41944</v>
          </cell>
          <cell r="M2584">
            <v>41835</v>
          </cell>
          <cell r="O2584">
            <v>0</v>
          </cell>
          <cell r="P2584" t="str">
            <v>HPA</v>
          </cell>
          <cell r="Q2584" t="str">
            <v>2015-0310</v>
          </cell>
          <cell r="R2584">
            <v>1020</v>
          </cell>
          <cell r="S2584">
            <v>225</v>
          </cell>
          <cell r="T2584" t="str">
            <v>ZF 2.42</v>
          </cell>
          <cell r="U2584" t="str">
            <v>6 Speed</v>
          </cell>
          <cell r="V2584" t="str">
            <v>N</v>
          </cell>
          <cell r="W2584" t="str">
            <v>120F</v>
          </cell>
          <cell r="X2584">
            <v>50</v>
          </cell>
          <cell r="Y2584" t="str">
            <v>N</v>
          </cell>
          <cell r="Z2584" t="str">
            <v>380/80R38 (White)</v>
          </cell>
          <cell r="AA2584" t="str">
            <v>380/90R46, SPRAYBIB (WHITE)</v>
          </cell>
          <cell r="AB2584">
            <v>1000</v>
          </cell>
          <cell r="AC2584" t="str">
            <v>N</v>
          </cell>
          <cell r="AD2584" t="str">
            <v>Y</v>
          </cell>
          <cell r="AE2584" t="str">
            <v>Y</v>
          </cell>
          <cell r="AF2584">
            <v>38</v>
          </cell>
          <cell r="AG2584" t="str">
            <v>DB</v>
          </cell>
          <cell r="AH2584" t="str">
            <v>Y</v>
          </cell>
          <cell r="AK2584" t="str">
            <v>N</v>
          </cell>
          <cell r="AL2584" t="str">
            <v>Y</v>
          </cell>
          <cell r="AM2584">
            <v>100</v>
          </cell>
          <cell r="AN2584" t="str">
            <v>Y</v>
          </cell>
          <cell r="AO2584">
            <v>9</v>
          </cell>
          <cell r="AP2584">
            <v>20</v>
          </cell>
          <cell r="AQ2584">
            <v>3</v>
          </cell>
          <cell r="AR2584" t="str">
            <v>N</v>
          </cell>
          <cell r="AS2584" t="str">
            <v>N</v>
          </cell>
          <cell r="AT2584" t="str">
            <v>Viper 4</v>
          </cell>
          <cell r="AU2584" t="str">
            <v>GPS</v>
          </cell>
          <cell r="AV2584" t="str">
            <v>UltraGlide 3 W</v>
          </cell>
          <cell r="AW2584" t="str">
            <v>Y</v>
          </cell>
          <cell r="AX2584" t="str">
            <v>Y</v>
          </cell>
          <cell r="AY2584" t="str">
            <v>SmartTrax</v>
          </cell>
          <cell r="AZ2584" t="str">
            <v>Raven 3" w/display</v>
          </cell>
        </row>
        <row r="2585">
          <cell r="D2585">
            <v>41913</v>
          </cell>
          <cell r="H2585">
            <v>169</v>
          </cell>
          <cell r="I2585">
            <v>41913</v>
          </cell>
          <cell r="J2585">
            <v>51</v>
          </cell>
          <cell r="K2585" t="str">
            <v>Ohm</v>
          </cell>
          <cell r="L2585">
            <v>41883</v>
          </cell>
          <cell r="M2585">
            <v>41835</v>
          </cell>
          <cell r="O2585">
            <v>0</v>
          </cell>
          <cell r="P2585" t="str">
            <v>HPA</v>
          </cell>
          <cell r="Q2585" t="str">
            <v>2015-0311</v>
          </cell>
          <cell r="R2585" t="str">
            <v>1220+</v>
          </cell>
          <cell r="S2585">
            <v>275</v>
          </cell>
          <cell r="T2585" t="str">
            <v>ZF 1.87</v>
          </cell>
          <cell r="U2585" t="str">
            <v>6 Speed</v>
          </cell>
          <cell r="V2585" t="str">
            <v>N</v>
          </cell>
          <cell r="W2585" t="str">
            <v>120F</v>
          </cell>
          <cell r="X2585">
            <v>50</v>
          </cell>
          <cell r="Y2585" t="str">
            <v>N</v>
          </cell>
          <cell r="Z2585" t="str">
            <v>380/80R38 (BLACK)</v>
          </cell>
          <cell r="AA2585" t="str">
            <v>380/90R46, SPRAYBIB (BLACK)</v>
          </cell>
          <cell r="AB2585">
            <v>1200</v>
          </cell>
          <cell r="AC2585" t="str">
            <v>N</v>
          </cell>
          <cell r="AD2585" t="str">
            <v>Y</v>
          </cell>
          <cell r="AE2585" t="str">
            <v>Y</v>
          </cell>
          <cell r="AF2585">
            <v>38</v>
          </cell>
          <cell r="AG2585" t="str">
            <v>DB</v>
          </cell>
          <cell r="AH2585" t="str">
            <v>Y</v>
          </cell>
          <cell r="AK2585" t="str">
            <v>N</v>
          </cell>
          <cell r="AL2585" t="str">
            <v>Y</v>
          </cell>
          <cell r="AM2585" t="str">
            <v>Boomless w/120' or 132' Center</v>
          </cell>
          <cell r="AN2585" t="str">
            <v>Y</v>
          </cell>
          <cell r="AO2585" t="str">
            <v>N</v>
          </cell>
          <cell r="AP2585">
            <v>20</v>
          </cell>
          <cell r="AQ2585">
            <v>3</v>
          </cell>
          <cell r="AR2585" t="str">
            <v>N</v>
          </cell>
          <cell r="AS2585" t="str">
            <v>N</v>
          </cell>
          <cell r="AT2585" t="str">
            <v>N</v>
          </cell>
          <cell r="AU2585" t="str">
            <v>N</v>
          </cell>
          <cell r="AV2585" t="str">
            <v>N</v>
          </cell>
          <cell r="AW2585" t="str">
            <v>N</v>
          </cell>
          <cell r="AX2585" t="str">
            <v>N</v>
          </cell>
          <cell r="AY2585" t="str">
            <v>N</v>
          </cell>
        </row>
        <row r="2586">
          <cell r="D2586">
            <v>41913</v>
          </cell>
          <cell r="H2586">
            <v>170</v>
          </cell>
          <cell r="I2586">
            <v>41913</v>
          </cell>
          <cell r="J2586">
            <v>52</v>
          </cell>
          <cell r="K2586" t="str">
            <v>Ohm</v>
          </cell>
          <cell r="L2586">
            <v>41913</v>
          </cell>
          <cell r="M2586">
            <v>41835</v>
          </cell>
          <cell r="O2586">
            <v>0</v>
          </cell>
          <cell r="P2586" t="str">
            <v>HPA</v>
          </cell>
          <cell r="Q2586" t="str">
            <v>2015-0312</v>
          </cell>
          <cell r="R2586">
            <v>1020</v>
          </cell>
          <cell r="S2586">
            <v>225</v>
          </cell>
          <cell r="T2586" t="str">
            <v>ZF 2.42</v>
          </cell>
          <cell r="U2586" t="str">
            <v>6 Speed</v>
          </cell>
          <cell r="V2586" t="str">
            <v>N</v>
          </cell>
          <cell r="W2586" t="str">
            <v>120F</v>
          </cell>
          <cell r="X2586">
            <v>50</v>
          </cell>
          <cell r="Y2586" t="str">
            <v>N</v>
          </cell>
          <cell r="Z2586" t="str">
            <v>380/80R38 (White)</v>
          </cell>
          <cell r="AA2586" t="str">
            <v>380/90R46, SPRAYBIB (WHITE)</v>
          </cell>
          <cell r="AB2586">
            <v>1000</v>
          </cell>
          <cell r="AC2586" t="str">
            <v>N</v>
          </cell>
          <cell r="AD2586" t="str">
            <v>Y</v>
          </cell>
          <cell r="AE2586" t="str">
            <v>Y</v>
          </cell>
          <cell r="AF2586">
            <v>38</v>
          </cell>
          <cell r="AG2586" t="str">
            <v>DB</v>
          </cell>
          <cell r="AH2586" t="str">
            <v>Y</v>
          </cell>
          <cell r="AK2586" t="str">
            <v>N</v>
          </cell>
          <cell r="AL2586" t="str">
            <v>Y</v>
          </cell>
          <cell r="AM2586" t="str">
            <v>Boomless w/120' or 132' Center</v>
          </cell>
          <cell r="AN2586" t="str">
            <v>Y</v>
          </cell>
          <cell r="AO2586" t="str">
            <v>N</v>
          </cell>
          <cell r="AP2586">
            <v>20</v>
          </cell>
          <cell r="AQ2586">
            <v>3</v>
          </cell>
          <cell r="AR2586" t="str">
            <v>N</v>
          </cell>
          <cell r="AS2586" t="str">
            <v>N</v>
          </cell>
          <cell r="AT2586" t="str">
            <v>N</v>
          </cell>
          <cell r="AU2586" t="str">
            <v>N</v>
          </cell>
          <cell r="AV2586" t="str">
            <v>N</v>
          </cell>
          <cell r="AW2586" t="str">
            <v>N</v>
          </cell>
          <cell r="AX2586" t="str">
            <v>N</v>
          </cell>
          <cell r="AY2586" t="str">
            <v>N</v>
          </cell>
        </row>
        <row r="2587">
          <cell r="D2587">
            <v>41913</v>
          </cell>
          <cell r="H2587">
            <v>171</v>
          </cell>
          <cell r="I2587">
            <v>41913</v>
          </cell>
          <cell r="J2587">
            <v>53</v>
          </cell>
          <cell r="K2587" t="str">
            <v>Ohm</v>
          </cell>
          <cell r="L2587">
            <v>41883</v>
          </cell>
          <cell r="M2587">
            <v>41835</v>
          </cell>
          <cell r="O2587">
            <v>0</v>
          </cell>
          <cell r="P2587" t="str">
            <v>HPA</v>
          </cell>
          <cell r="Q2587" t="str">
            <v>2015-0313</v>
          </cell>
          <cell r="R2587">
            <v>1020</v>
          </cell>
          <cell r="S2587">
            <v>225</v>
          </cell>
          <cell r="T2587" t="str">
            <v>ZF 2.42</v>
          </cell>
          <cell r="U2587" t="str">
            <v>6 Speed</v>
          </cell>
          <cell r="V2587" t="str">
            <v>N</v>
          </cell>
          <cell r="W2587" t="str">
            <v>120F</v>
          </cell>
          <cell r="X2587">
            <v>50</v>
          </cell>
          <cell r="Y2587" t="str">
            <v>N</v>
          </cell>
          <cell r="Z2587" t="str">
            <v>380/80R38 (White)</v>
          </cell>
          <cell r="AA2587" t="str">
            <v>380/90R46, SPRAYBIB (WHITE)</v>
          </cell>
          <cell r="AB2587">
            <v>1000</v>
          </cell>
          <cell r="AC2587" t="str">
            <v>N</v>
          </cell>
          <cell r="AD2587" t="str">
            <v>Y</v>
          </cell>
          <cell r="AE2587" t="str">
            <v>Y</v>
          </cell>
          <cell r="AF2587">
            <v>38</v>
          </cell>
          <cell r="AG2587" t="str">
            <v>DB</v>
          </cell>
          <cell r="AH2587" t="str">
            <v>N</v>
          </cell>
          <cell r="AK2587" t="str">
            <v>N</v>
          </cell>
          <cell r="AL2587" t="str">
            <v>Y</v>
          </cell>
          <cell r="AM2587">
            <v>100</v>
          </cell>
          <cell r="AN2587" t="str">
            <v>Y</v>
          </cell>
          <cell r="AO2587">
            <v>9</v>
          </cell>
          <cell r="AP2587">
            <v>20</v>
          </cell>
          <cell r="AQ2587">
            <v>3</v>
          </cell>
          <cell r="AR2587" t="str">
            <v>N</v>
          </cell>
          <cell r="AS2587" t="str">
            <v>N</v>
          </cell>
          <cell r="AT2587" t="str">
            <v>Env Pro 2</v>
          </cell>
          <cell r="AU2587" t="str">
            <v>GPS</v>
          </cell>
          <cell r="AV2587" t="str">
            <v>UltraGlide 3 W</v>
          </cell>
          <cell r="AW2587" t="str">
            <v>Y</v>
          </cell>
          <cell r="AX2587" t="str">
            <v>Y</v>
          </cell>
          <cell r="AY2587" t="str">
            <v>SmartTrax</v>
          </cell>
          <cell r="AZ2587" t="str">
            <v>Raven 3" w/display</v>
          </cell>
        </row>
        <row r="2588">
          <cell r="D2588">
            <v>41913</v>
          </cell>
          <cell r="H2588">
            <v>172</v>
          </cell>
          <cell r="I2588">
            <v>41913</v>
          </cell>
          <cell r="J2588">
            <v>54</v>
          </cell>
          <cell r="K2588" t="str">
            <v>Follrod</v>
          </cell>
          <cell r="L2588">
            <v>41974</v>
          </cell>
          <cell r="M2588">
            <v>41867</v>
          </cell>
          <cell r="N2588" t="str">
            <v>PBS #4</v>
          </cell>
          <cell r="O2588">
            <v>0</v>
          </cell>
          <cell r="P2588" t="str">
            <v>P. Bradley</v>
          </cell>
          <cell r="Q2588" t="str">
            <v>2015-0314</v>
          </cell>
          <cell r="R2588">
            <v>1025</v>
          </cell>
          <cell r="S2588">
            <v>173</v>
          </cell>
          <cell r="T2588" t="str">
            <v>ZF 2.42</v>
          </cell>
          <cell r="U2588" t="str">
            <v>6 Speed</v>
          </cell>
          <cell r="V2588" t="str">
            <v>N</v>
          </cell>
          <cell r="W2588" t="str">
            <v>120F</v>
          </cell>
          <cell r="X2588">
            <v>42</v>
          </cell>
          <cell r="Y2588" t="str">
            <v>N</v>
          </cell>
          <cell r="Z2588" t="str">
            <v>380/80R38 (White)</v>
          </cell>
          <cell r="AA2588" t="str">
            <v>380/90R46, SPRAYBIB (WHITE)</v>
          </cell>
          <cell r="AB2588">
            <v>1000</v>
          </cell>
          <cell r="AC2588" t="str">
            <v>N</v>
          </cell>
          <cell r="AD2588" t="str">
            <v>N</v>
          </cell>
          <cell r="AE2588" t="str">
            <v>N</v>
          </cell>
          <cell r="AF2588">
            <v>38</v>
          </cell>
          <cell r="AG2588" t="str">
            <v>Plan</v>
          </cell>
          <cell r="AH2588" t="str">
            <v>N</v>
          </cell>
          <cell r="AK2588" t="str">
            <v>Y</v>
          </cell>
          <cell r="AL2588" t="str">
            <v>N</v>
          </cell>
          <cell r="AM2588" t="str">
            <v>60/90</v>
          </cell>
          <cell r="AN2588" t="str">
            <v>Y</v>
          </cell>
          <cell r="AO2588">
            <v>9</v>
          </cell>
          <cell r="AP2588">
            <v>15</v>
          </cell>
          <cell r="AQ2588">
            <v>3</v>
          </cell>
          <cell r="AR2588" t="str">
            <v>N</v>
          </cell>
          <cell r="AS2588" t="str">
            <v>R</v>
          </cell>
          <cell r="AT2588" t="str">
            <v>Env Pro 2</v>
          </cell>
          <cell r="AU2588" t="str">
            <v>GPS</v>
          </cell>
          <cell r="AV2588" t="str">
            <v>UltraGlide 3</v>
          </cell>
          <cell r="AW2588" t="str">
            <v>Y</v>
          </cell>
          <cell r="AX2588" t="str">
            <v>Y</v>
          </cell>
          <cell r="AY2588" t="str">
            <v>N</v>
          </cell>
        </row>
        <row r="2589">
          <cell r="D2589">
            <v>41913</v>
          </cell>
          <cell r="H2589">
            <v>173</v>
          </cell>
          <cell r="I2589">
            <v>41913</v>
          </cell>
          <cell r="J2589">
            <v>55</v>
          </cell>
          <cell r="K2589" t="str">
            <v>Follrod</v>
          </cell>
          <cell r="L2589">
            <v>41974</v>
          </cell>
          <cell r="M2589">
            <v>41867</v>
          </cell>
          <cell r="N2589" t="str">
            <v>PBS #5</v>
          </cell>
          <cell r="O2589">
            <v>0</v>
          </cell>
          <cell r="P2589" t="str">
            <v>P. Bradley</v>
          </cell>
          <cell r="Q2589" t="str">
            <v>2015-0316</v>
          </cell>
          <cell r="R2589">
            <v>1025</v>
          </cell>
          <cell r="S2589">
            <v>173</v>
          </cell>
          <cell r="T2589" t="str">
            <v>ZF 2.42</v>
          </cell>
          <cell r="U2589" t="str">
            <v>6 Speed</v>
          </cell>
          <cell r="V2589" t="str">
            <v>N</v>
          </cell>
          <cell r="W2589" t="str">
            <v>120F</v>
          </cell>
          <cell r="X2589">
            <v>50</v>
          </cell>
          <cell r="Y2589" t="str">
            <v>N</v>
          </cell>
          <cell r="Z2589" t="str">
            <v>380/80R38 (White)</v>
          </cell>
          <cell r="AA2589" t="str">
            <v>380/90R46, SPRAYBIB (WHITE)</v>
          </cell>
          <cell r="AB2589">
            <v>1000</v>
          </cell>
          <cell r="AC2589" t="str">
            <v>N</v>
          </cell>
          <cell r="AD2589" t="str">
            <v>Y</v>
          </cell>
          <cell r="AE2589" t="str">
            <v>Y</v>
          </cell>
          <cell r="AF2589">
            <v>38</v>
          </cell>
          <cell r="AG2589" t="str">
            <v>DB</v>
          </cell>
          <cell r="AH2589" t="str">
            <v>Y</v>
          </cell>
          <cell r="AK2589" t="str">
            <v>Y</v>
          </cell>
          <cell r="AL2589" t="str">
            <v>N</v>
          </cell>
          <cell r="AM2589" t="str">
            <v>60/90</v>
          </cell>
          <cell r="AN2589" t="str">
            <v>Y</v>
          </cell>
          <cell r="AO2589">
            <v>9</v>
          </cell>
          <cell r="AP2589">
            <v>15</v>
          </cell>
          <cell r="AQ2589">
            <v>3</v>
          </cell>
          <cell r="AR2589" t="str">
            <v>N</v>
          </cell>
          <cell r="AS2589" t="str">
            <v>R</v>
          </cell>
          <cell r="AT2589" t="str">
            <v>Viper 4</v>
          </cell>
          <cell r="AU2589" t="str">
            <v>GPS</v>
          </cell>
          <cell r="AV2589" t="str">
            <v>UltraGlide 3</v>
          </cell>
          <cell r="AW2589" t="str">
            <v>Y</v>
          </cell>
          <cell r="AX2589" t="str">
            <v>Y</v>
          </cell>
          <cell r="AY2589" t="str">
            <v>SmartTrax</v>
          </cell>
          <cell r="AZ2589" t="str">
            <v>Raven 2" w/display</v>
          </cell>
        </row>
        <row r="2590">
          <cell r="D2590">
            <v>41913</v>
          </cell>
          <cell r="H2590">
            <v>174</v>
          </cell>
          <cell r="I2590">
            <v>41913</v>
          </cell>
          <cell r="J2590">
            <v>56</v>
          </cell>
          <cell r="K2590" t="str">
            <v>Payne</v>
          </cell>
          <cell r="L2590">
            <v>41974</v>
          </cell>
          <cell r="M2590">
            <v>41829</v>
          </cell>
          <cell r="N2590" t="str">
            <v>PO ASG-11</v>
          </cell>
          <cell r="O2590">
            <v>0</v>
          </cell>
          <cell r="P2590" t="str">
            <v>OVA-IN</v>
          </cell>
          <cell r="Q2590" t="str">
            <v>2015-0320</v>
          </cell>
          <cell r="R2590">
            <v>720</v>
          </cell>
          <cell r="S2590">
            <v>160</v>
          </cell>
          <cell r="T2590" t="str">
            <v>JCB</v>
          </cell>
          <cell r="U2590" t="str">
            <v>4 Speed</v>
          </cell>
          <cell r="V2590" t="str">
            <v>N</v>
          </cell>
          <cell r="W2590" t="str">
            <v>120F</v>
          </cell>
          <cell r="X2590">
            <v>42</v>
          </cell>
          <cell r="Y2590" t="str">
            <v>N</v>
          </cell>
          <cell r="Z2590" t="str">
            <v>380/80R38 (White)</v>
          </cell>
          <cell r="AA2590" t="str">
            <v>380/90R46, SPRAYBIB (WHITE)</v>
          </cell>
          <cell r="AB2590">
            <v>750</v>
          </cell>
          <cell r="AC2590" t="str">
            <v>N</v>
          </cell>
          <cell r="AD2590" t="str">
            <v>N</v>
          </cell>
          <cell r="AE2590" t="str">
            <v>Y</v>
          </cell>
          <cell r="AF2590" t="str">
            <v>N</v>
          </cell>
          <cell r="AG2590" t="str">
            <v>N</v>
          </cell>
          <cell r="AH2590" t="str">
            <v>N</v>
          </cell>
          <cell r="AK2590" t="str">
            <v>N</v>
          </cell>
          <cell r="AL2590" t="str">
            <v>N</v>
          </cell>
          <cell r="AM2590">
            <v>90</v>
          </cell>
          <cell r="AN2590" t="str">
            <v>Y</v>
          </cell>
          <cell r="AO2590">
            <v>9</v>
          </cell>
          <cell r="AP2590">
            <v>15</v>
          </cell>
          <cell r="AQ2590">
            <v>3</v>
          </cell>
          <cell r="AR2590" t="str">
            <v>N</v>
          </cell>
          <cell r="AS2590" t="str">
            <v>R</v>
          </cell>
          <cell r="AT2590" t="str">
            <v>Env Pro 2</v>
          </cell>
          <cell r="AU2590" t="str">
            <v>GPS</v>
          </cell>
          <cell r="AV2590" t="str">
            <v>N</v>
          </cell>
          <cell r="AW2590" t="str">
            <v>Y</v>
          </cell>
          <cell r="AX2590" t="str">
            <v>Y</v>
          </cell>
          <cell r="AY2590" t="str">
            <v>N</v>
          </cell>
        </row>
        <row r="2591">
          <cell r="D2591">
            <v>41913</v>
          </cell>
          <cell r="H2591">
            <v>175</v>
          </cell>
          <cell r="I2591">
            <v>41913</v>
          </cell>
          <cell r="J2591">
            <v>57</v>
          </cell>
          <cell r="K2591" t="str">
            <v>Thompson</v>
          </cell>
          <cell r="L2591">
            <v>41974</v>
          </cell>
          <cell r="M2591">
            <v>41822</v>
          </cell>
          <cell r="O2591">
            <v>41865</v>
          </cell>
          <cell r="P2591" t="str">
            <v>Terry County</v>
          </cell>
          <cell r="Q2591" t="str">
            <v>2015-0322</v>
          </cell>
          <cell r="R2591">
            <v>1025</v>
          </cell>
          <cell r="S2591">
            <v>173</v>
          </cell>
          <cell r="T2591" t="str">
            <v>ZF 2.42</v>
          </cell>
          <cell r="U2591" t="str">
            <v>6 Speed</v>
          </cell>
          <cell r="V2591" t="str">
            <v>N</v>
          </cell>
          <cell r="W2591" t="str">
            <v>120F</v>
          </cell>
          <cell r="X2591">
            <v>42</v>
          </cell>
          <cell r="Y2591" t="str">
            <v>N</v>
          </cell>
          <cell r="Z2591" t="str">
            <v>380/80R38 (White)</v>
          </cell>
          <cell r="AA2591" t="str">
            <v>380/90R46, SPRAYBIB (WHITE)</v>
          </cell>
          <cell r="AB2591">
            <v>1000</v>
          </cell>
          <cell r="AC2591" t="str">
            <v>N</v>
          </cell>
          <cell r="AD2591" t="str">
            <v>N</v>
          </cell>
          <cell r="AE2591" t="str">
            <v>Y</v>
          </cell>
          <cell r="AF2591">
            <v>38</v>
          </cell>
          <cell r="AG2591" t="str">
            <v>Plan</v>
          </cell>
          <cell r="AH2591" t="str">
            <v>N</v>
          </cell>
          <cell r="AK2591" t="str">
            <v>Y</v>
          </cell>
          <cell r="AL2591" t="str">
            <v>N</v>
          </cell>
          <cell r="AM2591" t="str">
            <v>60/90</v>
          </cell>
          <cell r="AN2591" t="str">
            <v>Y</v>
          </cell>
          <cell r="AO2591">
            <v>9</v>
          </cell>
          <cell r="AP2591" t="str">
            <v>20 Center Nozzle</v>
          </cell>
          <cell r="AQ2591">
            <v>3</v>
          </cell>
          <cell r="AR2591" t="str">
            <v>N</v>
          </cell>
          <cell r="AS2591" t="str">
            <v>N</v>
          </cell>
          <cell r="AT2591" t="str">
            <v>Env Pro 2</v>
          </cell>
          <cell r="AU2591" t="str">
            <v>GPS</v>
          </cell>
          <cell r="AV2591" t="str">
            <v>N</v>
          </cell>
          <cell r="AW2591" t="str">
            <v>Y</v>
          </cell>
          <cell r="AX2591" t="str">
            <v>Y</v>
          </cell>
          <cell r="AY2591" t="str">
            <v>SmartTrax</v>
          </cell>
          <cell r="AZ2591" t="str">
            <v>Raven 2" w/display</v>
          </cell>
        </row>
        <row r="2592">
          <cell r="D2592">
            <v>41913</v>
          </cell>
          <cell r="H2592">
            <v>176</v>
          </cell>
          <cell r="I2592">
            <v>41913</v>
          </cell>
          <cell r="J2592">
            <v>58</v>
          </cell>
          <cell r="K2592" t="str">
            <v>Thompson</v>
          </cell>
          <cell r="L2592">
            <v>41974</v>
          </cell>
          <cell r="M2592">
            <v>41822</v>
          </cell>
          <cell r="O2592">
            <v>41859</v>
          </cell>
          <cell r="P2592" t="str">
            <v>Terry County</v>
          </cell>
          <cell r="Q2592" t="str">
            <v>2015-0325</v>
          </cell>
          <cell r="R2592">
            <v>1025</v>
          </cell>
          <cell r="S2592">
            <v>173</v>
          </cell>
          <cell r="T2592" t="str">
            <v>ZF 2.42</v>
          </cell>
          <cell r="U2592" t="str">
            <v>6 Speed</v>
          </cell>
          <cell r="V2592" t="str">
            <v>N</v>
          </cell>
          <cell r="W2592" t="str">
            <v>120F</v>
          </cell>
          <cell r="X2592">
            <v>42</v>
          </cell>
          <cell r="Y2592" t="str">
            <v>N</v>
          </cell>
          <cell r="Z2592" t="str">
            <v>380/80R38 (White)</v>
          </cell>
          <cell r="AA2592" t="str">
            <v>380/90R46, SPRAYBIB (WHITE)</v>
          </cell>
          <cell r="AB2592">
            <v>1000</v>
          </cell>
          <cell r="AC2592" t="str">
            <v>N</v>
          </cell>
          <cell r="AD2592" t="str">
            <v>N</v>
          </cell>
          <cell r="AE2592" t="str">
            <v>Y</v>
          </cell>
          <cell r="AF2592">
            <v>38</v>
          </cell>
          <cell r="AG2592" t="str">
            <v>Plan</v>
          </cell>
          <cell r="AH2592" t="str">
            <v>N</v>
          </cell>
          <cell r="AK2592" t="str">
            <v>Y</v>
          </cell>
          <cell r="AL2592" t="str">
            <v>N</v>
          </cell>
          <cell r="AM2592" t="str">
            <v>60/90</v>
          </cell>
          <cell r="AN2592" t="str">
            <v>Y</v>
          </cell>
          <cell r="AO2592">
            <v>9</v>
          </cell>
          <cell r="AP2592" t="str">
            <v>20 Center Nozzle</v>
          </cell>
          <cell r="AQ2592">
            <v>3</v>
          </cell>
          <cell r="AR2592" t="str">
            <v>N</v>
          </cell>
          <cell r="AS2592" t="str">
            <v>N</v>
          </cell>
          <cell r="AT2592" t="str">
            <v>Env Pro 2</v>
          </cell>
          <cell r="AU2592" t="str">
            <v>GPS</v>
          </cell>
          <cell r="AV2592" t="str">
            <v>N</v>
          </cell>
          <cell r="AW2592" t="str">
            <v>Y</v>
          </cell>
          <cell r="AX2592" t="str">
            <v>Y</v>
          </cell>
          <cell r="AY2592" t="str">
            <v>SmartTrax</v>
          </cell>
          <cell r="AZ2592" t="str">
            <v>Raven 2" w/display</v>
          </cell>
        </row>
        <row r="2593">
          <cell r="D2593">
            <v>41913</v>
          </cell>
          <cell r="H2593">
            <v>177</v>
          </cell>
          <cell r="I2593">
            <v>41913</v>
          </cell>
          <cell r="J2593">
            <v>59</v>
          </cell>
          <cell r="K2593" t="str">
            <v>Thompson</v>
          </cell>
          <cell r="L2593">
            <v>41974</v>
          </cell>
          <cell r="M2593">
            <v>41816</v>
          </cell>
          <cell r="N2593" t="str">
            <v>J15-19</v>
          </cell>
          <cell r="O2593">
            <v>41865</v>
          </cell>
          <cell r="P2593" t="str">
            <v>Simpson</v>
          </cell>
          <cell r="Q2593" t="str">
            <v>2015-0326</v>
          </cell>
          <cell r="R2593">
            <v>1025</v>
          </cell>
          <cell r="S2593">
            <v>173</v>
          </cell>
          <cell r="T2593" t="str">
            <v>ZF 2.42</v>
          </cell>
          <cell r="U2593" t="str">
            <v>6 Speed</v>
          </cell>
          <cell r="V2593" t="str">
            <v>N</v>
          </cell>
          <cell r="W2593" t="str">
            <v>120F</v>
          </cell>
          <cell r="X2593">
            <v>42</v>
          </cell>
          <cell r="Y2593" t="str">
            <v>N</v>
          </cell>
          <cell r="Z2593" t="str">
            <v>380/80R38 (White)</v>
          </cell>
          <cell r="AA2593" t="str">
            <v>380/90R46, SPRAYBIB (WHITE)</v>
          </cell>
          <cell r="AB2593">
            <v>1000</v>
          </cell>
          <cell r="AC2593" t="str">
            <v>N</v>
          </cell>
          <cell r="AD2593" t="str">
            <v>N</v>
          </cell>
          <cell r="AE2593" t="str">
            <v>Y</v>
          </cell>
          <cell r="AF2593">
            <v>38</v>
          </cell>
          <cell r="AG2593" t="str">
            <v>Plan</v>
          </cell>
          <cell r="AH2593" t="str">
            <v>N</v>
          </cell>
          <cell r="AK2593" t="str">
            <v>Y</v>
          </cell>
          <cell r="AL2593" t="str">
            <v>N</v>
          </cell>
          <cell r="AM2593">
            <v>100</v>
          </cell>
          <cell r="AN2593" t="str">
            <v>N</v>
          </cell>
          <cell r="AO2593">
            <v>9</v>
          </cell>
          <cell r="AP2593">
            <v>20</v>
          </cell>
          <cell r="AQ2593">
            <v>3</v>
          </cell>
          <cell r="AR2593" t="str">
            <v>N</v>
          </cell>
          <cell r="AS2593" t="str">
            <v>R</v>
          </cell>
          <cell r="AT2593" t="str">
            <v>Env Pro 2</v>
          </cell>
          <cell r="AU2593" t="str">
            <v>GPS</v>
          </cell>
          <cell r="AV2593" t="str">
            <v>PowerGlide</v>
          </cell>
          <cell r="AW2593" t="str">
            <v>Y</v>
          </cell>
          <cell r="AX2593" t="str">
            <v>Y</v>
          </cell>
          <cell r="AY2593" t="str">
            <v>SmartTrax</v>
          </cell>
          <cell r="AZ2593" t="str">
            <v>Raven 2" w/display</v>
          </cell>
        </row>
        <row r="2594">
          <cell r="D2594">
            <v>41913</v>
          </cell>
          <cell r="H2594">
            <v>178</v>
          </cell>
          <cell r="I2594">
            <v>41913</v>
          </cell>
          <cell r="J2594">
            <v>60</v>
          </cell>
          <cell r="K2594" t="str">
            <v>Thompson</v>
          </cell>
          <cell r="L2594">
            <v>41974</v>
          </cell>
          <cell r="M2594">
            <v>41816</v>
          </cell>
          <cell r="N2594" t="str">
            <v>J15-20</v>
          </cell>
          <cell r="O2594">
            <v>0</v>
          </cell>
          <cell r="P2594" t="str">
            <v>Simpson</v>
          </cell>
          <cell r="Q2594" t="str">
            <v>2015-0331</v>
          </cell>
          <cell r="R2594">
            <v>1025</v>
          </cell>
          <cell r="S2594">
            <v>173</v>
          </cell>
          <cell r="T2594" t="str">
            <v>ZF 2.42</v>
          </cell>
          <cell r="U2594" t="str">
            <v>6 Speed</v>
          </cell>
          <cell r="V2594" t="str">
            <v>N</v>
          </cell>
          <cell r="W2594" t="str">
            <v>120F</v>
          </cell>
          <cell r="X2594">
            <v>42</v>
          </cell>
          <cell r="Y2594" t="str">
            <v>N</v>
          </cell>
          <cell r="Z2594" t="str">
            <v>380/80R38 (White)</v>
          </cell>
          <cell r="AA2594" t="str">
            <v>380/90R46, SPRAYBIB (WHITE)</v>
          </cell>
          <cell r="AB2594">
            <v>1000</v>
          </cell>
          <cell r="AC2594" t="str">
            <v>N</v>
          </cell>
          <cell r="AD2594" t="str">
            <v>N</v>
          </cell>
          <cell r="AE2594" t="str">
            <v>Y</v>
          </cell>
          <cell r="AF2594">
            <v>38</v>
          </cell>
          <cell r="AG2594" t="str">
            <v>Plan</v>
          </cell>
          <cell r="AH2594" t="str">
            <v>N</v>
          </cell>
          <cell r="AK2594" t="str">
            <v>Y</v>
          </cell>
          <cell r="AL2594" t="str">
            <v>N</v>
          </cell>
          <cell r="AM2594">
            <v>100</v>
          </cell>
          <cell r="AN2594" t="str">
            <v>N</v>
          </cell>
          <cell r="AO2594">
            <v>9</v>
          </cell>
          <cell r="AP2594">
            <v>20</v>
          </cell>
          <cell r="AQ2594">
            <v>3</v>
          </cell>
          <cell r="AR2594" t="str">
            <v>N</v>
          </cell>
          <cell r="AS2594" t="str">
            <v>R</v>
          </cell>
          <cell r="AT2594" t="str">
            <v>Env Pro 2</v>
          </cell>
          <cell r="AU2594" t="str">
            <v>GPS</v>
          </cell>
          <cell r="AV2594" t="str">
            <v>PowerGlide</v>
          </cell>
          <cell r="AW2594" t="str">
            <v>Y</v>
          </cell>
          <cell r="AX2594" t="str">
            <v>Y</v>
          </cell>
          <cell r="AY2594" t="str">
            <v>SmartTrax</v>
          </cell>
          <cell r="AZ2594" t="str">
            <v>Raven 2" w/display</v>
          </cell>
        </row>
        <row r="2595">
          <cell r="D2595">
            <v>41944</v>
          </cell>
          <cell r="H2595">
            <v>179</v>
          </cell>
          <cell r="I2595">
            <v>41944</v>
          </cell>
          <cell r="J2595">
            <v>1</v>
          </cell>
          <cell r="K2595" t="str">
            <v>Thompson</v>
          </cell>
          <cell r="L2595">
            <v>41974</v>
          </cell>
          <cell r="M2595">
            <v>41816</v>
          </cell>
          <cell r="N2595" t="str">
            <v>J15-21</v>
          </cell>
          <cell r="O2595">
            <v>0</v>
          </cell>
          <cell r="P2595" t="str">
            <v>Simpson</v>
          </cell>
          <cell r="Q2595" t="str">
            <v>2015-0332</v>
          </cell>
          <cell r="R2595">
            <v>1025</v>
          </cell>
          <cell r="S2595">
            <v>173</v>
          </cell>
          <cell r="T2595" t="str">
            <v>ZF 2.42</v>
          </cell>
          <cell r="U2595" t="str">
            <v>6 Speed</v>
          </cell>
          <cell r="V2595" t="str">
            <v>N</v>
          </cell>
          <cell r="W2595" t="str">
            <v>120F</v>
          </cell>
          <cell r="X2595">
            <v>42</v>
          </cell>
          <cell r="Y2595" t="str">
            <v>N</v>
          </cell>
          <cell r="Z2595" t="str">
            <v>380/80R38 (White)</v>
          </cell>
          <cell r="AA2595" t="str">
            <v>380/90R46, SPRAYBIB (WHITE)</v>
          </cell>
          <cell r="AB2595">
            <v>1000</v>
          </cell>
          <cell r="AC2595" t="str">
            <v>N</v>
          </cell>
          <cell r="AD2595" t="str">
            <v>N</v>
          </cell>
          <cell r="AE2595" t="str">
            <v>Y</v>
          </cell>
          <cell r="AF2595">
            <v>38</v>
          </cell>
          <cell r="AG2595" t="str">
            <v>Plan</v>
          </cell>
          <cell r="AH2595" t="str">
            <v>N</v>
          </cell>
          <cell r="AK2595" t="str">
            <v>Y</v>
          </cell>
          <cell r="AL2595" t="str">
            <v>N</v>
          </cell>
          <cell r="AM2595">
            <v>90</v>
          </cell>
          <cell r="AN2595" t="str">
            <v>N</v>
          </cell>
          <cell r="AO2595">
            <v>9</v>
          </cell>
          <cell r="AP2595">
            <v>20</v>
          </cell>
          <cell r="AQ2595">
            <v>3</v>
          </cell>
          <cell r="AR2595" t="str">
            <v>N</v>
          </cell>
          <cell r="AS2595" t="str">
            <v>R</v>
          </cell>
          <cell r="AT2595" t="str">
            <v>Env Pro 2</v>
          </cell>
          <cell r="AU2595" t="str">
            <v>GPS</v>
          </cell>
          <cell r="AV2595" t="str">
            <v>PowerGlide</v>
          </cell>
          <cell r="AW2595" t="str">
            <v>Y</v>
          </cell>
          <cell r="AX2595" t="str">
            <v>Y</v>
          </cell>
          <cell r="AY2595" t="str">
            <v>SmartTrax</v>
          </cell>
          <cell r="AZ2595" t="str">
            <v>Raven 2" w/display</v>
          </cell>
        </row>
        <row r="2596">
          <cell r="D2596">
            <v>41944</v>
          </cell>
          <cell r="H2596">
            <v>180</v>
          </cell>
          <cell r="I2596">
            <v>41944</v>
          </cell>
          <cell r="J2596">
            <v>2</v>
          </cell>
          <cell r="K2596" t="str">
            <v>Payne</v>
          </cell>
          <cell r="L2596">
            <v>41974</v>
          </cell>
          <cell r="M2596">
            <v>41838</v>
          </cell>
          <cell r="N2596" t="str">
            <v>PO ASOWB19</v>
          </cell>
          <cell r="O2596">
            <v>41865</v>
          </cell>
          <cell r="P2596" t="str">
            <v>OVA</v>
          </cell>
          <cell r="Q2596" t="str">
            <v>2015-0333</v>
          </cell>
          <cell r="R2596">
            <v>1220</v>
          </cell>
          <cell r="S2596">
            <v>225</v>
          </cell>
          <cell r="T2596" t="str">
            <v>ZF 2.42</v>
          </cell>
          <cell r="U2596" t="str">
            <v>6 Speed</v>
          </cell>
          <cell r="V2596" t="str">
            <v>N</v>
          </cell>
          <cell r="W2596" t="str">
            <v>120F</v>
          </cell>
          <cell r="X2596">
            <v>50</v>
          </cell>
          <cell r="Y2596" t="str">
            <v>N</v>
          </cell>
          <cell r="Z2596" t="str">
            <v>380/80R38 (White)</v>
          </cell>
          <cell r="AA2596" t="str">
            <v>380/90R46, SPRAYBIB (WHITE)</v>
          </cell>
          <cell r="AB2596">
            <v>1200</v>
          </cell>
          <cell r="AC2596" t="str">
            <v>N</v>
          </cell>
          <cell r="AD2596" t="str">
            <v>N</v>
          </cell>
          <cell r="AE2596" t="str">
            <v>Y</v>
          </cell>
          <cell r="AF2596">
            <v>38</v>
          </cell>
          <cell r="AG2596" t="str">
            <v>DB</v>
          </cell>
          <cell r="AH2596" t="str">
            <v>N</v>
          </cell>
          <cell r="AK2596" t="str">
            <v>N</v>
          </cell>
          <cell r="AL2596" t="str">
            <v>N</v>
          </cell>
          <cell r="AM2596">
            <v>90</v>
          </cell>
          <cell r="AN2596" t="str">
            <v>Y</v>
          </cell>
          <cell r="AO2596">
            <v>9</v>
          </cell>
          <cell r="AP2596">
            <v>15</v>
          </cell>
          <cell r="AQ2596">
            <v>3</v>
          </cell>
          <cell r="AR2596" t="str">
            <v>N</v>
          </cell>
          <cell r="AS2596" t="str">
            <v>N</v>
          </cell>
          <cell r="AT2596" t="str">
            <v>Env Pro 2</v>
          </cell>
          <cell r="AU2596" t="str">
            <v>GPS</v>
          </cell>
          <cell r="AV2596" t="str">
            <v>N</v>
          </cell>
          <cell r="AW2596" t="str">
            <v>Y</v>
          </cell>
          <cell r="AX2596" t="str">
            <v>Y</v>
          </cell>
          <cell r="AY2596" t="str">
            <v>N</v>
          </cell>
        </row>
        <row r="2597">
          <cell r="D2597">
            <v>41944</v>
          </cell>
          <cell r="H2597">
            <v>181</v>
          </cell>
          <cell r="I2597">
            <v>41944</v>
          </cell>
          <cell r="J2597">
            <v>3</v>
          </cell>
          <cell r="K2597" t="str">
            <v>Rech</v>
          </cell>
          <cell r="L2597">
            <v>41974</v>
          </cell>
          <cell r="M2597">
            <v>41822</v>
          </cell>
          <cell r="N2597" t="str">
            <v>UF01451</v>
          </cell>
          <cell r="O2597">
            <v>0</v>
          </cell>
          <cell r="P2597" t="str">
            <v>Brokaw MN</v>
          </cell>
          <cell r="Q2597" t="str">
            <v>2015-0334</v>
          </cell>
          <cell r="R2597">
            <v>1025</v>
          </cell>
          <cell r="S2597">
            <v>173</v>
          </cell>
          <cell r="T2597" t="str">
            <v>ZF 2.42</v>
          </cell>
          <cell r="U2597" t="str">
            <v>6 Speed</v>
          </cell>
          <cell r="V2597" t="str">
            <v>N</v>
          </cell>
          <cell r="W2597" t="str">
            <v>120-160</v>
          </cell>
          <cell r="X2597">
            <v>50</v>
          </cell>
          <cell r="Y2597" t="str">
            <v>N</v>
          </cell>
          <cell r="Z2597" t="str">
            <v>380/80R38 (White)</v>
          </cell>
          <cell r="AA2597" t="str">
            <v>380/90R46, SPRAYBIB (WHITE)</v>
          </cell>
          <cell r="AB2597">
            <v>1000</v>
          </cell>
          <cell r="AC2597" t="str">
            <v>N</v>
          </cell>
          <cell r="AD2597" t="str">
            <v>Y</v>
          </cell>
          <cell r="AE2597" t="str">
            <v>Y</v>
          </cell>
          <cell r="AF2597" t="str">
            <v>N</v>
          </cell>
          <cell r="AG2597" t="str">
            <v>N</v>
          </cell>
          <cell r="AH2597" t="str">
            <v>N</v>
          </cell>
          <cell r="AK2597" t="str">
            <v>N</v>
          </cell>
          <cell r="AL2597" t="str">
            <v>N</v>
          </cell>
          <cell r="AM2597" t="str">
            <v>60/90</v>
          </cell>
          <cell r="AN2597" t="str">
            <v>Y</v>
          </cell>
          <cell r="AO2597">
            <v>9</v>
          </cell>
          <cell r="AP2597">
            <v>15</v>
          </cell>
          <cell r="AQ2597">
            <v>3</v>
          </cell>
          <cell r="AR2597" t="str">
            <v>N</v>
          </cell>
          <cell r="AS2597" t="str">
            <v>N</v>
          </cell>
          <cell r="AT2597" t="str">
            <v>Env Pro 2</v>
          </cell>
          <cell r="AU2597" t="str">
            <v>GPS</v>
          </cell>
          <cell r="AV2597" t="str">
            <v>N</v>
          </cell>
          <cell r="AW2597" t="str">
            <v>Y</v>
          </cell>
          <cell r="AX2597" t="str">
            <v>Y</v>
          </cell>
          <cell r="AY2597" t="str">
            <v>N</v>
          </cell>
        </row>
        <row r="2598">
          <cell r="D2598">
            <v>41944</v>
          </cell>
          <cell r="H2598">
            <v>182</v>
          </cell>
          <cell r="I2598">
            <v>41944</v>
          </cell>
          <cell r="J2598">
            <v>4</v>
          </cell>
          <cell r="K2598" t="str">
            <v>Follrod</v>
          </cell>
          <cell r="L2598">
            <v>41974</v>
          </cell>
          <cell r="M2598">
            <v>41827</v>
          </cell>
          <cell r="O2598">
            <v>0</v>
          </cell>
          <cell r="P2598" t="str">
            <v>Polen</v>
          </cell>
          <cell r="Q2598" t="str">
            <v>2015-0335</v>
          </cell>
          <cell r="R2598">
            <v>1025</v>
          </cell>
          <cell r="S2598">
            <v>173</v>
          </cell>
          <cell r="T2598" t="str">
            <v>ZF 2.42</v>
          </cell>
          <cell r="U2598" t="str">
            <v>6 Speed</v>
          </cell>
          <cell r="V2598" t="str">
            <v>N</v>
          </cell>
          <cell r="W2598" t="str">
            <v>120F</v>
          </cell>
          <cell r="X2598">
            <v>42</v>
          </cell>
          <cell r="Y2598" t="str">
            <v>N</v>
          </cell>
          <cell r="Z2598" t="str">
            <v>380/80R38 (White)</v>
          </cell>
          <cell r="AA2598" t="str">
            <v>380/90R46, SPRAYBIB (WHITE)</v>
          </cell>
          <cell r="AB2598">
            <v>1000</v>
          </cell>
          <cell r="AC2598" t="str">
            <v>N</v>
          </cell>
          <cell r="AD2598" t="str">
            <v>Y</v>
          </cell>
          <cell r="AE2598" t="str">
            <v>Y</v>
          </cell>
          <cell r="AF2598">
            <v>38</v>
          </cell>
          <cell r="AG2598" t="str">
            <v>Plan</v>
          </cell>
          <cell r="AH2598" t="str">
            <v>N</v>
          </cell>
          <cell r="AK2598" t="str">
            <v>Y</v>
          </cell>
          <cell r="AL2598" t="str">
            <v>N</v>
          </cell>
          <cell r="AM2598" t="str">
            <v>60/90</v>
          </cell>
          <cell r="AN2598" t="str">
            <v>Y</v>
          </cell>
          <cell r="AO2598">
            <v>9</v>
          </cell>
          <cell r="AP2598">
            <v>20</v>
          </cell>
          <cell r="AQ2598">
            <v>3</v>
          </cell>
          <cell r="AR2598" t="str">
            <v>N</v>
          </cell>
          <cell r="AS2598" t="str">
            <v>R</v>
          </cell>
          <cell r="AT2598" t="str">
            <v>N</v>
          </cell>
          <cell r="AU2598" t="str">
            <v>N</v>
          </cell>
          <cell r="AV2598" t="str">
            <v>N</v>
          </cell>
          <cell r="AW2598" t="str">
            <v>N</v>
          </cell>
          <cell r="AX2598" t="str">
            <v>N</v>
          </cell>
          <cell r="AY2598" t="str">
            <v>N</v>
          </cell>
        </row>
        <row r="2599">
          <cell r="D2599">
            <v>41944</v>
          </cell>
          <cell r="H2599">
            <v>183</v>
          </cell>
          <cell r="I2599">
            <v>41944</v>
          </cell>
          <cell r="J2599">
            <v>5</v>
          </cell>
          <cell r="K2599" t="str">
            <v>Follrod</v>
          </cell>
          <cell r="L2599">
            <v>41974</v>
          </cell>
          <cell r="M2599">
            <v>41841</v>
          </cell>
          <cell r="O2599">
            <v>0</v>
          </cell>
          <cell r="P2599" t="str">
            <v>Buckeye</v>
          </cell>
          <cell r="Q2599" t="str">
            <v>2015-0336</v>
          </cell>
          <cell r="R2599">
            <v>1025</v>
          </cell>
          <cell r="S2599">
            <v>173</v>
          </cell>
          <cell r="T2599" t="str">
            <v>ZF 2.42</v>
          </cell>
          <cell r="U2599" t="str">
            <v>6 Speed</v>
          </cell>
          <cell r="V2599" t="str">
            <v>N</v>
          </cell>
          <cell r="W2599" t="str">
            <v>120F</v>
          </cell>
          <cell r="X2599">
            <v>42</v>
          </cell>
          <cell r="Y2599" t="str">
            <v>N</v>
          </cell>
          <cell r="Z2599" t="str">
            <v>380/80R38 (White)</v>
          </cell>
          <cell r="AA2599" t="str">
            <v>380/90R46, SPRAYBIB (WHITE)</v>
          </cell>
          <cell r="AB2599">
            <v>1000</v>
          </cell>
          <cell r="AC2599" t="str">
            <v>N</v>
          </cell>
          <cell r="AD2599" t="str">
            <v>N</v>
          </cell>
          <cell r="AE2599" t="str">
            <v>N</v>
          </cell>
          <cell r="AF2599" t="str">
            <v>N</v>
          </cell>
          <cell r="AG2599" t="str">
            <v>N</v>
          </cell>
          <cell r="AH2599" t="str">
            <v>N</v>
          </cell>
          <cell r="AK2599" t="str">
            <v>N</v>
          </cell>
          <cell r="AL2599" t="str">
            <v>N</v>
          </cell>
          <cell r="AM2599" t="str">
            <v>60/90</v>
          </cell>
          <cell r="AN2599" t="str">
            <v>Y</v>
          </cell>
          <cell r="AO2599">
            <v>9</v>
          </cell>
          <cell r="AP2599">
            <v>15</v>
          </cell>
          <cell r="AQ2599">
            <v>3</v>
          </cell>
          <cell r="AR2599" t="str">
            <v>N</v>
          </cell>
          <cell r="AS2599" t="str">
            <v>N</v>
          </cell>
          <cell r="AT2599" t="str">
            <v>Env Pro 2</v>
          </cell>
          <cell r="AU2599" t="str">
            <v>GPS</v>
          </cell>
          <cell r="AV2599" t="str">
            <v>N</v>
          </cell>
          <cell r="AW2599" t="str">
            <v>Y</v>
          </cell>
          <cell r="AX2599" t="str">
            <v>Y</v>
          </cell>
          <cell r="AY2599" t="str">
            <v>SmartTrax</v>
          </cell>
        </row>
        <row r="2600">
          <cell r="D2600">
            <v>41944</v>
          </cell>
          <cell r="H2600">
            <v>184</v>
          </cell>
          <cell r="I2600">
            <v>41944</v>
          </cell>
          <cell r="J2600">
            <v>6</v>
          </cell>
          <cell r="K2600" t="str">
            <v>Follrod</v>
          </cell>
          <cell r="L2600">
            <v>41974</v>
          </cell>
          <cell r="M2600">
            <v>41841</v>
          </cell>
          <cell r="O2600">
            <v>0</v>
          </cell>
          <cell r="P2600" t="str">
            <v>Buckeye</v>
          </cell>
          <cell r="Q2600" t="str">
            <v>2015-0338</v>
          </cell>
          <cell r="R2600">
            <v>1025</v>
          </cell>
          <cell r="S2600">
            <v>173</v>
          </cell>
          <cell r="T2600" t="str">
            <v>ZF 2.42</v>
          </cell>
          <cell r="U2600" t="str">
            <v>6 Speed</v>
          </cell>
          <cell r="V2600" t="str">
            <v>N</v>
          </cell>
          <cell r="W2600" t="str">
            <v>120F</v>
          </cell>
          <cell r="X2600">
            <v>42</v>
          </cell>
          <cell r="Y2600" t="str">
            <v>N</v>
          </cell>
          <cell r="Z2600" t="str">
            <v>380/80R38 (White)</v>
          </cell>
          <cell r="AA2600" t="str">
            <v>380/90R46, SPRAYBIB (WHITE)</v>
          </cell>
          <cell r="AB2600">
            <v>1000</v>
          </cell>
          <cell r="AC2600" t="str">
            <v>N</v>
          </cell>
          <cell r="AD2600" t="str">
            <v>N</v>
          </cell>
          <cell r="AE2600" t="str">
            <v>N</v>
          </cell>
          <cell r="AF2600" t="str">
            <v>N</v>
          </cell>
          <cell r="AG2600" t="str">
            <v>N</v>
          </cell>
          <cell r="AH2600" t="str">
            <v>N</v>
          </cell>
          <cell r="AK2600" t="str">
            <v>N</v>
          </cell>
          <cell r="AL2600" t="str">
            <v>N</v>
          </cell>
          <cell r="AM2600" t="str">
            <v>60/90</v>
          </cell>
          <cell r="AN2600" t="str">
            <v>Y</v>
          </cell>
          <cell r="AO2600">
            <v>9</v>
          </cell>
          <cell r="AP2600">
            <v>15</v>
          </cell>
          <cell r="AQ2600">
            <v>3</v>
          </cell>
          <cell r="AR2600" t="str">
            <v>N</v>
          </cell>
          <cell r="AS2600" t="str">
            <v>N</v>
          </cell>
          <cell r="AT2600" t="str">
            <v>Env Pro 2</v>
          </cell>
          <cell r="AU2600" t="str">
            <v>GPS</v>
          </cell>
          <cell r="AV2600" t="str">
            <v>N</v>
          </cell>
          <cell r="AW2600" t="str">
            <v>Y</v>
          </cell>
          <cell r="AX2600" t="str">
            <v>Y</v>
          </cell>
          <cell r="AY2600" t="str">
            <v>SmartTrax</v>
          </cell>
        </row>
        <row r="2601">
          <cell r="D2601">
            <v>41944</v>
          </cell>
          <cell r="H2601">
            <v>185</v>
          </cell>
          <cell r="I2601">
            <v>41944</v>
          </cell>
          <cell r="J2601">
            <v>7</v>
          </cell>
          <cell r="K2601" t="str">
            <v>Ohm</v>
          </cell>
          <cell r="L2601">
            <v>41944</v>
          </cell>
          <cell r="M2601">
            <v>41835</v>
          </cell>
          <cell r="N2601" t="str">
            <v>JD Zeltinger Farms, Kenmare ND</v>
          </cell>
          <cell r="O2601">
            <v>0</v>
          </cell>
          <cell r="P2601" t="str">
            <v>HPA</v>
          </cell>
          <cell r="Q2601" t="str">
            <v>2015-0340</v>
          </cell>
          <cell r="R2601" t="str">
            <v>1220+</v>
          </cell>
          <cell r="S2601">
            <v>275</v>
          </cell>
          <cell r="T2601" t="str">
            <v>ZF 1.87</v>
          </cell>
          <cell r="U2601" t="str">
            <v>6 Speed</v>
          </cell>
          <cell r="V2601" t="str">
            <v>N</v>
          </cell>
          <cell r="W2601" t="str">
            <v>120F</v>
          </cell>
          <cell r="X2601">
            <v>50</v>
          </cell>
          <cell r="Y2601" t="str">
            <v>N</v>
          </cell>
          <cell r="Z2601" t="str">
            <v>380/80R38 (BLACK)</v>
          </cell>
          <cell r="AA2601" t="str">
            <v>380/90R46, SPRAYBIB (BLACK)</v>
          </cell>
          <cell r="AB2601">
            <v>1200</v>
          </cell>
          <cell r="AC2601" t="str">
            <v>N</v>
          </cell>
          <cell r="AD2601" t="str">
            <v>Y</v>
          </cell>
          <cell r="AE2601" t="str">
            <v>Y</v>
          </cell>
          <cell r="AF2601" t="str">
            <v>N</v>
          </cell>
          <cell r="AG2601" t="str">
            <v>DB</v>
          </cell>
          <cell r="AH2601" t="str">
            <v>Y</v>
          </cell>
          <cell r="AK2601" t="str">
            <v>N</v>
          </cell>
          <cell r="AL2601" t="str">
            <v>Y</v>
          </cell>
          <cell r="AM2601" t="str">
            <v>Boomless w/120' or 132' Center</v>
          </cell>
          <cell r="AN2601" t="str">
            <v>Y</v>
          </cell>
          <cell r="AO2601" t="str">
            <v>N</v>
          </cell>
          <cell r="AP2601">
            <v>20</v>
          </cell>
          <cell r="AQ2601">
            <v>3</v>
          </cell>
          <cell r="AR2601" t="str">
            <v>N</v>
          </cell>
          <cell r="AS2601" t="str">
            <v>B</v>
          </cell>
          <cell r="AT2601" t="str">
            <v>Env Pro 2</v>
          </cell>
          <cell r="AU2601" t="str">
            <v>GPS</v>
          </cell>
          <cell r="AV2601" t="str">
            <v>UltraGlide 5 W</v>
          </cell>
          <cell r="AW2601" t="str">
            <v>Y</v>
          </cell>
          <cell r="AX2601" t="str">
            <v>Y</v>
          </cell>
          <cell r="AY2601" t="str">
            <v>SmartTrax</v>
          </cell>
          <cell r="AZ2601" t="str">
            <v>Raven 3" w/display</v>
          </cell>
        </row>
        <row r="2602">
          <cell r="D2602">
            <v>41944</v>
          </cell>
          <cell r="H2602">
            <v>186</v>
          </cell>
          <cell r="I2602">
            <v>41944</v>
          </cell>
          <cell r="J2602">
            <v>8</v>
          </cell>
          <cell r="K2602" t="str">
            <v>Rech</v>
          </cell>
          <cell r="L2602">
            <v>41974</v>
          </cell>
          <cell r="M2602">
            <v>41836</v>
          </cell>
          <cell r="O2602">
            <v>0</v>
          </cell>
          <cell r="P2602" t="str">
            <v>Delta NH</v>
          </cell>
          <cell r="Q2602" t="str">
            <v>2015-0341</v>
          </cell>
          <cell r="R2602">
            <v>720</v>
          </cell>
          <cell r="S2602">
            <v>160</v>
          </cell>
          <cell r="T2602" t="str">
            <v>JCB</v>
          </cell>
          <cell r="U2602" t="str">
            <v>4 Speed</v>
          </cell>
          <cell r="V2602" t="str">
            <v>N</v>
          </cell>
          <cell r="W2602" t="str">
            <v>120F</v>
          </cell>
          <cell r="X2602">
            <v>42</v>
          </cell>
          <cell r="Y2602" t="str">
            <v>N</v>
          </cell>
          <cell r="Z2602" t="str">
            <v>380/80R38 (White)</v>
          </cell>
          <cell r="AA2602" t="str">
            <v>380/90R46, SPRAYBIB (WHITE)</v>
          </cell>
          <cell r="AB2602">
            <v>750</v>
          </cell>
          <cell r="AC2602" t="str">
            <v>N</v>
          </cell>
          <cell r="AD2602" t="str">
            <v>N</v>
          </cell>
          <cell r="AE2602" t="str">
            <v>N</v>
          </cell>
          <cell r="AF2602">
            <v>38</v>
          </cell>
          <cell r="AG2602" t="str">
            <v>Plan</v>
          </cell>
          <cell r="AH2602" t="str">
            <v>N</v>
          </cell>
          <cell r="AK2602" t="str">
            <v>Y</v>
          </cell>
          <cell r="AL2602" t="str">
            <v>N</v>
          </cell>
          <cell r="AM2602" t="str">
            <v>60/90</v>
          </cell>
          <cell r="AN2602" t="str">
            <v>Y</v>
          </cell>
          <cell r="AO2602">
            <v>9</v>
          </cell>
          <cell r="AP2602">
            <v>15</v>
          </cell>
          <cell r="AQ2602">
            <v>5</v>
          </cell>
          <cell r="AR2602" t="str">
            <v>N</v>
          </cell>
          <cell r="AS2602" t="str">
            <v>R</v>
          </cell>
          <cell r="AT2602" t="str">
            <v>Env Pro 2</v>
          </cell>
          <cell r="AU2602" t="str">
            <v>GPS</v>
          </cell>
          <cell r="AV2602" t="str">
            <v>N</v>
          </cell>
          <cell r="AW2602" t="str">
            <v>Y</v>
          </cell>
          <cell r="AX2602" t="str">
            <v>Y</v>
          </cell>
          <cell r="AY2602" t="str">
            <v>SmartTrax</v>
          </cell>
          <cell r="AZ2602" t="str">
            <v>Raven 2" w/display</v>
          </cell>
        </row>
        <row r="2603">
          <cell r="D2603">
            <v>41944</v>
          </cell>
          <cell r="H2603">
            <v>187</v>
          </cell>
          <cell r="I2603">
            <v>41944</v>
          </cell>
          <cell r="J2603">
            <v>9</v>
          </cell>
          <cell r="K2603" t="str">
            <v>Ohm</v>
          </cell>
          <cell r="L2603">
            <v>41944</v>
          </cell>
          <cell r="M2603">
            <v>41835</v>
          </cell>
          <cell r="O2603">
            <v>0</v>
          </cell>
          <cell r="P2603" t="str">
            <v>HPA</v>
          </cell>
          <cell r="Q2603" t="str">
            <v>2015-0342</v>
          </cell>
          <cell r="R2603">
            <v>1020</v>
          </cell>
          <cell r="S2603">
            <v>225</v>
          </cell>
          <cell r="T2603" t="str">
            <v>ZF 2.42</v>
          </cell>
          <cell r="U2603" t="str">
            <v>6 Speed</v>
          </cell>
          <cell r="V2603" t="str">
            <v>N</v>
          </cell>
          <cell r="W2603" t="str">
            <v>120F</v>
          </cell>
          <cell r="X2603">
            <v>50</v>
          </cell>
          <cell r="Y2603" t="str">
            <v>N</v>
          </cell>
          <cell r="Z2603" t="str">
            <v>380/80R38 (White)</v>
          </cell>
          <cell r="AA2603" t="str">
            <v>380/90R46, SPRAYBIB (WHITE)</v>
          </cell>
          <cell r="AB2603">
            <v>1000</v>
          </cell>
          <cell r="AC2603" t="str">
            <v>N</v>
          </cell>
          <cell r="AD2603" t="str">
            <v>Y</v>
          </cell>
          <cell r="AE2603" t="str">
            <v>Y</v>
          </cell>
          <cell r="AF2603">
            <v>38</v>
          </cell>
          <cell r="AG2603" t="str">
            <v>DB</v>
          </cell>
          <cell r="AH2603" t="str">
            <v>Y</v>
          </cell>
          <cell r="AK2603" t="str">
            <v>N</v>
          </cell>
          <cell r="AL2603" t="str">
            <v>Y</v>
          </cell>
          <cell r="AM2603" t="str">
            <v>Boomless w/120' or 132' Center</v>
          </cell>
          <cell r="AN2603" t="str">
            <v>Y</v>
          </cell>
          <cell r="AO2603" t="str">
            <v>N</v>
          </cell>
          <cell r="AP2603">
            <v>20</v>
          </cell>
          <cell r="AQ2603">
            <v>3</v>
          </cell>
          <cell r="AR2603" t="str">
            <v>N</v>
          </cell>
          <cell r="AS2603" t="str">
            <v>N</v>
          </cell>
          <cell r="AT2603" t="str">
            <v>N</v>
          </cell>
          <cell r="AU2603" t="str">
            <v>N</v>
          </cell>
          <cell r="AV2603" t="str">
            <v>N</v>
          </cell>
          <cell r="AW2603" t="str">
            <v>N</v>
          </cell>
          <cell r="AX2603" t="str">
            <v>N</v>
          </cell>
          <cell r="AY2603" t="str">
            <v>N</v>
          </cell>
        </row>
        <row r="2604">
          <cell r="D2604">
            <v>41944</v>
          </cell>
          <cell r="H2604">
            <v>188</v>
          </cell>
          <cell r="I2604">
            <v>41944</v>
          </cell>
          <cell r="J2604">
            <v>10</v>
          </cell>
          <cell r="K2604" t="str">
            <v>Ohm</v>
          </cell>
          <cell r="L2604">
            <v>41974</v>
          </cell>
          <cell r="M2604">
            <v>41835</v>
          </cell>
          <cell r="O2604">
            <v>0</v>
          </cell>
          <cell r="P2604" t="str">
            <v>HPA</v>
          </cell>
          <cell r="Q2604" t="str">
            <v>2015-0343</v>
          </cell>
          <cell r="R2604">
            <v>1020</v>
          </cell>
          <cell r="S2604">
            <v>225</v>
          </cell>
          <cell r="T2604" t="str">
            <v>ZF 2.42</v>
          </cell>
          <cell r="U2604" t="str">
            <v>6 Speed</v>
          </cell>
          <cell r="V2604" t="str">
            <v>N</v>
          </cell>
          <cell r="W2604" t="str">
            <v>120F</v>
          </cell>
          <cell r="X2604">
            <v>50</v>
          </cell>
          <cell r="Y2604" t="str">
            <v>N</v>
          </cell>
          <cell r="Z2604" t="str">
            <v>380/80R38 (White)</v>
          </cell>
          <cell r="AA2604" t="str">
            <v>380/90R46, SPRAYBIB (WHITE)</v>
          </cell>
          <cell r="AB2604">
            <v>1000</v>
          </cell>
          <cell r="AC2604" t="str">
            <v>N</v>
          </cell>
          <cell r="AD2604" t="str">
            <v>Y</v>
          </cell>
          <cell r="AE2604" t="str">
            <v>Y</v>
          </cell>
          <cell r="AF2604">
            <v>38</v>
          </cell>
          <cell r="AG2604" t="str">
            <v>DB</v>
          </cell>
          <cell r="AH2604" t="str">
            <v>Y</v>
          </cell>
          <cell r="AK2604" t="str">
            <v>N</v>
          </cell>
          <cell r="AL2604" t="str">
            <v>Y</v>
          </cell>
          <cell r="AM2604">
            <v>100</v>
          </cell>
          <cell r="AN2604" t="str">
            <v>Y</v>
          </cell>
          <cell r="AO2604">
            <v>9</v>
          </cell>
          <cell r="AP2604">
            <v>20</v>
          </cell>
          <cell r="AQ2604">
            <v>3</v>
          </cell>
          <cell r="AR2604" t="str">
            <v>N</v>
          </cell>
          <cell r="AS2604" t="str">
            <v>N</v>
          </cell>
          <cell r="AT2604" t="str">
            <v>Viper 4</v>
          </cell>
          <cell r="AU2604" t="str">
            <v>GPS</v>
          </cell>
          <cell r="AV2604" t="str">
            <v>UltraGlide 3 W</v>
          </cell>
          <cell r="AW2604" t="str">
            <v>Y</v>
          </cell>
          <cell r="AX2604" t="str">
            <v>Y</v>
          </cell>
          <cell r="AY2604" t="str">
            <v>SmartTrax</v>
          </cell>
          <cell r="AZ2604" t="str">
            <v>Raven 3" w/display</v>
          </cell>
        </row>
        <row r="2605">
          <cell r="D2605">
            <v>41944</v>
          </cell>
          <cell r="H2605">
            <v>189</v>
          </cell>
          <cell r="I2605">
            <v>41944</v>
          </cell>
          <cell r="J2605">
            <v>11</v>
          </cell>
          <cell r="K2605" t="str">
            <v>Ohm</v>
          </cell>
          <cell r="L2605">
            <v>41883</v>
          </cell>
          <cell r="M2605">
            <v>41835</v>
          </cell>
          <cell r="O2605">
            <v>0</v>
          </cell>
          <cell r="P2605" t="str">
            <v>HPA</v>
          </cell>
          <cell r="Q2605" t="str">
            <v>2015-0344</v>
          </cell>
          <cell r="R2605">
            <v>1020</v>
          </cell>
          <cell r="S2605">
            <v>225</v>
          </cell>
          <cell r="T2605" t="str">
            <v>ZF 2.42</v>
          </cell>
          <cell r="U2605" t="str">
            <v>6 Speed</v>
          </cell>
          <cell r="V2605" t="str">
            <v>N</v>
          </cell>
          <cell r="W2605" t="str">
            <v>120F</v>
          </cell>
          <cell r="X2605">
            <v>50</v>
          </cell>
          <cell r="Y2605" t="str">
            <v>N</v>
          </cell>
          <cell r="Z2605" t="str">
            <v>380/80R38 (White)</v>
          </cell>
          <cell r="AA2605" t="str">
            <v>380/90R46, SPRAYBIB (WHITE)</v>
          </cell>
          <cell r="AB2605">
            <v>1000</v>
          </cell>
          <cell r="AC2605" t="str">
            <v>N</v>
          </cell>
          <cell r="AD2605" t="str">
            <v>Y</v>
          </cell>
          <cell r="AE2605" t="str">
            <v>Y</v>
          </cell>
          <cell r="AF2605">
            <v>38</v>
          </cell>
          <cell r="AG2605" t="str">
            <v>DB</v>
          </cell>
          <cell r="AH2605" t="str">
            <v>Y</v>
          </cell>
          <cell r="AK2605" t="str">
            <v>N</v>
          </cell>
          <cell r="AL2605" t="str">
            <v>Y</v>
          </cell>
          <cell r="AM2605">
            <v>100</v>
          </cell>
          <cell r="AN2605" t="str">
            <v>Y</v>
          </cell>
          <cell r="AO2605">
            <v>9</v>
          </cell>
          <cell r="AP2605">
            <v>20</v>
          </cell>
          <cell r="AQ2605">
            <v>3</v>
          </cell>
          <cell r="AR2605" t="str">
            <v>N</v>
          </cell>
          <cell r="AS2605" t="str">
            <v>N</v>
          </cell>
          <cell r="AT2605" t="str">
            <v>Env Pro 2</v>
          </cell>
          <cell r="AU2605" t="str">
            <v>GPS</v>
          </cell>
          <cell r="AV2605" t="str">
            <v>UltraGlide 3 W</v>
          </cell>
          <cell r="AW2605" t="str">
            <v>Y</v>
          </cell>
          <cell r="AX2605" t="str">
            <v>Y</v>
          </cell>
          <cell r="AY2605" t="str">
            <v>SmartTrax</v>
          </cell>
          <cell r="AZ2605" t="str">
            <v>Raven 3" w/display</v>
          </cell>
        </row>
        <row r="2606">
          <cell r="D2606">
            <v>41944</v>
          </cell>
          <cell r="H2606">
            <v>190</v>
          </cell>
          <cell r="I2606">
            <v>41944</v>
          </cell>
          <cell r="J2606">
            <v>12</v>
          </cell>
          <cell r="K2606" t="str">
            <v>Payne</v>
          </cell>
          <cell r="L2606">
            <v>41974</v>
          </cell>
          <cell r="M2606">
            <v>41829</v>
          </cell>
          <cell r="N2606" t="str">
            <v>PO ASG-20</v>
          </cell>
          <cell r="O2606">
            <v>0</v>
          </cell>
          <cell r="P2606" t="str">
            <v>OVA-IN</v>
          </cell>
          <cell r="Q2606" t="str">
            <v>2015-0346</v>
          </cell>
          <cell r="R2606">
            <v>1220</v>
          </cell>
          <cell r="S2606">
            <v>225</v>
          </cell>
          <cell r="T2606" t="str">
            <v>ZF 2.42</v>
          </cell>
          <cell r="U2606" t="str">
            <v>6 Speed</v>
          </cell>
          <cell r="V2606" t="str">
            <v>N</v>
          </cell>
          <cell r="W2606" t="str">
            <v>120F</v>
          </cell>
          <cell r="X2606">
            <v>50</v>
          </cell>
          <cell r="Y2606" t="str">
            <v>N</v>
          </cell>
          <cell r="Z2606" t="str">
            <v>380/80R38 (White)</v>
          </cell>
          <cell r="AA2606" t="str">
            <v>380/90R46, SPRAYBIB (WHITE)</v>
          </cell>
          <cell r="AB2606">
            <v>1200</v>
          </cell>
          <cell r="AC2606" t="str">
            <v>N</v>
          </cell>
          <cell r="AD2606" t="str">
            <v>N</v>
          </cell>
          <cell r="AE2606" t="str">
            <v>Y</v>
          </cell>
          <cell r="AF2606" t="str">
            <v>N</v>
          </cell>
          <cell r="AG2606" t="str">
            <v>N</v>
          </cell>
          <cell r="AH2606" t="str">
            <v>N</v>
          </cell>
          <cell r="AK2606" t="str">
            <v>N</v>
          </cell>
          <cell r="AL2606" t="str">
            <v>Y</v>
          </cell>
          <cell r="AM2606" t="str">
            <v>60/90</v>
          </cell>
          <cell r="AN2606" t="str">
            <v>Y</v>
          </cell>
          <cell r="AO2606">
            <v>9</v>
          </cell>
          <cell r="AP2606">
            <v>15</v>
          </cell>
          <cell r="AQ2606">
            <v>3</v>
          </cell>
          <cell r="AR2606" t="str">
            <v>N</v>
          </cell>
          <cell r="AS2606" t="str">
            <v>R</v>
          </cell>
          <cell r="AT2606" t="str">
            <v>Env Pro 2</v>
          </cell>
          <cell r="AU2606" t="str">
            <v>GPS</v>
          </cell>
          <cell r="AV2606" t="str">
            <v>N</v>
          </cell>
          <cell r="AW2606" t="str">
            <v>Y</v>
          </cell>
          <cell r="AX2606" t="str">
            <v>Y</v>
          </cell>
          <cell r="AY2606" t="str">
            <v>N</v>
          </cell>
        </row>
        <row r="2607">
          <cell r="D2607">
            <v>41944</v>
          </cell>
          <cell r="H2607">
            <v>191</v>
          </cell>
          <cell r="I2607">
            <v>41944</v>
          </cell>
          <cell r="J2607">
            <v>13</v>
          </cell>
          <cell r="K2607" t="str">
            <v>Payne</v>
          </cell>
          <cell r="L2607">
            <v>41974</v>
          </cell>
          <cell r="M2607">
            <v>41829</v>
          </cell>
          <cell r="N2607" t="str">
            <v>PO ASG-07</v>
          </cell>
          <cell r="O2607">
            <v>0</v>
          </cell>
          <cell r="P2607" t="str">
            <v>OVA-IN</v>
          </cell>
          <cell r="Q2607" t="str">
            <v>2015-0347</v>
          </cell>
          <cell r="R2607">
            <v>720</v>
          </cell>
          <cell r="S2607">
            <v>160</v>
          </cell>
          <cell r="T2607" t="str">
            <v>JCB</v>
          </cell>
          <cell r="U2607" t="str">
            <v>4 Speed</v>
          </cell>
          <cell r="V2607" t="str">
            <v>N</v>
          </cell>
          <cell r="W2607" t="str">
            <v>120F</v>
          </cell>
          <cell r="X2607">
            <v>42</v>
          </cell>
          <cell r="Y2607" t="str">
            <v>N</v>
          </cell>
          <cell r="Z2607" t="str">
            <v>380/80R38 (White)</v>
          </cell>
          <cell r="AA2607" t="str">
            <v>380/90R46, SPRAYBIB (WHITE)</v>
          </cell>
          <cell r="AB2607">
            <v>750</v>
          </cell>
          <cell r="AC2607" t="str">
            <v>N</v>
          </cell>
          <cell r="AD2607" t="str">
            <v>N</v>
          </cell>
          <cell r="AE2607" t="str">
            <v>Y</v>
          </cell>
          <cell r="AF2607" t="str">
            <v>N</v>
          </cell>
          <cell r="AG2607" t="str">
            <v>N</v>
          </cell>
          <cell r="AH2607" t="str">
            <v>N</v>
          </cell>
          <cell r="AK2607" t="str">
            <v>N</v>
          </cell>
          <cell r="AL2607" t="str">
            <v>N</v>
          </cell>
          <cell r="AM2607">
            <v>90</v>
          </cell>
          <cell r="AN2607" t="str">
            <v>Y</v>
          </cell>
          <cell r="AO2607">
            <v>9</v>
          </cell>
          <cell r="AP2607">
            <v>15</v>
          </cell>
          <cell r="AQ2607">
            <v>3</v>
          </cell>
          <cell r="AR2607" t="str">
            <v>N</v>
          </cell>
          <cell r="AS2607" t="str">
            <v>R</v>
          </cell>
          <cell r="AT2607" t="str">
            <v>Env Pro 2</v>
          </cell>
          <cell r="AU2607" t="str">
            <v>GPS</v>
          </cell>
          <cell r="AV2607" t="str">
            <v>N</v>
          </cell>
          <cell r="AW2607" t="str">
            <v>Y</v>
          </cell>
          <cell r="AX2607" t="str">
            <v>Y</v>
          </cell>
          <cell r="AY2607" t="str">
            <v>N</v>
          </cell>
        </row>
        <row r="2608">
          <cell r="D2608">
            <v>41944</v>
          </cell>
          <cell r="H2608">
            <v>192</v>
          </cell>
          <cell r="I2608">
            <v>41944</v>
          </cell>
          <cell r="J2608">
            <v>14</v>
          </cell>
          <cell r="K2608" t="str">
            <v>Payne</v>
          </cell>
          <cell r="L2608">
            <v>41974</v>
          </cell>
          <cell r="M2608">
            <v>41829</v>
          </cell>
          <cell r="N2608" t="str">
            <v>PO ASG-08</v>
          </cell>
          <cell r="O2608">
            <v>0</v>
          </cell>
          <cell r="P2608" t="str">
            <v>OVA-IN</v>
          </cell>
          <cell r="Q2608" t="str">
            <v>2015-0349</v>
          </cell>
          <cell r="R2608">
            <v>720</v>
          </cell>
          <cell r="S2608">
            <v>160</v>
          </cell>
          <cell r="T2608" t="str">
            <v>JCB</v>
          </cell>
          <cell r="U2608" t="str">
            <v>4 Speed</v>
          </cell>
          <cell r="V2608" t="str">
            <v>N</v>
          </cell>
          <cell r="W2608" t="str">
            <v>120F</v>
          </cell>
          <cell r="X2608">
            <v>42</v>
          </cell>
          <cell r="Y2608" t="str">
            <v>N</v>
          </cell>
          <cell r="Z2608" t="str">
            <v>380/80R38 (White)</v>
          </cell>
          <cell r="AA2608" t="str">
            <v>380/90R46, SPRAYBIB (WHITE)</v>
          </cell>
          <cell r="AB2608">
            <v>750</v>
          </cell>
          <cell r="AC2608" t="str">
            <v>N</v>
          </cell>
          <cell r="AD2608" t="str">
            <v>N</v>
          </cell>
          <cell r="AE2608" t="str">
            <v>Y</v>
          </cell>
          <cell r="AF2608" t="str">
            <v>N</v>
          </cell>
          <cell r="AG2608" t="str">
            <v>N</v>
          </cell>
          <cell r="AH2608" t="str">
            <v>N</v>
          </cell>
          <cell r="AK2608" t="str">
            <v>N</v>
          </cell>
          <cell r="AL2608" t="str">
            <v>N</v>
          </cell>
          <cell r="AM2608">
            <v>90</v>
          </cell>
          <cell r="AN2608" t="str">
            <v>Y</v>
          </cell>
          <cell r="AO2608">
            <v>9</v>
          </cell>
          <cell r="AP2608">
            <v>15</v>
          </cell>
          <cell r="AQ2608">
            <v>3</v>
          </cell>
          <cell r="AR2608" t="str">
            <v>N</v>
          </cell>
          <cell r="AS2608" t="str">
            <v>R</v>
          </cell>
          <cell r="AT2608" t="str">
            <v>Env Pro 2</v>
          </cell>
          <cell r="AU2608" t="str">
            <v>GPS</v>
          </cell>
          <cell r="AV2608" t="str">
            <v>N</v>
          </cell>
          <cell r="AW2608" t="str">
            <v>Y</v>
          </cell>
          <cell r="AX2608" t="str">
            <v>Y</v>
          </cell>
          <cell r="AY2608" t="str">
            <v>N</v>
          </cell>
        </row>
        <row r="2609">
          <cell r="D2609">
            <v>41944</v>
          </cell>
          <cell r="H2609">
            <v>193</v>
          </cell>
          <cell r="I2609">
            <v>41944</v>
          </cell>
          <cell r="J2609">
            <v>15</v>
          </cell>
          <cell r="K2609" t="str">
            <v>Payne</v>
          </cell>
          <cell r="L2609">
            <v>41974</v>
          </cell>
          <cell r="M2609">
            <v>41829</v>
          </cell>
          <cell r="N2609" t="str">
            <v>PO ASG-09</v>
          </cell>
          <cell r="O2609">
            <v>0</v>
          </cell>
          <cell r="P2609" t="str">
            <v>OVA-IN</v>
          </cell>
          <cell r="Q2609" t="str">
            <v>2015-0352</v>
          </cell>
          <cell r="R2609">
            <v>720</v>
          </cell>
          <cell r="S2609">
            <v>160</v>
          </cell>
          <cell r="T2609" t="str">
            <v>JCB</v>
          </cell>
          <cell r="U2609" t="str">
            <v>4 Speed</v>
          </cell>
          <cell r="V2609" t="str">
            <v>N</v>
          </cell>
          <cell r="W2609" t="str">
            <v>120F</v>
          </cell>
          <cell r="X2609">
            <v>42</v>
          </cell>
          <cell r="Y2609" t="str">
            <v>N</v>
          </cell>
          <cell r="Z2609" t="str">
            <v>380/80R38 (White)</v>
          </cell>
          <cell r="AA2609" t="str">
            <v>380/90R46, SPRAYBIB (WHITE)</v>
          </cell>
          <cell r="AB2609">
            <v>750</v>
          </cell>
          <cell r="AC2609" t="str">
            <v>N</v>
          </cell>
          <cell r="AD2609" t="str">
            <v>N</v>
          </cell>
          <cell r="AE2609" t="str">
            <v>Y</v>
          </cell>
          <cell r="AF2609" t="str">
            <v>N</v>
          </cell>
          <cell r="AG2609" t="str">
            <v>N</v>
          </cell>
          <cell r="AH2609" t="str">
            <v>N</v>
          </cell>
          <cell r="AK2609" t="str">
            <v>N</v>
          </cell>
          <cell r="AL2609" t="str">
            <v>N</v>
          </cell>
          <cell r="AM2609">
            <v>90</v>
          </cell>
          <cell r="AN2609" t="str">
            <v>Y</v>
          </cell>
          <cell r="AO2609">
            <v>9</v>
          </cell>
          <cell r="AP2609">
            <v>15</v>
          </cell>
          <cell r="AQ2609">
            <v>3</v>
          </cell>
          <cell r="AR2609" t="str">
            <v>N</v>
          </cell>
          <cell r="AS2609" t="str">
            <v>R</v>
          </cell>
          <cell r="AT2609" t="str">
            <v>Env Pro 2</v>
          </cell>
          <cell r="AU2609" t="str">
            <v>GPS</v>
          </cell>
          <cell r="AV2609" t="str">
            <v>N</v>
          </cell>
          <cell r="AW2609" t="str">
            <v>Y</v>
          </cell>
          <cell r="AX2609" t="str">
            <v>Y</v>
          </cell>
          <cell r="AY2609" t="str">
            <v>N</v>
          </cell>
        </row>
        <row r="2610">
          <cell r="D2610">
            <v>41944</v>
          </cell>
          <cell r="H2610">
            <v>194</v>
          </cell>
          <cell r="I2610">
            <v>41944</v>
          </cell>
          <cell r="J2610">
            <v>16</v>
          </cell>
          <cell r="K2610" t="str">
            <v>Payne</v>
          </cell>
          <cell r="L2610">
            <v>41974</v>
          </cell>
          <cell r="M2610">
            <v>41829</v>
          </cell>
          <cell r="N2610" t="str">
            <v>PO ASG-10</v>
          </cell>
          <cell r="O2610">
            <v>0</v>
          </cell>
          <cell r="P2610" t="str">
            <v>OVA-IN</v>
          </cell>
          <cell r="Q2610" t="str">
            <v>2015-0353</v>
          </cell>
          <cell r="R2610">
            <v>720</v>
          </cell>
          <cell r="S2610">
            <v>160</v>
          </cell>
          <cell r="T2610" t="str">
            <v>JCB</v>
          </cell>
          <cell r="U2610" t="str">
            <v>4 Speed</v>
          </cell>
          <cell r="V2610" t="str">
            <v>N</v>
          </cell>
          <cell r="W2610" t="str">
            <v>120F</v>
          </cell>
          <cell r="X2610">
            <v>42</v>
          </cell>
          <cell r="Y2610" t="str">
            <v>N</v>
          </cell>
          <cell r="Z2610" t="str">
            <v>380/80R38 (White)</v>
          </cell>
          <cell r="AA2610" t="str">
            <v>380/90R46, SPRAYBIB (WHITE)</v>
          </cell>
          <cell r="AB2610">
            <v>750</v>
          </cell>
          <cell r="AC2610" t="str">
            <v>N</v>
          </cell>
          <cell r="AD2610" t="str">
            <v>N</v>
          </cell>
          <cell r="AE2610" t="str">
            <v>Y</v>
          </cell>
          <cell r="AF2610" t="str">
            <v>N</v>
          </cell>
          <cell r="AG2610" t="str">
            <v>N</v>
          </cell>
          <cell r="AH2610" t="str">
            <v>N</v>
          </cell>
          <cell r="AK2610" t="str">
            <v>N</v>
          </cell>
          <cell r="AL2610" t="str">
            <v>N</v>
          </cell>
          <cell r="AM2610">
            <v>90</v>
          </cell>
          <cell r="AN2610" t="str">
            <v>Y</v>
          </cell>
          <cell r="AO2610">
            <v>9</v>
          </cell>
          <cell r="AP2610">
            <v>15</v>
          </cell>
          <cell r="AQ2610">
            <v>3</v>
          </cell>
          <cell r="AR2610" t="str">
            <v>N</v>
          </cell>
          <cell r="AS2610" t="str">
            <v>R</v>
          </cell>
          <cell r="AT2610" t="str">
            <v>Env Pro 2</v>
          </cell>
          <cell r="AU2610" t="str">
            <v>GPS</v>
          </cell>
          <cell r="AV2610" t="str">
            <v>N</v>
          </cell>
          <cell r="AW2610" t="str">
            <v>Y</v>
          </cell>
          <cell r="AX2610" t="str">
            <v>Y</v>
          </cell>
          <cell r="AY2610" t="str">
            <v>N</v>
          </cell>
        </row>
        <row r="2611">
          <cell r="D2611">
            <v>41944</v>
          </cell>
          <cell r="H2611">
            <v>195</v>
          </cell>
          <cell r="I2611">
            <v>41944</v>
          </cell>
          <cell r="J2611">
            <v>17</v>
          </cell>
          <cell r="K2611" t="str">
            <v>Thompson</v>
          </cell>
          <cell r="L2611">
            <v>41974</v>
          </cell>
          <cell r="M2611">
            <v>41816</v>
          </cell>
          <cell r="N2611" t="str">
            <v>J15-22</v>
          </cell>
          <cell r="O2611">
            <v>0</v>
          </cell>
          <cell r="P2611" t="str">
            <v>Simpson</v>
          </cell>
          <cell r="Q2611" t="str">
            <v>2015-0354</v>
          </cell>
          <cell r="R2611">
            <v>1025</v>
          </cell>
          <cell r="S2611">
            <v>173</v>
          </cell>
          <cell r="T2611" t="str">
            <v>ZF 2.42</v>
          </cell>
          <cell r="U2611" t="str">
            <v>6 Speed</v>
          </cell>
          <cell r="V2611" t="str">
            <v>N</v>
          </cell>
          <cell r="W2611" t="str">
            <v>120F</v>
          </cell>
          <cell r="X2611">
            <v>42</v>
          </cell>
          <cell r="Y2611" t="str">
            <v>N</v>
          </cell>
          <cell r="Z2611" t="str">
            <v>380/80R38 (White)</v>
          </cell>
          <cell r="AA2611" t="str">
            <v>380/90R46, SPRAYBIB (WHITE)</v>
          </cell>
          <cell r="AB2611">
            <v>1000</v>
          </cell>
          <cell r="AC2611" t="str">
            <v>N</v>
          </cell>
          <cell r="AD2611" t="str">
            <v>N</v>
          </cell>
          <cell r="AE2611" t="str">
            <v>Y</v>
          </cell>
          <cell r="AF2611">
            <v>38</v>
          </cell>
          <cell r="AG2611" t="str">
            <v>Plan</v>
          </cell>
          <cell r="AH2611" t="str">
            <v>N</v>
          </cell>
          <cell r="AK2611" t="str">
            <v>Y</v>
          </cell>
          <cell r="AL2611" t="str">
            <v>N</v>
          </cell>
          <cell r="AM2611">
            <v>100</v>
          </cell>
          <cell r="AN2611" t="str">
            <v>N</v>
          </cell>
          <cell r="AO2611">
            <v>9</v>
          </cell>
          <cell r="AP2611">
            <v>20</v>
          </cell>
          <cell r="AQ2611">
            <v>3</v>
          </cell>
          <cell r="AR2611" t="str">
            <v>N</v>
          </cell>
          <cell r="AS2611" t="str">
            <v>R</v>
          </cell>
          <cell r="AT2611" t="str">
            <v>Env Pro 2</v>
          </cell>
          <cell r="AU2611" t="str">
            <v>GPS</v>
          </cell>
          <cell r="AV2611" t="str">
            <v>PowerGlide</v>
          </cell>
          <cell r="AW2611" t="str">
            <v>Y</v>
          </cell>
          <cell r="AX2611" t="str">
            <v>Y</v>
          </cell>
          <cell r="AY2611" t="str">
            <v>SmartTrax</v>
          </cell>
          <cell r="AZ2611" t="str">
            <v>Raven 2" w/display</v>
          </cell>
        </row>
        <row r="2612">
          <cell r="D2612">
            <v>41944</v>
          </cell>
          <cell r="H2612">
            <v>196</v>
          </cell>
          <cell r="I2612">
            <v>41944</v>
          </cell>
          <cell r="J2612">
            <v>18</v>
          </cell>
          <cell r="K2612" t="str">
            <v>Thompson</v>
          </cell>
          <cell r="L2612">
            <v>41974</v>
          </cell>
          <cell r="M2612">
            <v>41816</v>
          </cell>
          <cell r="N2612" t="str">
            <v>J15-23</v>
          </cell>
          <cell r="O2612">
            <v>0</v>
          </cell>
          <cell r="P2612" t="str">
            <v>Simpson</v>
          </cell>
          <cell r="Q2612" t="str">
            <v>2015-0356</v>
          </cell>
          <cell r="R2612">
            <v>1025</v>
          </cell>
          <cell r="S2612">
            <v>173</v>
          </cell>
          <cell r="T2612" t="str">
            <v>ZF 2.42</v>
          </cell>
          <cell r="U2612" t="str">
            <v>6 Speed</v>
          </cell>
          <cell r="V2612" t="str">
            <v>N</v>
          </cell>
          <cell r="W2612" t="str">
            <v>120F</v>
          </cell>
          <cell r="X2612">
            <v>42</v>
          </cell>
          <cell r="Y2612" t="str">
            <v>N</v>
          </cell>
          <cell r="Z2612" t="str">
            <v>380/80R38 (White)</v>
          </cell>
          <cell r="AA2612" t="str">
            <v>380/90R46, SPRAYBIB (WHITE)</v>
          </cell>
          <cell r="AB2612">
            <v>1000</v>
          </cell>
          <cell r="AC2612" t="str">
            <v>N</v>
          </cell>
          <cell r="AD2612" t="str">
            <v>N</v>
          </cell>
          <cell r="AE2612" t="str">
            <v>Y</v>
          </cell>
          <cell r="AF2612">
            <v>38</v>
          </cell>
          <cell r="AG2612" t="str">
            <v>Plan</v>
          </cell>
          <cell r="AH2612" t="str">
            <v>N</v>
          </cell>
          <cell r="AK2612" t="str">
            <v>Y</v>
          </cell>
          <cell r="AL2612" t="str">
            <v>N</v>
          </cell>
          <cell r="AM2612">
            <v>100</v>
          </cell>
          <cell r="AN2612" t="str">
            <v>N</v>
          </cell>
          <cell r="AO2612">
            <v>9</v>
          </cell>
          <cell r="AP2612">
            <v>30</v>
          </cell>
          <cell r="AQ2612">
            <v>3</v>
          </cell>
          <cell r="AR2612" t="str">
            <v>N</v>
          </cell>
          <cell r="AS2612" t="str">
            <v>R</v>
          </cell>
          <cell r="AT2612" t="str">
            <v>Env Pro 2</v>
          </cell>
          <cell r="AU2612" t="str">
            <v>GPS</v>
          </cell>
          <cell r="AV2612" t="str">
            <v>PowerGlide</v>
          </cell>
          <cell r="AW2612" t="str">
            <v>Y</v>
          </cell>
          <cell r="AX2612" t="str">
            <v>Y</v>
          </cell>
          <cell r="AY2612" t="str">
            <v>SmartTrax</v>
          </cell>
          <cell r="AZ2612" t="str">
            <v>Raven 2" w/display</v>
          </cell>
        </row>
        <row r="2613">
          <cell r="D2613">
            <v>41944</v>
          </cell>
          <cell r="H2613">
            <v>197</v>
          </cell>
          <cell r="I2613">
            <v>41944</v>
          </cell>
          <cell r="J2613">
            <v>19</v>
          </cell>
          <cell r="K2613" t="str">
            <v>Thompson</v>
          </cell>
          <cell r="L2613">
            <v>41974</v>
          </cell>
          <cell r="M2613">
            <v>41816</v>
          </cell>
          <cell r="N2613" t="str">
            <v>J15-24</v>
          </cell>
          <cell r="O2613">
            <v>0</v>
          </cell>
          <cell r="P2613" t="str">
            <v>Simpson</v>
          </cell>
          <cell r="Q2613" t="str">
            <v>2015-0357</v>
          </cell>
          <cell r="R2613">
            <v>1025</v>
          </cell>
          <cell r="S2613">
            <v>173</v>
          </cell>
          <cell r="T2613" t="str">
            <v>ZF 2.42</v>
          </cell>
          <cell r="U2613" t="str">
            <v>6 Speed</v>
          </cell>
          <cell r="V2613" t="str">
            <v>N</v>
          </cell>
          <cell r="W2613" t="str">
            <v>120F</v>
          </cell>
          <cell r="X2613">
            <v>42</v>
          </cell>
          <cell r="Y2613" t="str">
            <v>N</v>
          </cell>
          <cell r="Z2613" t="str">
            <v>380/80R38 (White)</v>
          </cell>
          <cell r="AA2613" t="str">
            <v>380/90R46, SPRAYBIB (WHITE)</v>
          </cell>
          <cell r="AB2613">
            <v>1000</v>
          </cell>
          <cell r="AC2613" t="str">
            <v>N</v>
          </cell>
          <cell r="AD2613" t="str">
            <v>N</v>
          </cell>
          <cell r="AE2613" t="str">
            <v>Y</v>
          </cell>
          <cell r="AF2613">
            <v>38</v>
          </cell>
          <cell r="AG2613" t="str">
            <v>Plan</v>
          </cell>
          <cell r="AH2613" t="str">
            <v>N</v>
          </cell>
          <cell r="AK2613" t="str">
            <v>Y</v>
          </cell>
          <cell r="AL2613" t="str">
            <v>N</v>
          </cell>
          <cell r="AM2613">
            <v>100</v>
          </cell>
          <cell r="AN2613" t="str">
            <v>N</v>
          </cell>
          <cell r="AO2613">
            <v>9</v>
          </cell>
          <cell r="AP2613">
            <v>20</v>
          </cell>
          <cell r="AQ2613">
            <v>3</v>
          </cell>
          <cell r="AR2613" t="str">
            <v>N</v>
          </cell>
          <cell r="AS2613" t="str">
            <v>R</v>
          </cell>
          <cell r="AT2613" t="str">
            <v>Env Pro 2</v>
          </cell>
          <cell r="AU2613" t="str">
            <v>GPS</v>
          </cell>
          <cell r="AV2613" t="str">
            <v>PowerGlide</v>
          </cell>
          <cell r="AW2613" t="str">
            <v>Y</v>
          </cell>
          <cell r="AX2613" t="str">
            <v>Y</v>
          </cell>
          <cell r="AY2613" t="str">
            <v>SmartTrax</v>
          </cell>
          <cell r="AZ2613" t="str">
            <v>Raven 2" w/display</v>
          </cell>
        </row>
        <row r="2614">
          <cell r="D2614">
            <v>41944</v>
          </cell>
          <cell r="H2614">
            <v>198</v>
          </cell>
          <cell r="I2614">
            <v>41944</v>
          </cell>
          <cell r="J2614">
            <v>20</v>
          </cell>
          <cell r="K2614" t="str">
            <v>Thompson</v>
          </cell>
          <cell r="L2614">
            <v>41974</v>
          </cell>
          <cell r="M2614">
            <v>41816</v>
          </cell>
          <cell r="N2614" t="str">
            <v>J15-25</v>
          </cell>
          <cell r="O2614">
            <v>0</v>
          </cell>
          <cell r="P2614" t="str">
            <v>Simpson</v>
          </cell>
          <cell r="Q2614" t="str">
            <v>2015-0359</v>
          </cell>
          <cell r="R2614">
            <v>1025</v>
          </cell>
          <cell r="S2614">
            <v>173</v>
          </cell>
          <cell r="T2614" t="str">
            <v>ZF 2.42</v>
          </cell>
          <cell r="U2614" t="str">
            <v>6 Speed</v>
          </cell>
          <cell r="V2614" t="str">
            <v>N</v>
          </cell>
          <cell r="W2614" t="str">
            <v>120F</v>
          </cell>
          <cell r="X2614">
            <v>42</v>
          </cell>
          <cell r="Y2614" t="str">
            <v>N</v>
          </cell>
          <cell r="Z2614" t="str">
            <v>380/80R38 (White)</v>
          </cell>
          <cell r="AA2614" t="str">
            <v>380/90R46, SPRAYBIB (WHITE)</v>
          </cell>
          <cell r="AB2614">
            <v>1000</v>
          </cell>
          <cell r="AC2614" t="str">
            <v>N</v>
          </cell>
          <cell r="AD2614" t="str">
            <v>N</v>
          </cell>
          <cell r="AE2614" t="str">
            <v>Y</v>
          </cell>
          <cell r="AF2614">
            <v>38</v>
          </cell>
          <cell r="AG2614" t="str">
            <v>Plan</v>
          </cell>
          <cell r="AH2614" t="str">
            <v>N</v>
          </cell>
          <cell r="AK2614" t="str">
            <v>Y</v>
          </cell>
          <cell r="AL2614" t="str">
            <v>N</v>
          </cell>
          <cell r="AM2614">
            <v>100</v>
          </cell>
          <cell r="AN2614" t="str">
            <v>N</v>
          </cell>
          <cell r="AO2614">
            <v>9</v>
          </cell>
          <cell r="AP2614">
            <v>20</v>
          </cell>
          <cell r="AQ2614">
            <v>3</v>
          </cell>
          <cell r="AR2614" t="str">
            <v>N</v>
          </cell>
          <cell r="AS2614" t="str">
            <v>R</v>
          </cell>
          <cell r="AT2614" t="str">
            <v>Env Pro 2</v>
          </cell>
          <cell r="AU2614" t="str">
            <v>GPS</v>
          </cell>
          <cell r="AV2614" t="str">
            <v>PowerGlide</v>
          </cell>
          <cell r="AW2614" t="str">
            <v>Y</v>
          </cell>
          <cell r="AX2614" t="str">
            <v>Y</v>
          </cell>
          <cell r="AY2614" t="str">
            <v>SmartTrax</v>
          </cell>
          <cell r="AZ2614" t="str">
            <v>Raven 2" w/display</v>
          </cell>
        </row>
        <row r="2615">
          <cell r="D2615">
            <v>41944</v>
          </cell>
          <cell r="H2615">
            <v>199</v>
          </cell>
          <cell r="I2615">
            <v>41944</v>
          </cell>
          <cell r="J2615">
            <v>21</v>
          </cell>
          <cell r="K2615" t="str">
            <v>Thompson</v>
          </cell>
          <cell r="L2615">
            <v>41974</v>
          </cell>
          <cell r="M2615">
            <v>41816</v>
          </cell>
          <cell r="N2615" t="str">
            <v>J15-26</v>
          </cell>
          <cell r="O2615">
            <v>0</v>
          </cell>
          <cell r="P2615" t="str">
            <v>Simpson</v>
          </cell>
          <cell r="Q2615" t="str">
            <v>2015-0361</v>
          </cell>
          <cell r="R2615">
            <v>1025</v>
          </cell>
          <cell r="S2615">
            <v>173</v>
          </cell>
          <cell r="T2615" t="str">
            <v>ZF 2.42</v>
          </cell>
          <cell r="U2615" t="str">
            <v>6 Speed</v>
          </cell>
          <cell r="V2615" t="str">
            <v>N</v>
          </cell>
          <cell r="W2615" t="str">
            <v>120F</v>
          </cell>
          <cell r="X2615">
            <v>42</v>
          </cell>
          <cell r="Y2615" t="str">
            <v>N</v>
          </cell>
          <cell r="Z2615" t="str">
            <v>380/80R38 (White)</v>
          </cell>
          <cell r="AA2615" t="str">
            <v>380/90R46, SPRAYBIB (WHITE)</v>
          </cell>
          <cell r="AB2615">
            <v>1000</v>
          </cell>
          <cell r="AC2615" t="str">
            <v>N</v>
          </cell>
          <cell r="AD2615" t="str">
            <v>N</v>
          </cell>
          <cell r="AE2615" t="str">
            <v>Y</v>
          </cell>
          <cell r="AF2615">
            <v>38</v>
          </cell>
          <cell r="AG2615" t="str">
            <v>Plan</v>
          </cell>
          <cell r="AH2615" t="str">
            <v>N</v>
          </cell>
          <cell r="AK2615" t="str">
            <v>Y</v>
          </cell>
          <cell r="AL2615" t="str">
            <v>N</v>
          </cell>
          <cell r="AM2615">
            <v>100</v>
          </cell>
          <cell r="AN2615" t="str">
            <v>N</v>
          </cell>
          <cell r="AO2615">
            <v>9</v>
          </cell>
          <cell r="AP2615">
            <v>20</v>
          </cell>
          <cell r="AQ2615">
            <v>3</v>
          </cell>
          <cell r="AR2615" t="str">
            <v>N</v>
          </cell>
          <cell r="AS2615" t="str">
            <v>R</v>
          </cell>
          <cell r="AT2615" t="str">
            <v>Env Pro 2</v>
          </cell>
          <cell r="AU2615" t="str">
            <v>GPS</v>
          </cell>
          <cell r="AV2615" t="str">
            <v>PowerGlide</v>
          </cell>
          <cell r="AW2615" t="str">
            <v>Y</v>
          </cell>
          <cell r="AX2615" t="str">
            <v>Y</v>
          </cell>
          <cell r="AY2615" t="str">
            <v>SmartTrax</v>
          </cell>
          <cell r="AZ2615" t="str">
            <v>Raven 2" w/display</v>
          </cell>
        </row>
        <row r="2616">
          <cell r="D2616">
            <v>41944</v>
          </cell>
          <cell r="H2616">
            <v>200</v>
          </cell>
          <cell r="I2616">
            <v>41944</v>
          </cell>
          <cell r="J2616">
            <v>22</v>
          </cell>
          <cell r="K2616" t="str">
            <v>Thompson</v>
          </cell>
          <cell r="L2616">
            <v>41974</v>
          </cell>
          <cell r="M2616">
            <v>41816</v>
          </cell>
          <cell r="N2616" t="str">
            <v>J15-27</v>
          </cell>
          <cell r="O2616">
            <v>0</v>
          </cell>
          <cell r="P2616" t="str">
            <v>Simpson</v>
          </cell>
          <cell r="Q2616" t="str">
            <v>2015-0362</v>
          </cell>
          <cell r="R2616">
            <v>1025</v>
          </cell>
          <cell r="S2616">
            <v>173</v>
          </cell>
          <cell r="T2616" t="str">
            <v>ZF 2.42</v>
          </cell>
          <cell r="U2616" t="str">
            <v>6 Speed</v>
          </cell>
          <cell r="V2616" t="str">
            <v>N</v>
          </cell>
          <cell r="W2616" t="str">
            <v>120F</v>
          </cell>
          <cell r="X2616">
            <v>42</v>
          </cell>
          <cell r="Y2616" t="str">
            <v>N</v>
          </cell>
          <cell r="Z2616" t="str">
            <v>380/80R38 (White)</v>
          </cell>
          <cell r="AA2616" t="str">
            <v>380/90R46, SPRAYBIB (WHITE)</v>
          </cell>
          <cell r="AB2616">
            <v>1000</v>
          </cell>
          <cell r="AC2616" t="str">
            <v>N</v>
          </cell>
          <cell r="AD2616" t="str">
            <v>N</v>
          </cell>
          <cell r="AE2616" t="str">
            <v>Y</v>
          </cell>
          <cell r="AF2616">
            <v>38</v>
          </cell>
          <cell r="AG2616" t="str">
            <v>Plan</v>
          </cell>
          <cell r="AH2616" t="str">
            <v>N</v>
          </cell>
          <cell r="AK2616" t="str">
            <v>Y</v>
          </cell>
          <cell r="AL2616" t="str">
            <v>N</v>
          </cell>
          <cell r="AM2616">
            <v>100</v>
          </cell>
          <cell r="AN2616" t="str">
            <v>N</v>
          </cell>
          <cell r="AO2616">
            <v>9</v>
          </cell>
          <cell r="AP2616">
            <v>15</v>
          </cell>
          <cell r="AQ2616">
            <v>3</v>
          </cell>
          <cell r="AR2616" t="str">
            <v>N</v>
          </cell>
          <cell r="AS2616" t="str">
            <v>R</v>
          </cell>
          <cell r="AT2616" t="str">
            <v>Env Pro 2</v>
          </cell>
          <cell r="AU2616" t="str">
            <v>GPS</v>
          </cell>
          <cell r="AV2616" t="str">
            <v>PowerGlide</v>
          </cell>
          <cell r="AW2616" t="str">
            <v>Y</v>
          </cell>
          <cell r="AX2616" t="str">
            <v>Y</v>
          </cell>
          <cell r="AY2616" t="str">
            <v>SmartTrax</v>
          </cell>
          <cell r="AZ2616" t="str">
            <v>Raven 2" w/display</v>
          </cell>
        </row>
        <row r="2617">
          <cell r="D2617">
            <v>41944</v>
          </cell>
          <cell r="H2617">
            <v>201</v>
          </cell>
          <cell r="I2617">
            <v>41944</v>
          </cell>
          <cell r="J2617">
            <v>23</v>
          </cell>
          <cell r="K2617" t="str">
            <v>Thompson</v>
          </cell>
          <cell r="L2617">
            <v>41974</v>
          </cell>
          <cell r="M2617">
            <v>41816</v>
          </cell>
          <cell r="N2617" t="str">
            <v>J15-28</v>
          </cell>
          <cell r="O2617">
            <v>0</v>
          </cell>
          <cell r="P2617" t="str">
            <v>Simpson</v>
          </cell>
          <cell r="Q2617" t="str">
            <v>2015-0363</v>
          </cell>
          <cell r="R2617">
            <v>1025</v>
          </cell>
          <cell r="S2617">
            <v>173</v>
          </cell>
          <cell r="T2617" t="str">
            <v>ZF 2.42</v>
          </cell>
          <cell r="U2617" t="str">
            <v>6 Speed</v>
          </cell>
          <cell r="V2617" t="str">
            <v>N</v>
          </cell>
          <cell r="W2617" t="str">
            <v>120F</v>
          </cell>
          <cell r="X2617">
            <v>42</v>
          </cell>
          <cell r="Y2617" t="str">
            <v>N</v>
          </cell>
          <cell r="Z2617" t="str">
            <v>380/80R38 (White)</v>
          </cell>
          <cell r="AA2617" t="str">
            <v>380/90R46, SPRAYBIB (WHITE)</v>
          </cell>
          <cell r="AB2617">
            <v>1000</v>
          </cell>
          <cell r="AC2617" t="str">
            <v>N</v>
          </cell>
          <cell r="AD2617" t="str">
            <v>N</v>
          </cell>
          <cell r="AE2617" t="str">
            <v>Y</v>
          </cell>
          <cell r="AF2617">
            <v>38</v>
          </cell>
          <cell r="AG2617" t="str">
            <v>Plan</v>
          </cell>
          <cell r="AH2617" t="str">
            <v>N</v>
          </cell>
          <cell r="AK2617" t="str">
            <v>Y</v>
          </cell>
          <cell r="AL2617" t="str">
            <v>N</v>
          </cell>
          <cell r="AM2617">
            <v>90</v>
          </cell>
          <cell r="AN2617" t="str">
            <v>N</v>
          </cell>
          <cell r="AO2617">
            <v>9</v>
          </cell>
          <cell r="AP2617">
            <v>30</v>
          </cell>
          <cell r="AQ2617">
            <v>3</v>
          </cell>
          <cell r="AR2617" t="str">
            <v>N</v>
          </cell>
          <cell r="AS2617" t="str">
            <v>R</v>
          </cell>
          <cell r="AT2617" t="str">
            <v>Env Pro 2</v>
          </cell>
          <cell r="AU2617" t="str">
            <v>GPS</v>
          </cell>
          <cell r="AV2617" t="str">
            <v>PowerGlide</v>
          </cell>
          <cell r="AW2617" t="str">
            <v>Y</v>
          </cell>
          <cell r="AX2617" t="str">
            <v>Y</v>
          </cell>
          <cell r="AY2617" t="str">
            <v>SmartTrax</v>
          </cell>
          <cell r="AZ2617" t="str">
            <v>Raven 2" w/display</v>
          </cell>
        </row>
        <row r="2618">
          <cell r="D2618">
            <v>41944</v>
          </cell>
          <cell r="H2618">
            <v>202</v>
          </cell>
          <cell r="I2618">
            <v>41944</v>
          </cell>
          <cell r="J2618">
            <v>24</v>
          </cell>
          <cell r="K2618" t="str">
            <v>Thompson</v>
          </cell>
          <cell r="L2618">
            <v>41974</v>
          </cell>
          <cell r="M2618">
            <v>41816</v>
          </cell>
          <cell r="N2618" t="str">
            <v>J15-29</v>
          </cell>
          <cell r="O2618">
            <v>0</v>
          </cell>
          <cell r="P2618" t="str">
            <v>Simpson</v>
          </cell>
          <cell r="Q2618" t="str">
            <v>2015-0366</v>
          </cell>
          <cell r="R2618">
            <v>1025</v>
          </cell>
          <cell r="S2618">
            <v>173</v>
          </cell>
          <cell r="T2618" t="str">
            <v>ZF 2.42</v>
          </cell>
          <cell r="U2618" t="str">
            <v>6 Speed</v>
          </cell>
          <cell r="V2618" t="str">
            <v>N</v>
          </cell>
          <cell r="W2618" t="str">
            <v>120F</v>
          </cell>
          <cell r="X2618">
            <v>42</v>
          </cell>
          <cell r="Y2618" t="str">
            <v>N</v>
          </cell>
          <cell r="Z2618" t="str">
            <v>380/80R38 (White)</v>
          </cell>
          <cell r="AA2618" t="str">
            <v>380/90R46, SPRAYBIB (WHITE)</v>
          </cell>
          <cell r="AB2618">
            <v>1000</v>
          </cell>
          <cell r="AC2618" t="str">
            <v>N</v>
          </cell>
          <cell r="AD2618" t="str">
            <v>N</v>
          </cell>
          <cell r="AE2618" t="str">
            <v>Y</v>
          </cell>
          <cell r="AF2618">
            <v>38</v>
          </cell>
          <cell r="AG2618" t="str">
            <v>Plan</v>
          </cell>
          <cell r="AH2618" t="str">
            <v>N</v>
          </cell>
          <cell r="AK2618" t="str">
            <v>Y</v>
          </cell>
          <cell r="AL2618" t="str">
            <v>N</v>
          </cell>
          <cell r="AM2618">
            <v>90</v>
          </cell>
          <cell r="AN2618" t="str">
            <v>N</v>
          </cell>
          <cell r="AO2618">
            <v>9</v>
          </cell>
          <cell r="AP2618">
            <v>20</v>
          </cell>
          <cell r="AQ2618">
            <v>3</v>
          </cell>
          <cell r="AR2618" t="str">
            <v>N</v>
          </cell>
          <cell r="AS2618" t="str">
            <v>R</v>
          </cell>
          <cell r="AT2618" t="str">
            <v>Env Pro 2</v>
          </cell>
          <cell r="AU2618" t="str">
            <v>GPS</v>
          </cell>
          <cell r="AV2618" t="str">
            <v>PowerGlide</v>
          </cell>
          <cell r="AW2618" t="str">
            <v>Y</v>
          </cell>
          <cell r="AX2618" t="str">
            <v>Y</v>
          </cell>
          <cell r="AY2618" t="str">
            <v>SmartTrax</v>
          </cell>
          <cell r="AZ2618" t="str">
            <v>Raven 2" w/display</v>
          </cell>
        </row>
        <row r="2619">
          <cell r="D2619">
            <v>41944</v>
          </cell>
          <cell r="H2619">
            <v>203</v>
          </cell>
          <cell r="I2619">
            <v>41944</v>
          </cell>
          <cell r="J2619">
            <v>25</v>
          </cell>
          <cell r="K2619" t="str">
            <v>Thompson</v>
          </cell>
          <cell r="L2619">
            <v>41974</v>
          </cell>
          <cell r="M2619">
            <v>41816</v>
          </cell>
          <cell r="N2619" t="str">
            <v>J15-30</v>
          </cell>
          <cell r="O2619">
            <v>0</v>
          </cell>
          <cell r="P2619" t="str">
            <v>Simpson</v>
          </cell>
          <cell r="Q2619" t="str">
            <v>2015-0367</v>
          </cell>
          <cell r="R2619">
            <v>1025</v>
          </cell>
          <cell r="S2619">
            <v>173</v>
          </cell>
          <cell r="T2619" t="str">
            <v>ZF 2.42</v>
          </cell>
          <cell r="U2619" t="str">
            <v>6 Speed</v>
          </cell>
          <cell r="V2619" t="str">
            <v>N</v>
          </cell>
          <cell r="W2619" t="str">
            <v>120F</v>
          </cell>
          <cell r="X2619">
            <v>42</v>
          </cell>
          <cell r="Y2619" t="str">
            <v>N</v>
          </cell>
          <cell r="Z2619" t="str">
            <v>380/80R38 (White)</v>
          </cell>
          <cell r="AA2619" t="str">
            <v>380/90R46, SPRAYBIB (WHITE)</v>
          </cell>
          <cell r="AB2619">
            <v>1000</v>
          </cell>
          <cell r="AC2619" t="str">
            <v>N</v>
          </cell>
          <cell r="AD2619" t="str">
            <v>N</v>
          </cell>
          <cell r="AE2619" t="str">
            <v>Y</v>
          </cell>
          <cell r="AF2619">
            <v>38</v>
          </cell>
          <cell r="AG2619" t="str">
            <v>Plan</v>
          </cell>
          <cell r="AH2619" t="str">
            <v>N</v>
          </cell>
          <cell r="AK2619" t="str">
            <v>Y</v>
          </cell>
          <cell r="AL2619" t="str">
            <v>N</v>
          </cell>
          <cell r="AM2619">
            <v>100</v>
          </cell>
          <cell r="AN2619" t="str">
            <v>N</v>
          </cell>
          <cell r="AO2619">
            <v>9</v>
          </cell>
          <cell r="AP2619">
            <v>20</v>
          </cell>
          <cell r="AQ2619">
            <v>3</v>
          </cell>
          <cell r="AR2619" t="str">
            <v>N</v>
          </cell>
          <cell r="AS2619" t="str">
            <v>R</v>
          </cell>
          <cell r="AT2619" t="str">
            <v>Viper 4</v>
          </cell>
          <cell r="AU2619" t="str">
            <v>GPS</v>
          </cell>
          <cell r="AV2619" t="str">
            <v>PowerGlide</v>
          </cell>
          <cell r="AW2619" t="str">
            <v>Y</v>
          </cell>
          <cell r="AX2619" t="str">
            <v>Y</v>
          </cell>
          <cell r="AY2619" t="str">
            <v>SmartTrax</v>
          </cell>
          <cell r="AZ2619" t="str">
            <v>Raven 2" w/display</v>
          </cell>
        </row>
        <row r="2620">
          <cell r="D2620">
            <v>41944</v>
          </cell>
          <cell r="H2620">
            <v>204</v>
          </cell>
          <cell r="I2620">
            <v>41944</v>
          </cell>
          <cell r="J2620">
            <v>26</v>
          </cell>
          <cell r="K2620" t="str">
            <v>Thompson</v>
          </cell>
          <cell r="L2620">
            <v>41974</v>
          </cell>
          <cell r="M2620">
            <v>41816</v>
          </cell>
          <cell r="N2620" t="str">
            <v>J15-31</v>
          </cell>
          <cell r="O2620">
            <v>0</v>
          </cell>
          <cell r="P2620" t="str">
            <v>Simpson</v>
          </cell>
          <cell r="Q2620" t="str">
            <v>2015-0368</v>
          </cell>
          <cell r="R2620">
            <v>1025</v>
          </cell>
          <cell r="S2620">
            <v>173</v>
          </cell>
          <cell r="T2620" t="str">
            <v>ZF 2.42</v>
          </cell>
          <cell r="U2620" t="str">
            <v>6 Speed</v>
          </cell>
          <cell r="V2620" t="str">
            <v>N</v>
          </cell>
          <cell r="W2620" t="str">
            <v>120F</v>
          </cell>
          <cell r="X2620">
            <v>42</v>
          </cell>
          <cell r="Y2620" t="str">
            <v>N</v>
          </cell>
          <cell r="Z2620" t="str">
            <v>380/80R38 (White)</v>
          </cell>
          <cell r="AA2620" t="str">
            <v>380/90R46, SPRAYBIB (WHITE)</v>
          </cell>
          <cell r="AB2620">
            <v>1000</v>
          </cell>
          <cell r="AC2620" t="str">
            <v>N</v>
          </cell>
          <cell r="AD2620" t="str">
            <v>N</v>
          </cell>
          <cell r="AE2620" t="str">
            <v>Y</v>
          </cell>
          <cell r="AF2620">
            <v>38</v>
          </cell>
          <cell r="AG2620" t="str">
            <v>Plan</v>
          </cell>
          <cell r="AH2620" t="str">
            <v>N</v>
          </cell>
          <cell r="AK2620" t="str">
            <v>Y</v>
          </cell>
          <cell r="AL2620" t="str">
            <v>N</v>
          </cell>
          <cell r="AM2620">
            <v>90</v>
          </cell>
          <cell r="AN2620" t="str">
            <v>N</v>
          </cell>
          <cell r="AO2620">
            <v>9</v>
          </cell>
          <cell r="AP2620">
            <v>20</v>
          </cell>
          <cell r="AQ2620">
            <v>3</v>
          </cell>
          <cell r="AR2620" t="str">
            <v>N</v>
          </cell>
          <cell r="AS2620" t="str">
            <v>R</v>
          </cell>
          <cell r="AT2620" t="str">
            <v>Env Pro 2</v>
          </cell>
          <cell r="AU2620" t="str">
            <v>GPS</v>
          </cell>
          <cell r="AV2620" t="str">
            <v>PowerGlide</v>
          </cell>
          <cell r="AW2620" t="str">
            <v>Y</v>
          </cell>
          <cell r="AX2620" t="str">
            <v>Y</v>
          </cell>
          <cell r="AY2620" t="str">
            <v>SmartTrax</v>
          </cell>
          <cell r="AZ2620" t="str">
            <v>Raven 2" w/display</v>
          </cell>
        </row>
        <row r="2621">
          <cell r="D2621">
            <v>41944</v>
          </cell>
          <cell r="H2621">
            <v>205</v>
          </cell>
          <cell r="I2621">
            <v>41944</v>
          </cell>
          <cell r="J2621">
            <v>27</v>
          </cell>
          <cell r="K2621" t="str">
            <v>Thompson</v>
          </cell>
          <cell r="L2621">
            <v>41974</v>
          </cell>
          <cell r="M2621">
            <v>41816</v>
          </cell>
          <cell r="N2621" t="str">
            <v>J15-32</v>
          </cell>
          <cell r="O2621">
            <v>0</v>
          </cell>
          <cell r="P2621" t="str">
            <v>Simpson</v>
          </cell>
          <cell r="Q2621" t="str">
            <v>2015-0369</v>
          </cell>
          <cell r="R2621">
            <v>1025</v>
          </cell>
          <cell r="S2621">
            <v>173</v>
          </cell>
          <cell r="T2621" t="str">
            <v>ZF 2.42</v>
          </cell>
          <cell r="U2621" t="str">
            <v>6 Speed</v>
          </cell>
          <cell r="V2621" t="str">
            <v>N</v>
          </cell>
          <cell r="W2621" t="str">
            <v>120F</v>
          </cell>
          <cell r="X2621">
            <v>42</v>
          </cell>
          <cell r="Y2621" t="str">
            <v>N</v>
          </cell>
          <cell r="Z2621" t="str">
            <v>380/80R38 (White)</v>
          </cell>
          <cell r="AA2621" t="str">
            <v>380/90R46, SPRAYBIB (WHITE)</v>
          </cell>
          <cell r="AB2621">
            <v>1000</v>
          </cell>
          <cell r="AC2621" t="str">
            <v>N</v>
          </cell>
          <cell r="AD2621" t="str">
            <v>N</v>
          </cell>
          <cell r="AE2621" t="str">
            <v>Y</v>
          </cell>
          <cell r="AF2621">
            <v>38</v>
          </cell>
          <cell r="AG2621" t="str">
            <v>Plan</v>
          </cell>
          <cell r="AH2621" t="str">
            <v>N</v>
          </cell>
          <cell r="AK2621" t="str">
            <v>Y</v>
          </cell>
          <cell r="AL2621" t="str">
            <v>N</v>
          </cell>
          <cell r="AM2621">
            <v>100</v>
          </cell>
          <cell r="AN2621" t="str">
            <v>N</v>
          </cell>
          <cell r="AO2621">
            <v>9</v>
          </cell>
          <cell r="AP2621">
            <v>30</v>
          </cell>
          <cell r="AQ2621">
            <v>3</v>
          </cell>
          <cell r="AR2621" t="str">
            <v>N</v>
          </cell>
          <cell r="AS2621" t="str">
            <v>R</v>
          </cell>
          <cell r="AT2621" t="str">
            <v>Env Pro 2</v>
          </cell>
          <cell r="AU2621" t="str">
            <v>GPS</v>
          </cell>
          <cell r="AV2621" t="str">
            <v>PowerGlide</v>
          </cell>
          <cell r="AW2621" t="str">
            <v>Y</v>
          </cell>
          <cell r="AX2621" t="str">
            <v>Y</v>
          </cell>
          <cell r="AY2621" t="str">
            <v>SmartTrax</v>
          </cell>
          <cell r="AZ2621" t="str">
            <v>Raven 2" w/display</v>
          </cell>
        </row>
        <row r="2622">
          <cell r="D2622">
            <v>41944</v>
          </cell>
          <cell r="H2622">
            <v>206</v>
          </cell>
          <cell r="I2622">
            <v>41944</v>
          </cell>
          <cell r="J2622">
            <v>28</v>
          </cell>
          <cell r="K2622" t="str">
            <v>Thompson</v>
          </cell>
          <cell r="L2622">
            <v>41974</v>
          </cell>
          <cell r="M2622">
            <v>41816</v>
          </cell>
          <cell r="N2622" t="str">
            <v>J15-33</v>
          </cell>
          <cell r="O2622">
            <v>0</v>
          </cell>
          <cell r="P2622" t="str">
            <v>Simpson</v>
          </cell>
          <cell r="Q2622" t="str">
            <v>2015-0370</v>
          </cell>
          <cell r="R2622">
            <v>1025</v>
          </cell>
          <cell r="S2622">
            <v>173</v>
          </cell>
          <cell r="T2622" t="str">
            <v>ZF 2.42</v>
          </cell>
          <cell r="U2622" t="str">
            <v>6 Speed</v>
          </cell>
          <cell r="V2622" t="str">
            <v>N</v>
          </cell>
          <cell r="W2622" t="str">
            <v>120F</v>
          </cell>
          <cell r="X2622">
            <v>42</v>
          </cell>
          <cell r="Y2622" t="str">
            <v>N</v>
          </cell>
          <cell r="Z2622" t="str">
            <v>380/80R38 (White)</v>
          </cell>
          <cell r="AA2622" t="str">
            <v>380/90R46, SPRAYBIB (WHITE)</v>
          </cell>
          <cell r="AB2622">
            <v>1000</v>
          </cell>
          <cell r="AC2622" t="str">
            <v>N</v>
          </cell>
          <cell r="AD2622" t="str">
            <v>N</v>
          </cell>
          <cell r="AE2622" t="str">
            <v>Y</v>
          </cell>
          <cell r="AF2622">
            <v>38</v>
          </cell>
          <cell r="AG2622" t="str">
            <v>Plan</v>
          </cell>
          <cell r="AH2622" t="str">
            <v>N</v>
          </cell>
          <cell r="AK2622" t="str">
            <v>Y</v>
          </cell>
          <cell r="AL2622" t="str">
            <v>N</v>
          </cell>
          <cell r="AM2622">
            <v>100</v>
          </cell>
          <cell r="AN2622" t="str">
            <v>N</v>
          </cell>
          <cell r="AO2622">
            <v>9</v>
          </cell>
          <cell r="AP2622">
            <v>20</v>
          </cell>
          <cell r="AQ2622">
            <v>3</v>
          </cell>
          <cell r="AR2622" t="str">
            <v>N</v>
          </cell>
          <cell r="AS2622" t="str">
            <v>R</v>
          </cell>
          <cell r="AT2622" t="str">
            <v>Env Pro 2</v>
          </cell>
          <cell r="AU2622" t="str">
            <v>GPS</v>
          </cell>
          <cell r="AV2622" t="str">
            <v>PowerGlide</v>
          </cell>
          <cell r="AW2622" t="str">
            <v>Y</v>
          </cell>
          <cell r="AX2622" t="str">
            <v>Y</v>
          </cell>
          <cell r="AY2622" t="str">
            <v>SmartTrax</v>
          </cell>
          <cell r="AZ2622" t="str">
            <v>Raven 2" w/display</v>
          </cell>
        </row>
        <row r="2623">
          <cell r="D2623">
            <v>41944</v>
          </cell>
          <cell r="H2623">
            <v>207</v>
          </cell>
          <cell r="I2623">
            <v>41944</v>
          </cell>
          <cell r="J2623">
            <v>29</v>
          </cell>
          <cell r="K2623" t="str">
            <v>Follrod</v>
          </cell>
          <cell r="L2623">
            <v>41974</v>
          </cell>
          <cell r="M2623">
            <v>41838</v>
          </cell>
          <cell r="N2623" t="str">
            <v>PO 41534</v>
          </cell>
          <cell r="O2623">
            <v>0</v>
          </cell>
          <cell r="P2623" t="str">
            <v>GFE</v>
          </cell>
          <cell r="Q2623" t="str">
            <v>2015-0372</v>
          </cell>
          <cell r="R2623">
            <v>720</v>
          </cell>
          <cell r="S2623">
            <v>160</v>
          </cell>
          <cell r="T2623" t="str">
            <v>JCB</v>
          </cell>
          <cell r="U2623" t="str">
            <v>4 Speed</v>
          </cell>
          <cell r="V2623" t="str">
            <v>N</v>
          </cell>
          <cell r="W2623" t="str">
            <v>120F</v>
          </cell>
          <cell r="X2623">
            <v>50</v>
          </cell>
          <cell r="Y2623" t="str">
            <v>N</v>
          </cell>
          <cell r="Z2623" t="str">
            <v>380/80R38 (White)</v>
          </cell>
          <cell r="AA2623" t="str">
            <v>380/90R46, SPRAYBIB (WHITE)</v>
          </cell>
          <cell r="AB2623">
            <v>750</v>
          </cell>
          <cell r="AC2623" t="str">
            <v>N</v>
          </cell>
          <cell r="AD2623" t="str">
            <v>N</v>
          </cell>
          <cell r="AE2623" t="str">
            <v>Y</v>
          </cell>
          <cell r="AF2623">
            <v>38</v>
          </cell>
          <cell r="AG2623" t="str">
            <v>DB</v>
          </cell>
          <cell r="AH2623" t="str">
            <v>N</v>
          </cell>
          <cell r="AK2623" t="str">
            <v>N</v>
          </cell>
          <cell r="AL2623" t="str">
            <v>N</v>
          </cell>
          <cell r="AM2623" t="str">
            <v>60/80</v>
          </cell>
          <cell r="AN2623" t="str">
            <v>Y</v>
          </cell>
          <cell r="AO2623">
            <v>7</v>
          </cell>
          <cell r="AP2623">
            <v>20</v>
          </cell>
          <cell r="AQ2623">
            <v>5</v>
          </cell>
          <cell r="AR2623" t="str">
            <v>N</v>
          </cell>
          <cell r="AS2623" t="str">
            <v>N</v>
          </cell>
          <cell r="AT2623" t="str">
            <v>Env Pro 2</v>
          </cell>
          <cell r="AU2623" t="str">
            <v>GPS</v>
          </cell>
          <cell r="AV2623" t="str">
            <v>N</v>
          </cell>
          <cell r="AW2623" t="str">
            <v>Y</v>
          </cell>
          <cell r="AX2623" t="str">
            <v>Y</v>
          </cell>
          <cell r="AY2623" t="str">
            <v>N</v>
          </cell>
        </row>
        <row r="2624">
          <cell r="D2624">
            <v>41944</v>
          </cell>
          <cell r="H2624">
            <v>208</v>
          </cell>
          <cell r="I2624">
            <v>41944</v>
          </cell>
          <cell r="J2624">
            <v>30</v>
          </cell>
          <cell r="K2624" t="str">
            <v>Payne</v>
          </cell>
          <cell r="L2624">
            <v>41974</v>
          </cell>
          <cell r="M2624">
            <v>41838</v>
          </cell>
          <cell r="N2624" t="str">
            <v>PO ASOWB08</v>
          </cell>
          <cell r="O2624">
            <v>0</v>
          </cell>
          <cell r="P2624" t="str">
            <v>OVA</v>
          </cell>
          <cell r="Q2624" t="str">
            <v>2015-0374</v>
          </cell>
          <cell r="R2624">
            <v>720</v>
          </cell>
          <cell r="S2624">
            <v>160</v>
          </cell>
          <cell r="T2624" t="str">
            <v>JCB</v>
          </cell>
          <cell r="U2624" t="str">
            <v>4 Speed</v>
          </cell>
          <cell r="V2624" t="str">
            <v>N</v>
          </cell>
          <cell r="W2624" t="str">
            <v>120F</v>
          </cell>
          <cell r="X2624">
            <v>42</v>
          </cell>
          <cell r="Y2624" t="str">
            <v>N</v>
          </cell>
          <cell r="Z2624" t="str">
            <v>380/80R38 (White)</v>
          </cell>
          <cell r="AA2624" t="str">
            <v>380/90R46, SPRAYBIB (WHITE)</v>
          </cell>
          <cell r="AB2624">
            <v>750</v>
          </cell>
          <cell r="AC2624" t="str">
            <v>N</v>
          </cell>
          <cell r="AD2624" t="str">
            <v>N</v>
          </cell>
          <cell r="AE2624" t="str">
            <v>Y</v>
          </cell>
          <cell r="AF2624" t="str">
            <v>N</v>
          </cell>
          <cell r="AG2624" t="str">
            <v>N</v>
          </cell>
          <cell r="AH2624" t="str">
            <v>N</v>
          </cell>
          <cell r="AK2624" t="str">
            <v>N</v>
          </cell>
          <cell r="AL2624" t="str">
            <v>N</v>
          </cell>
          <cell r="AM2624">
            <v>90</v>
          </cell>
          <cell r="AN2624" t="str">
            <v>Y</v>
          </cell>
          <cell r="AO2624">
            <v>9</v>
          </cell>
          <cell r="AP2624">
            <v>15</v>
          </cell>
          <cell r="AQ2624">
            <v>3</v>
          </cell>
          <cell r="AR2624" t="str">
            <v>N</v>
          </cell>
          <cell r="AS2624" t="str">
            <v>R</v>
          </cell>
          <cell r="AT2624" t="str">
            <v>Env Pro 2</v>
          </cell>
          <cell r="AU2624" t="str">
            <v>GPS</v>
          </cell>
          <cell r="AV2624" t="str">
            <v>N</v>
          </cell>
          <cell r="AW2624" t="str">
            <v>Y</v>
          </cell>
          <cell r="AX2624" t="str">
            <v>Y</v>
          </cell>
          <cell r="AY2624" t="str">
            <v>N</v>
          </cell>
        </row>
        <row r="2625">
          <cell r="D2625">
            <v>41944</v>
          </cell>
          <cell r="H2625">
            <v>209</v>
          </cell>
          <cell r="I2625">
            <v>41944</v>
          </cell>
          <cell r="J2625">
            <v>31</v>
          </cell>
          <cell r="K2625" t="str">
            <v>Payne</v>
          </cell>
          <cell r="L2625">
            <v>41974</v>
          </cell>
          <cell r="M2625">
            <v>41838</v>
          </cell>
          <cell r="N2625" t="str">
            <v>PO ASOWB13</v>
          </cell>
          <cell r="O2625">
            <v>0</v>
          </cell>
          <cell r="P2625" t="str">
            <v>OVA</v>
          </cell>
          <cell r="Q2625" t="str">
            <v>2015-0375</v>
          </cell>
          <cell r="R2625">
            <v>720</v>
          </cell>
          <cell r="S2625">
            <v>160</v>
          </cell>
          <cell r="T2625" t="str">
            <v>JCB</v>
          </cell>
          <cell r="U2625" t="str">
            <v>4 Speed</v>
          </cell>
          <cell r="V2625" t="str">
            <v>N</v>
          </cell>
          <cell r="W2625" t="str">
            <v>120F</v>
          </cell>
          <cell r="X2625">
            <v>42</v>
          </cell>
          <cell r="Y2625" t="str">
            <v>N</v>
          </cell>
          <cell r="Z2625" t="str">
            <v>380/80R38 (White)</v>
          </cell>
          <cell r="AA2625" t="str">
            <v>380/90R46, SPRAYBIB (WHITE)</v>
          </cell>
          <cell r="AB2625">
            <v>750</v>
          </cell>
          <cell r="AC2625" t="str">
            <v>N</v>
          </cell>
          <cell r="AD2625" t="str">
            <v>N</v>
          </cell>
          <cell r="AE2625" t="str">
            <v>Y</v>
          </cell>
          <cell r="AF2625" t="str">
            <v>N</v>
          </cell>
          <cell r="AG2625" t="str">
            <v>N</v>
          </cell>
          <cell r="AH2625" t="str">
            <v>N</v>
          </cell>
          <cell r="AK2625" t="str">
            <v>N</v>
          </cell>
          <cell r="AL2625" t="str">
            <v>N</v>
          </cell>
          <cell r="AM2625">
            <v>90</v>
          </cell>
          <cell r="AN2625" t="str">
            <v>Y</v>
          </cell>
          <cell r="AO2625">
            <v>9</v>
          </cell>
          <cell r="AP2625">
            <v>15</v>
          </cell>
          <cell r="AQ2625">
            <v>3</v>
          </cell>
          <cell r="AR2625" t="str">
            <v>N</v>
          </cell>
          <cell r="AS2625" t="str">
            <v>R</v>
          </cell>
          <cell r="AT2625" t="str">
            <v>Env Pro 2</v>
          </cell>
          <cell r="AU2625" t="str">
            <v>GPS</v>
          </cell>
          <cell r="AV2625" t="str">
            <v>N</v>
          </cell>
          <cell r="AW2625" t="str">
            <v>Y</v>
          </cell>
          <cell r="AX2625" t="str">
            <v>Y</v>
          </cell>
          <cell r="AY2625" t="str">
            <v>N</v>
          </cell>
        </row>
        <row r="2626">
          <cell r="D2626">
            <v>41944</v>
          </cell>
          <cell r="H2626">
            <v>210</v>
          </cell>
          <cell r="I2626">
            <v>41944</v>
          </cell>
          <cell r="J2626">
            <v>32</v>
          </cell>
          <cell r="K2626" t="str">
            <v>Payne</v>
          </cell>
          <cell r="L2626">
            <v>41974</v>
          </cell>
          <cell r="M2626">
            <v>41838</v>
          </cell>
          <cell r="N2626" t="str">
            <v>PO ASOWB14</v>
          </cell>
          <cell r="O2626">
            <v>0</v>
          </cell>
          <cell r="P2626" t="str">
            <v>OVA</v>
          </cell>
          <cell r="Q2626" t="str">
            <v>2015-0376</v>
          </cell>
          <cell r="R2626">
            <v>720</v>
          </cell>
          <cell r="S2626">
            <v>160</v>
          </cell>
          <cell r="T2626" t="str">
            <v>JCB</v>
          </cell>
          <cell r="U2626" t="str">
            <v>4 Speed</v>
          </cell>
          <cell r="V2626" t="str">
            <v>N</v>
          </cell>
          <cell r="W2626" t="str">
            <v>120F</v>
          </cell>
          <cell r="X2626">
            <v>42</v>
          </cell>
          <cell r="Y2626" t="str">
            <v>N</v>
          </cell>
          <cell r="Z2626" t="str">
            <v>380/80R38 (White)</v>
          </cell>
          <cell r="AA2626" t="str">
            <v>380/90R46, SPRAYBIB (WHITE)</v>
          </cell>
          <cell r="AB2626">
            <v>750</v>
          </cell>
          <cell r="AC2626" t="str">
            <v>N</v>
          </cell>
          <cell r="AD2626" t="str">
            <v>N</v>
          </cell>
          <cell r="AE2626" t="str">
            <v>Y</v>
          </cell>
          <cell r="AF2626" t="str">
            <v>N</v>
          </cell>
          <cell r="AG2626" t="str">
            <v>N</v>
          </cell>
          <cell r="AH2626" t="str">
            <v>N</v>
          </cell>
          <cell r="AK2626" t="str">
            <v>N</v>
          </cell>
          <cell r="AL2626" t="str">
            <v>N</v>
          </cell>
          <cell r="AM2626">
            <v>90</v>
          </cell>
          <cell r="AN2626" t="str">
            <v>Y</v>
          </cell>
          <cell r="AO2626">
            <v>9</v>
          </cell>
          <cell r="AP2626">
            <v>15</v>
          </cell>
          <cell r="AQ2626">
            <v>3</v>
          </cell>
          <cell r="AR2626" t="str">
            <v>N</v>
          </cell>
          <cell r="AS2626" t="str">
            <v>R</v>
          </cell>
          <cell r="AT2626" t="str">
            <v>Env Pro 2</v>
          </cell>
          <cell r="AU2626" t="str">
            <v>GPS</v>
          </cell>
          <cell r="AV2626" t="str">
            <v>N</v>
          </cell>
          <cell r="AW2626" t="str">
            <v>Y</v>
          </cell>
          <cell r="AX2626" t="str">
            <v>Y</v>
          </cell>
          <cell r="AY2626" t="str">
            <v>N</v>
          </cell>
        </row>
        <row r="2627">
          <cell r="D2627">
            <v>41944</v>
          </cell>
          <cell r="H2627">
            <v>211</v>
          </cell>
          <cell r="I2627">
            <v>41944</v>
          </cell>
          <cell r="J2627">
            <v>33</v>
          </cell>
          <cell r="K2627" t="str">
            <v>Payne</v>
          </cell>
          <cell r="L2627">
            <v>41974</v>
          </cell>
          <cell r="M2627">
            <v>41838</v>
          </cell>
          <cell r="N2627" t="str">
            <v>PO ASOWB06</v>
          </cell>
          <cell r="O2627">
            <v>0</v>
          </cell>
          <cell r="P2627" t="str">
            <v>OVA</v>
          </cell>
          <cell r="Q2627" t="str">
            <v>2015-0377</v>
          </cell>
          <cell r="R2627">
            <v>720</v>
          </cell>
          <cell r="S2627">
            <v>160</v>
          </cell>
          <cell r="T2627" t="str">
            <v>JCB</v>
          </cell>
          <cell r="U2627" t="str">
            <v>4 Speed</v>
          </cell>
          <cell r="V2627" t="str">
            <v>N</v>
          </cell>
          <cell r="W2627" t="str">
            <v>120F</v>
          </cell>
          <cell r="X2627">
            <v>42</v>
          </cell>
          <cell r="Y2627" t="str">
            <v>N</v>
          </cell>
          <cell r="Z2627" t="str">
            <v>380/80R38 (White)</v>
          </cell>
          <cell r="AA2627" t="str">
            <v>380/90R46, SPRAYBIB (WHITE)</v>
          </cell>
          <cell r="AB2627">
            <v>750</v>
          </cell>
          <cell r="AC2627" t="str">
            <v>N</v>
          </cell>
          <cell r="AD2627" t="str">
            <v>N</v>
          </cell>
          <cell r="AE2627" t="str">
            <v>Y</v>
          </cell>
          <cell r="AF2627" t="str">
            <v>N</v>
          </cell>
          <cell r="AG2627" t="str">
            <v>N</v>
          </cell>
          <cell r="AH2627" t="str">
            <v>N</v>
          </cell>
          <cell r="AK2627" t="str">
            <v>N</v>
          </cell>
          <cell r="AL2627" t="str">
            <v>N</v>
          </cell>
          <cell r="AM2627">
            <v>90</v>
          </cell>
          <cell r="AN2627" t="str">
            <v>Y</v>
          </cell>
          <cell r="AO2627">
            <v>9</v>
          </cell>
          <cell r="AP2627">
            <v>15</v>
          </cell>
          <cell r="AQ2627">
            <v>3</v>
          </cell>
          <cell r="AR2627" t="str">
            <v>N</v>
          </cell>
          <cell r="AS2627" t="str">
            <v>R</v>
          </cell>
          <cell r="AT2627" t="str">
            <v>Env Pro 2</v>
          </cell>
          <cell r="AU2627" t="str">
            <v>GPS</v>
          </cell>
          <cell r="AV2627" t="str">
            <v>N</v>
          </cell>
          <cell r="AW2627" t="str">
            <v>Y</v>
          </cell>
          <cell r="AX2627" t="str">
            <v>Y</v>
          </cell>
          <cell r="AY2627" t="str">
            <v>N</v>
          </cell>
        </row>
        <row r="2628">
          <cell r="D2628">
            <v>41944</v>
          </cell>
          <cell r="H2628">
            <v>212</v>
          </cell>
          <cell r="I2628">
            <v>41944</v>
          </cell>
          <cell r="J2628">
            <v>34</v>
          </cell>
          <cell r="K2628" t="str">
            <v>Payne</v>
          </cell>
          <cell r="L2628">
            <v>41974</v>
          </cell>
          <cell r="M2628">
            <v>41838</v>
          </cell>
          <cell r="N2628" t="str">
            <v>PO ASOWB07</v>
          </cell>
          <cell r="O2628">
            <v>0</v>
          </cell>
          <cell r="P2628" t="str">
            <v>OVA</v>
          </cell>
          <cell r="Q2628" t="str">
            <v>2015-0381</v>
          </cell>
          <cell r="R2628">
            <v>720</v>
          </cell>
          <cell r="S2628">
            <v>160</v>
          </cell>
          <cell r="T2628" t="str">
            <v>JCB</v>
          </cell>
          <cell r="U2628" t="str">
            <v>4 Speed</v>
          </cell>
          <cell r="V2628" t="str">
            <v>N</v>
          </cell>
          <cell r="W2628" t="str">
            <v>120F</v>
          </cell>
          <cell r="X2628">
            <v>42</v>
          </cell>
          <cell r="Y2628" t="str">
            <v>N</v>
          </cell>
          <cell r="Z2628" t="str">
            <v>380/80R38 (White)</v>
          </cell>
          <cell r="AA2628" t="str">
            <v>380/90R46, SPRAYBIB (WHITE)</v>
          </cell>
          <cell r="AB2628">
            <v>750</v>
          </cell>
          <cell r="AC2628" t="str">
            <v>N</v>
          </cell>
          <cell r="AD2628" t="str">
            <v>N</v>
          </cell>
          <cell r="AE2628" t="str">
            <v>Y</v>
          </cell>
          <cell r="AF2628" t="str">
            <v>N</v>
          </cell>
          <cell r="AG2628" t="str">
            <v>N</v>
          </cell>
          <cell r="AH2628" t="str">
            <v>N</v>
          </cell>
          <cell r="AK2628" t="str">
            <v>N</v>
          </cell>
          <cell r="AL2628" t="str">
            <v>N</v>
          </cell>
          <cell r="AM2628">
            <v>90</v>
          </cell>
          <cell r="AN2628" t="str">
            <v>Y</v>
          </cell>
          <cell r="AO2628">
            <v>9</v>
          </cell>
          <cell r="AP2628">
            <v>15</v>
          </cell>
          <cell r="AQ2628">
            <v>3</v>
          </cell>
          <cell r="AR2628" t="str">
            <v>N</v>
          </cell>
          <cell r="AS2628" t="str">
            <v>R</v>
          </cell>
          <cell r="AT2628" t="str">
            <v>Env Pro 2</v>
          </cell>
          <cell r="AU2628" t="str">
            <v>GPS</v>
          </cell>
          <cell r="AV2628" t="str">
            <v>N</v>
          </cell>
          <cell r="AW2628" t="str">
            <v>Y</v>
          </cell>
          <cell r="AX2628" t="str">
            <v>Y</v>
          </cell>
          <cell r="AY2628" t="str">
            <v>N</v>
          </cell>
        </row>
        <row r="2629">
          <cell r="D2629">
            <v>41944</v>
          </cell>
          <cell r="H2629">
            <v>213</v>
          </cell>
          <cell r="I2629">
            <v>41944</v>
          </cell>
          <cell r="J2629">
            <v>35</v>
          </cell>
          <cell r="K2629" t="str">
            <v>Payne</v>
          </cell>
          <cell r="L2629">
            <v>41974</v>
          </cell>
          <cell r="M2629">
            <v>41848</v>
          </cell>
          <cell r="N2629" t="str">
            <v>ASDEC08</v>
          </cell>
          <cell r="O2629">
            <v>0</v>
          </cell>
          <cell r="P2629" t="str">
            <v>OVA-IL</v>
          </cell>
          <cell r="Q2629" t="str">
            <v>2015-0382</v>
          </cell>
          <cell r="R2629">
            <v>720</v>
          </cell>
          <cell r="S2629">
            <v>160</v>
          </cell>
          <cell r="T2629" t="str">
            <v>JCB</v>
          </cell>
          <cell r="U2629" t="str">
            <v>4 Speed</v>
          </cell>
          <cell r="V2629" t="str">
            <v>N</v>
          </cell>
          <cell r="W2629" t="str">
            <v>120F</v>
          </cell>
          <cell r="X2629">
            <v>42</v>
          </cell>
          <cell r="Y2629" t="str">
            <v>N</v>
          </cell>
          <cell r="Z2629" t="str">
            <v>380/80R38 (White)</v>
          </cell>
          <cell r="AA2629" t="str">
            <v>380/90R46, SPRAYBIB (WHITE)</v>
          </cell>
          <cell r="AB2629">
            <v>750</v>
          </cell>
          <cell r="AC2629" t="str">
            <v>N</v>
          </cell>
          <cell r="AD2629" t="str">
            <v>N</v>
          </cell>
          <cell r="AE2629" t="str">
            <v>Y</v>
          </cell>
          <cell r="AF2629" t="str">
            <v>N</v>
          </cell>
          <cell r="AG2629" t="str">
            <v>N</v>
          </cell>
          <cell r="AH2629" t="str">
            <v>N</v>
          </cell>
          <cell r="AK2629" t="str">
            <v>N</v>
          </cell>
          <cell r="AL2629" t="str">
            <v>N</v>
          </cell>
          <cell r="AM2629">
            <v>90</v>
          </cell>
          <cell r="AN2629" t="str">
            <v>Y</v>
          </cell>
          <cell r="AO2629">
            <v>9</v>
          </cell>
          <cell r="AP2629">
            <v>15</v>
          </cell>
          <cell r="AQ2629">
            <v>3</v>
          </cell>
          <cell r="AR2629" t="str">
            <v>N</v>
          </cell>
          <cell r="AS2629" t="str">
            <v>R</v>
          </cell>
          <cell r="AT2629" t="str">
            <v>Env Pro 2</v>
          </cell>
          <cell r="AU2629" t="str">
            <v>GPS</v>
          </cell>
          <cell r="AV2629" t="str">
            <v>N</v>
          </cell>
          <cell r="AW2629" t="str">
            <v>Y</v>
          </cell>
          <cell r="AX2629" t="str">
            <v>Y</v>
          </cell>
          <cell r="AY2629" t="str">
            <v>N</v>
          </cell>
        </row>
        <row r="2630">
          <cell r="D2630">
            <v>41944</v>
          </cell>
          <cell r="H2630">
            <v>214</v>
          </cell>
          <cell r="I2630">
            <v>41944</v>
          </cell>
          <cell r="J2630">
            <v>36</v>
          </cell>
          <cell r="K2630" t="str">
            <v>Payne</v>
          </cell>
          <cell r="L2630">
            <v>41974</v>
          </cell>
          <cell r="M2630">
            <v>41848</v>
          </cell>
          <cell r="N2630" t="str">
            <v>ASDEC13</v>
          </cell>
          <cell r="O2630">
            <v>0</v>
          </cell>
          <cell r="P2630" t="str">
            <v>OVA-IL</v>
          </cell>
          <cell r="Q2630" t="str">
            <v>2015-0387</v>
          </cell>
          <cell r="R2630">
            <v>720</v>
          </cell>
          <cell r="S2630">
            <v>160</v>
          </cell>
          <cell r="T2630" t="str">
            <v>JCB</v>
          </cell>
          <cell r="U2630" t="str">
            <v>4 Speed</v>
          </cell>
          <cell r="V2630" t="str">
            <v>N</v>
          </cell>
          <cell r="W2630" t="str">
            <v>120F</v>
          </cell>
          <cell r="X2630">
            <v>42</v>
          </cell>
          <cell r="Y2630" t="str">
            <v>N</v>
          </cell>
          <cell r="Z2630" t="str">
            <v>380/80R38 (White)</v>
          </cell>
          <cell r="AA2630" t="str">
            <v>380/90R46, SPRAYBIB (WHITE)</v>
          </cell>
          <cell r="AB2630">
            <v>750</v>
          </cell>
          <cell r="AC2630" t="str">
            <v>N</v>
          </cell>
          <cell r="AD2630" t="str">
            <v>N</v>
          </cell>
          <cell r="AE2630" t="str">
            <v>Y</v>
          </cell>
          <cell r="AF2630" t="str">
            <v>N</v>
          </cell>
          <cell r="AG2630" t="str">
            <v>N</v>
          </cell>
          <cell r="AH2630" t="str">
            <v>N</v>
          </cell>
          <cell r="AK2630" t="str">
            <v>N</v>
          </cell>
          <cell r="AL2630" t="str">
            <v>N</v>
          </cell>
          <cell r="AM2630">
            <v>90</v>
          </cell>
          <cell r="AN2630" t="str">
            <v>Y</v>
          </cell>
          <cell r="AO2630">
            <v>9</v>
          </cell>
          <cell r="AP2630">
            <v>15</v>
          </cell>
          <cell r="AQ2630">
            <v>3</v>
          </cell>
          <cell r="AR2630" t="str">
            <v>N</v>
          </cell>
          <cell r="AS2630" t="str">
            <v>R</v>
          </cell>
          <cell r="AT2630" t="str">
            <v>Env Pro 2</v>
          </cell>
          <cell r="AU2630" t="str">
            <v>GPS</v>
          </cell>
          <cell r="AV2630" t="str">
            <v>N</v>
          </cell>
          <cell r="AW2630" t="str">
            <v>Y</v>
          </cell>
          <cell r="AX2630" t="str">
            <v>Y</v>
          </cell>
          <cell r="AY2630" t="str">
            <v>N</v>
          </cell>
        </row>
        <row r="2631">
          <cell r="D2631">
            <v>41944</v>
          </cell>
          <cell r="H2631">
            <v>215</v>
          </cell>
          <cell r="I2631">
            <v>41944</v>
          </cell>
          <cell r="J2631">
            <v>37</v>
          </cell>
          <cell r="K2631" t="str">
            <v>Payne</v>
          </cell>
          <cell r="L2631">
            <v>41974</v>
          </cell>
          <cell r="M2631">
            <v>41848</v>
          </cell>
          <cell r="N2631" t="str">
            <v>ASDEC14</v>
          </cell>
          <cell r="O2631">
            <v>0</v>
          </cell>
          <cell r="P2631" t="str">
            <v>OVA-IL</v>
          </cell>
          <cell r="Q2631" t="str">
            <v>2015-0388</v>
          </cell>
          <cell r="R2631">
            <v>720</v>
          </cell>
          <cell r="S2631">
            <v>160</v>
          </cell>
          <cell r="T2631" t="str">
            <v>JCB</v>
          </cell>
          <cell r="U2631" t="str">
            <v>4 Speed</v>
          </cell>
          <cell r="V2631" t="str">
            <v>N</v>
          </cell>
          <cell r="W2631" t="str">
            <v>120F</v>
          </cell>
          <cell r="X2631">
            <v>42</v>
          </cell>
          <cell r="Y2631" t="str">
            <v>N</v>
          </cell>
          <cell r="Z2631" t="str">
            <v>380/80R38 (White)</v>
          </cell>
          <cell r="AA2631" t="str">
            <v>380/90R46, SPRAYBIB (WHITE)</v>
          </cell>
          <cell r="AB2631">
            <v>750</v>
          </cell>
          <cell r="AC2631" t="str">
            <v>N</v>
          </cell>
          <cell r="AD2631" t="str">
            <v>N</v>
          </cell>
          <cell r="AE2631" t="str">
            <v>Y</v>
          </cell>
          <cell r="AF2631" t="str">
            <v>N</v>
          </cell>
          <cell r="AG2631" t="str">
            <v>N</v>
          </cell>
          <cell r="AH2631" t="str">
            <v>N</v>
          </cell>
          <cell r="AK2631" t="str">
            <v>N</v>
          </cell>
          <cell r="AL2631" t="str">
            <v>N</v>
          </cell>
          <cell r="AM2631">
            <v>90</v>
          </cell>
          <cell r="AN2631" t="str">
            <v>Y</v>
          </cell>
          <cell r="AO2631">
            <v>9</v>
          </cell>
          <cell r="AP2631">
            <v>15</v>
          </cell>
          <cell r="AQ2631">
            <v>3</v>
          </cell>
          <cell r="AR2631" t="str">
            <v>N</v>
          </cell>
          <cell r="AS2631" t="str">
            <v>R</v>
          </cell>
          <cell r="AT2631" t="str">
            <v>Env Pro 2</v>
          </cell>
          <cell r="AU2631" t="str">
            <v>GPS</v>
          </cell>
          <cell r="AV2631" t="str">
            <v>N</v>
          </cell>
          <cell r="AW2631" t="str">
            <v>Y</v>
          </cell>
          <cell r="AX2631" t="str">
            <v>Y</v>
          </cell>
          <cell r="AY2631" t="str">
            <v>N</v>
          </cell>
        </row>
        <row r="2632">
          <cell r="D2632">
            <v>41944</v>
          </cell>
          <cell r="H2632">
            <v>216</v>
          </cell>
          <cell r="I2632">
            <v>41944</v>
          </cell>
          <cell r="J2632">
            <v>38</v>
          </cell>
          <cell r="K2632" t="str">
            <v>Payne</v>
          </cell>
          <cell r="L2632">
            <v>41974</v>
          </cell>
          <cell r="M2632">
            <v>41848</v>
          </cell>
          <cell r="N2632" t="str">
            <v>ASDEC28</v>
          </cell>
          <cell r="O2632">
            <v>0</v>
          </cell>
          <cell r="P2632" t="str">
            <v>OVA-IL</v>
          </cell>
          <cell r="Q2632" t="str">
            <v>2015-0390</v>
          </cell>
          <cell r="R2632">
            <v>1220</v>
          </cell>
          <cell r="S2632">
            <v>225</v>
          </cell>
          <cell r="T2632" t="str">
            <v>ZF 2.42</v>
          </cell>
          <cell r="U2632" t="str">
            <v>6 Speed</v>
          </cell>
          <cell r="V2632" t="str">
            <v>N</v>
          </cell>
          <cell r="W2632" t="str">
            <v>120F</v>
          </cell>
          <cell r="X2632">
            <v>50</v>
          </cell>
          <cell r="Y2632" t="str">
            <v>N</v>
          </cell>
          <cell r="Z2632" t="str">
            <v>380/80R38 (White)</v>
          </cell>
          <cell r="AA2632" t="str">
            <v>380/90R46, SPRAYBIB (WHITE)</v>
          </cell>
          <cell r="AB2632">
            <v>1200</v>
          </cell>
          <cell r="AC2632" t="str">
            <v>N</v>
          </cell>
          <cell r="AD2632" t="str">
            <v>N</v>
          </cell>
          <cell r="AE2632" t="str">
            <v>Y</v>
          </cell>
          <cell r="AF2632" t="str">
            <v>N</v>
          </cell>
          <cell r="AG2632" t="str">
            <v>N</v>
          </cell>
          <cell r="AH2632" t="str">
            <v>N</v>
          </cell>
          <cell r="AK2632" t="str">
            <v>N</v>
          </cell>
          <cell r="AL2632" t="str">
            <v>Y</v>
          </cell>
          <cell r="AM2632">
            <v>90</v>
          </cell>
          <cell r="AN2632" t="str">
            <v>Y</v>
          </cell>
          <cell r="AO2632">
            <v>9</v>
          </cell>
          <cell r="AP2632">
            <v>15</v>
          </cell>
          <cell r="AQ2632">
            <v>3</v>
          </cell>
          <cell r="AR2632" t="str">
            <v>N</v>
          </cell>
          <cell r="AS2632" t="str">
            <v>N</v>
          </cell>
          <cell r="AT2632" t="str">
            <v>Env Pro 2</v>
          </cell>
          <cell r="AU2632" t="str">
            <v>GPS</v>
          </cell>
          <cell r="AV2632" t="str">
            <v>N</v>
          </cell>
          <cell r="AW2632" t="str">
            <v>Y</v>
          </cell>
          <cell r="AX2632" t="str">
            <v>Y</v>
          </cell>
          <cell r="AY2632" t="str">
            <v>N</v>
          </cell>
        </row>
        <row r="2633">
          <cell r="D2633">
            <v>41944</v>
          </cell>
          <cell r="H2633">
            <v>217</v>
          </cell>
          <cell r="I2633">
            <v>41944</v>
          </cell>
          <cell r="J2633">
            <v>39</v>
          </cell>
          <cell r="K2633" t="str">
            <v>Payne</v>
          </cell>
          <cell r="L2633">
            <v>41974</v>
          </cell>
          <cell r="M2633">
            <v>41848</v>
          </cell>
          <cell r="N2633" t="str">
            <v>ASDEC21</v>
          </cell>
          <cell r="O2633">
            <v>0</v>
          </cell>
          <cell r="P2633" t="str">
            <v>OVA-IL</v>
          </cell>
          <cell r="Q2633" t="str">
            <v>2015-0393</v>
          </cell>
          <cell r="R2633">
            <v>1220</v>
          </cell>
          <cell r="S2633">
            <v>225</v>
          </cell>
          <cell r="T2633" t="str">
            <v>ZF 2.42</v>
          </cell>
          <cell r="U2633" t="str">
            <v>6 Speed</v>
          </cell>
          <cell r="V2633" t="str">
            <v>N</v>
          </cell>
          <cell r="W2633" t="str">
            <v>120F</v>
          </cell>
          <cell r="X2633">
            <v>50</v>
          </cell>
          <cell r="Y2633" t="str">
            <v>N</v>
          </cell>
          <cell r="Z2633" t="str">
            <v>380/80R38 (White)</v>
          </cell>
          <cell r="AA2633" t="str">
            <v>380/90R46, SPRAYBIB (WHITE)</v>
          </cell>
          <cell r="AB2633">
            <v>1200</v>
          </cell>
          <cell r="AC2633" t="str">
            <v>N</v>
          </cell>
          <cell r="AD2633" t="str">
            <v>N</v>
          </cell>
          <cell r="AE2633" t="str">
            <v>Y</v>
          </cell>
          <cell r="AF2633" t="str">
            <v>N</v>
          </cell>
          <cell r="AG2633" t="str">
            <v>N</v>
          </cell>
          <cell r="AH2633" t="str">
            <v>N</v>
          </cell>
          <cell r="AK2633" t="str">
            <v>N</v>
          </cell>
          <cell r="AL2633" t="str">
            <v>Y</v>
          </cell>
          <cell r="AM2633">
            <v>90</v>
          </cell>
          <cell r="AN2633" t="str">
            <v>Y</v>
          </cell>
          <cell r="AO2633">
            <v>9</v>
          </cell>
          <cell r="AP2633">
            <v>15</v>
          </cell>
          <cell r="AQ2633">
            <v>3</v>
          </cell>
          <cell r="AR2633" t="str">
            <v>N</v>
          </cell>
          <cell r="AS2633" t="str">
            <v>N</v>
          </cell>
          <cell r="AT2633" t="str">
            <v>Env Pro 2</v>
          </cell>
          <cell r="AU2633" t="str">
            <v>GPS</v>
          </cell>
          <cell r="AV2633" t="str">
            <v>N</v>
          </cell>
          <cell r="AW2633" t="str">
            <v>Y</v>
          </cell>
          <cell r="AX2633" t="str">
            <v>Y</v>
          </cell>
          <cell r="AY2633" t="str">
            <v>N</v>
          </cell>
        </row>
        <row r="2634">
          <cell r="D2634">
            <v>41944</v>
          </cell>
          <cell r="H2634">
            <v>218</v>
          </cell>
          <cell r="I2634">
            <v>41944</v>
          </cell>
          <cell r="J2634">
            <v>40</v>
          </cell>
          <cell r="K2634" t="str">
            <v>Payne</v>
          </cell>
          <cell r="L2634">
            <v>41974</v>
          </cell>
          <cell r="M2634">
            <v>41848</v>
          </cell>
          <cell r="N2634" t="str">
            <v>ASDEC24</v>
          </cell>
          <cell r="O2634">
            <v>0</v>
          </cell>
          <cell r="P2634" t="str">
            <v>OVA-IL</v>
          </cell>
          <cell r="Q2634" t="str">
            <v>2015-0394</v>
          </cell>
          <cell r="R2634">
            <v>1220</v>
          </cell>
          <cell r="S2634">
            <v>225</v>
          </cell>
          <cell r="T2634" t="str">
            <v>ZF 2.42</v>
          </cell>
          <cell r="U2634" t="str">
            <v>6 Speed</v>
          </cell>
          <cell r="V2634" t="str">
            <v>N</v>
          </cell>
          <cell r="W2634" t="str">
            <v>120F</v>
          </cell>
          <cell r="X2634">
            <v>50</v>
          </cell>
          <cell r="Y2634" t="str">
            <v>N</v>
          </cell>
          <cell r="Z2634" t="str">
            <v>380/80R38 (White)</v>
          </cell>
          <cell r="AA2634" t="str">
            <v>380/90R46, SPRAYBIB (WHITE)</v>
          </cell>
          <cell r="AB2634">
            <v>1200</v>
          </cell>
          <cell r="AC2634" t="str">
            <v>N</v>
          </cell>
          <cell r="AD2634" t="str">
            <v>N</v>
          </cell>
          <cell r="AE2634" t="str">
            <v>Y</v>
          </cell>
          <cell r="AF2634" t="str">
            <v>N</v>
          </cell>
          <cell r="AG2634" t="str">
            <v>N</v>
          </cell>
          <cell r="AH2634" t="str">
            <v>N</v>
          </cell>
          <cell r="AK2634" t="str">
            <v>N</v>
          </cell>
          <cell r="AL2634" t="str">
            <v>Y</v>
          </cell>
          <cell r="AM2634">
            <v>90</v>
          </cell>
          <cell r="AN2634" t="str">
            <v>Y</v>
          </cell>
          <cell r="AO2634">
            <v>9</v>
          </cell>
          <cell r="AP2634">
            <v>15</v>
          </cell>
          <cell r="AQ2634">
            <v>3</v>
          </cell>
          <cell r="AR2634" t="str">
            <v>N</v>
          </cell>
          <cell r="AS2634" t="str">
            <v>N</v>
          </cell>
          <cell r="AT2634" t="str">
            <v>Env Pro 2</v>
          </cell>
          <cell r="AU2634" t="str">
            <v>GPS</v>
          </cell>
          <cell r="AV2634" t="str">
            <v>N</v>
          </cell>
          <cell r="AW2634" t="str">
            <v>Y</v>
          </cell>
          <cell r="AX2634" t="str">
            <v>Y</v>
          </cell>
          <cell r="AY2634" t="str">
            <v>N</v>
          </cell>
        </row>
        <row r="2635">
          <cell r="D2635">
            <v>41944</v>
          </cell>
          <cell r="H2635">
            <v>219</v>
          </cell>
          <cell r="I2635">
            <v>41944</v>
          </cell>
          <cell r="J2635">
            <v>41</v>
          </cell>
          <cell r="K2635" t="str">
            <v>Hatley</v>
          </cell>
          <cell r="L2635">
            <v>41974</v>
          </cell>
          <cell r="M2635">
            <v>41849</v>
          </cell>
          <cell r="N2635" t="str">
            <v>5 of 6</v>
          </cell>
          <cell r="O2635">
            <v>0</v>
          </cell>
          <cell r="P2635" t="str">
            <v>Big Sky</v>
          </cell>
          <cell r="Q2635" t="str">
            <v>2015-0395</v>
          </cell>
          <cell r="R2635">
            <v>1220</v>
          </cell>
          <cell r="S2635">
            <v>225</v>
          </cell>
          <cell r="T2635" t="str">
            <v>ZF 2.42</v>
          </cell>
          <cell r="U2635" t="str">
            <v>6 Speed</v>
          </cell>
          <cell r="V2635" t="str">
            <v>N</v>
          </cell>
          <cell r="W2635" t="str">
            <v>120F</v>
          </cell>
          <cell r="X2635">
            <v>50</v>
          </cell>
          <cell r="Y2635" t="str">
            <v>N</v>
          </cell>
          <cell r="Z2635" t="str">
            <v>380/80R38 (White)</v>
          </cell>
          <cell r="AA2635" t="str">
            <v>380/90R46, SPRAYBIB (WHITE)</v>
          </cell>
          <cell r="AB2635">
            <v>1200</v>
          </cell>
          <cell r="AC2635" t="str">
            <v>N</v>
          </cell>
          <cell r="AD2635" t="str">
            <v>Y</v>
          </cell>
          <cell r="AE2635" t="str">
            <v>Y</v>
          </cell>
          <cell r="AF2635" t="str">
            <v>N</v>
          </cell>
          <cell r="AG2635" t="str">
            <v>N</v>
          </cell>
          <cell r="AH2635" t="str">
            <v>N</v>
          </cell>
          <cell r="AK2635" t="str">
            <v>N</v>
          </cell>
          <cell r="AL2635" t="str">
            <v>N</v>
          </cell>
          <cell r="AM2635">
            <v>100</v>
          </cell>
          <cell r="AN2635" t="str">
            <v>Y</v>
          </cell>
          <cell r="AO2635">
            <v>9</v>
          </cell>
          <cell r="AP2635">
            <v>20</v>
          </cell>
          <cell r="AQ2635">
            <v>3</v>
          </cell>
          <cell r="AR2635" t="str">
            <v>N</v>
          </cell>
          <cell r="AS2635" t="str">
            <v>N</v>
          </cell>
          <cell r="AT2635" t="str">
            <v>Env Pro 2</v>
          </cell>
          <cell r="AU2635" t="str">
            <v>GPS</v>
          </cell>
          <cell r="AV2635" t="str">
            <v>UltraGlide 3</v>
          </cell>
          <cell r="AW2635" t="str">
            <v>Y</v>
          </cell>
          <cell r="AX2635" t="str">
            <v>Y</v>
          </cell>
          <cell r="AY2635" t="str">
            <v>SmartTrax</v>
          </cell>
        </row>
        <row r="2636">
          <cell r="D2636">
            <v>41944</v>
          </cell>
          <cell r="H2636">
            <v>220</v>
          </cell>
          <cell r="I2636">
            <v>41944</v>
          </cell>
          <cell r="J2636">
            <v>42</v>
          </cell>
          <cell r="K2636" t="str">
            <v>Hatley</v>
          </cell>
          <cell r="L2636">
            <v>41974</v>
          </cell>
          <cell r="M2636">
            <v>41849</v>
          </cell>
          <cell r="N2636" t="str">
            <v>6 of 6</v>
          </cell>
          <cell r="O2636">
            <v>0</v>
          </cell>
          <cell r="P2636" t="str">
            <v>Big Sky</v>
          </cell>
          <cell r="Q2636" t="str">
            <v>2015-0396</v>
          </cell>
          <cell r="R2636">
            <v>1220</v>
          </cell>
          <cell r="S2636">
            <v>225</v>
          </cell>
          <cell r="T2636" t="str">
            <v>ZF 2.42</v>
          </cell>
          <cell r="U2636" t="str">
            <v>6 Speed</v>
          </cell>
          <cell r="V2636" t="str">
            <v>N</v>
          </cell>
          <cell r="W2636" t="str">
            <v>120F</v>
          </cell>
          <cell r="X2636">
            <v>50</v>
          </cell>
          <cell r="Y2636" t="str">
            <v>N</v>
          </cell>
          <cell r="Z2636" t="str">
            <v>380/80R38 (White)</v>
          </cell>
          <cell r="AA2636" t="str">
            <v>380/90R46, SPRAYBIB (WHITE)</v>
          </cell>
          <cell r="AB2636">
            <v>1200</v>
          </cell>
          <cell r="AC2636" t="str">
            <v>N</v>
          </cell>
          <cell r="AD2636" t="str">
            <v>Y</v>
          </cell>
          <cell r="AE2636" t="str">
            <v>Y</v>
          </cell>
          <cell r="AF2636" t="str">
            <v>N</v>
          </cell>
          <cell r="AG2636" t="str">
            <v>N</v>
          </cell>
          <cell r="AH2636" t="str">
            <v>N</v>
          </cell>
          <cell r="AK2636" t="str">
            <v>N</v>
          </cell>
          <cell r="AL2636" t="str">
            <v>N</v>
          </cell>
          <cell r="AM2636">
            <v>100</v>
          </cell>
          <cell r="AN2636" t="str">
            <v>Y</v>
          </cell>
          <cell r="AO2636">
            <v>9</v>
          </cell>
          <cell r="AP2636">
            <v>20</v>
          </cell>
          <cell r="AQ2636">
            <v>3</v>
          </cell>
          <cell r="AR2636" t="str">
            <v>N</v>
          </cell>
          <cell r="AS2636" t="str">
            <v>N</v>
          </cell>
          <cell r="AT2636" t="str">
            <v>Env Pro 2</v>
          </cell>
          <cell r="AU2636" t="str">
            <v>GPS</v>
          </cell>
          <cell r="AV2636" t="str">
            <v>UltraGlide 3</v>
          </cell>
          <cell r="AW2636" t="str">
            <v>Y</v>
          </cell>
          <cell r="AX2636" t="str">
            <v>Y</v>
          </cell>
          <cell r="AY2636" t="str">
            <v>SmartTrax</v>
          </cell>
        </row>
        <row r="2637">
          <cell r="D2637">
            <v>41944</v>
          </cell>
          <cell r="H2637">
            <v>221</v>
          </cell>
          <cell r="I2637">
            <v>41944</v>
          </cell>
          <cell r="J2637">
            <v>43</v>
          </cell>
          <cell r="K2637" t="str">
            <v>Follrod</v>
          </cell>
          <cell r="L2637">
            <v>41974</v>
          </cell>
          <cell r="M2637">
            <v>41858</v>
          </cell>
          <cell r="N2637" t="str">
            <v>PO#00000013</v>
          </cell>
          <cell r="O2637">
            <v>0</v>
          </cell>
          <cell r="P2637" t="str">
            <v>HJV</v>
          </cell>
          <cell r="Q2637" t="str">
            <v>2015-0397</v>
          </cell>
          <cell r="R2637">
            <v>1025</v>
          </cell>
          <cell r="S2637">
            <v>173</v>
          </cell>
          <cell r="T2637" t="str">
            <v>ZF 2.42</v>
          </cell>
          <cell r="U2637" t="str">
            <v>6 Speed</v>
          </cell>
          <cell r="V2637" t="str">
            <v>N</v>
          </cell>
          <cell r="W2637" t="str">
            <v>120F</v>
          </cell>
          <cell r="X2637">
            <v>50</v>
          </cell>
          <cell r="Y2637" t="str">
            <v>N</v>
          </cell>
          <cell r="Z2637" t="str">
            <v>380/80R38 (White)</v>
          </cell>
          <cell r="AA2637" t="str">
            <v>380/90R46, SPRAYBIB (WHITE)</v>
          </cell>
          <cell r="AB2637">
            <v>1000</v>
          </cell>
          <cell r="AC2637" t="str">
            <v>N</v>
          </cell>
          <cell r="AD2637" t="str">
            <v>N</v>
          </cell>
          <cell r="AE2637" t="str">
            <v>Y</v>
          </cell>
          <cell r="AF2637">
            <v>38</v>
          </cell>
          <cell r="AG2637" t="str">
            <v>DB</v>
          </cell>
          <cell r="AH2637" t="str">
            <v>N</v>
          </cell>
          <cell r="AK2637" t="str">
            <v>Y</v>
          </cell>
          <cell r="AL2637" t="str">
            <v>N</v>
          </cell>
          <cell r="AM2637">
            <v>100</v>
          </cell>
          <cell r="AN2637" t="str">
            <v>Y</v>
          </cell>
          <cell r="AO2637">
            <v>9</v>
          </cell>
          <cell r="AP2637">
            <v>20</v>
          </cell>
          <cell r="AQ2637">
            <v>3</v>
          </cell>
          <cell r="AR2637" t="str">
            <v>Straight</v>
          </cell>
          <cell r="AS2637" t="str">
            <v>R</v>
          </cell>
          <cell r="AT2637" t="str">
            <v>Env Pro 2</v>
          </cell>
          <cell r="AU2637" t="str">
            <v>GPS</v>
          </cell>
          <cell r="AV2637" t="str">
            <v>UltraGlide 5</v>
          </cell>
          <cell r="AW2637" t="str">
            <v>Y</v>
          </cell>
          <cell r="AX2637" t="str">
            <v>Y</v>
          </cell>
          <cell r="AY2637" t="str">
            <v>SmartTrax</v>
          </cell>
        </row>
        <row r="2638">
          <cell r="D2638">
            <v>41944</v>
          </cell>
          <cell r="H2638">
            <v>222</v>
          </cell>
          <cell r="I2638">
            <v>41944</v>
          </cell>
          <cell r="J2638">
            <v>44</v>
          </cell>
          <cell r="K2638" t="str">
            <v>Follrod</v>
          </cell>
          <cell r="L2638">
            <v>41974</v>
          </cell>
          <cell r="M2638">
            <v>41858</v>
          </cell>
          <cell r="N2638" t="str">
            <v>PO#00000014</v>
          </cell>
          <cell r="O2638">
            <v>0</v>
          </cell>
          <cell r="P2638" t="str">
            <v>HJV</v>
          </cell>
          <cell r="Q2638" t="str">
            <v>2015-0400</v>
          </cell>
          <cell r="R2638">
            <v>1025</v>
          </cell>
          <cell r="S2638">
            <v>173</v>
          </cell>
          <cell r="T2638" t="str">
            <v>ZF 2.42</v>
          </cell>
          <cell r="U2638" t="str">
            <v>6 Speed</v>
          </cell>
          <cell r="V2638" t="str">
            <v>N</v>
          </cell>
          <cell r="W2638" t="str">
            <v>120F</v>
          </cell>
          <cell r="X2638">
            <v>50</v>
          </cell>
          <cell r="Y2638" t="str">
            <v>N</v>
          </cell>
          <cell r="Z2638" t="str">
            <v>380/80R38 (White)</v>
          </cell>
          <cell r="AA2638" t="str">
            <v>380/90R46, SPRAYBIB (WHITE)</v>
          </cell>
          <cell r="AB2638">
            <v>1000</v>
          </cell>
          <cell r="AC2638" t="str">
            <v>N</v>
          </cell>
          <cell r="AD2638" t="str">
            <v>N</v>
          </cell>
          <cell r="AE2638" t="str">
            <v>Y</v>
          </cell>
          <cell r="AF2638">
            <v>38</v>
          </cell>
          <cell r="AG2638" t="str">
            <v>DB</v>
          </cell>
          <cell r="AH2638" t="str">
            <v>N</v>
          </cell>
          <cell r="AK2638" t="str">
            <v>Y</v>
          </cell>
          <cell r="AL2638" t="str">
            <v>N</v>
          </cell>
          <cell r="AM2638">
            <v>100</v>
          </cell>
          <cell r="AN2638" t="str">
            <v>Y</v>
          </cell>
          <cell r="AO2638">
            <v>9</v>
          </cell>
          <cell r="AP2638">
            <v>20</v>
          </cell>
          <cell r="AQ2638">
            <v>3</v>
          </cell>
          <cell r="AR2638" t="str">
            <v>Straight</v>
          </cell>
          <cell r="AS2638" t="str">
            <v>R</v>
          </cell>
          <cell r="AT2638" t="str">
            <v>Env Pro 2</v>
          </cell>
          <cell r="AU2638" t="str">
            <v>GPS</v>
          </cell>
          <cell r="AV2638" t="str">
            <v>UltraGlide 5</v>
          </cell>
          <cell r="AW2638" t="str">
            <v>Y</v>
          </cell>
          <cell r="AX2638" t="str">
            <v>Y</v>
          </cell>
          <cell r="AY2638" t="str">
            <v>SmartTrax</v>
          </cell>
        </row>
        <row r="2639">
          <cell r="D2639">
            <v>41944</v>
          </cell>
          <cell r="H2639">
            <v>223</v>
          </cell>
          <cell r="I2639">
            <v>41944</v>
          </cell>
          <cell r="J2639">
            <v>45</v>
          </cell>
          <cell r="K2639" t="str">
            <v>Ohm</v>
          </cell>
          <cell r="L2639">
            <v>41974</v>
          </cell>
          <cell r="M2639">
            <v>41835</v>
          </cell>
          <cell r="O2639">
            <v>0</v>
          </cell>
          <cell r="P2639" t="str">
            <v>HPA</v>
          </cell>
          <cell r="Q2639" t="str">
            <v>2015-0401</v>
          </cell>
          <cell r="R2639">
            <v>1020</v>
          </cell>
          <cell r="S2639">
            <v>225</v>
          </cell>
          <cell r="T2639" t="str">
            <v>ZF 2.42</v>
          </cell>
          <cell r="U2639" t="str">
            <v>6 Speed</v>
          </cell>
          <cell r="V2639" t="str">
            <v>N</v>
          </cell>
          <cell r="W2639" t="str">
            <v>120F</v>
          </cell>
          <cell r="X2639">
            <v>50</v>
          </cell>
          <cell r="Y2639" t="str">
            <v>N</v>
          </cell>
          <cell r="Z2639" t="str">
            <v>380/80R38 (White)</v>
          </cell>
          <cell r="AA2639" t="str">
            <v>380/90R46, SPRAYBIB (WHITE)</v>
          </cell>
          <cell r="AB2639">
            <v>1000</v>
          </cell>
          <cell r="AC2639" t="str">
            <v>N</v>
          </cell>
          <cell r="AD2639" t="str">
            <v>Y</v>
          </cell>
          <cell r="AE2639" t="str">
            <v>Y</v>
          </cell>
          <cell r="AF2639">
            <v>38</v>
          </cell>
          <cell r="AG2639" t="str">
            <v>DB</v>
          </cell>
          <cell r="AH2639" t="str">
            <v>Y</v>
          </cell>
          <cell r="AK2639" t="str">
            <v>N</v>
          </cell>
          <cell r="AL2639" t="str">
            <v>Y</v>
          </cell>
          <cell r="AM2639">
            <v>100</v>
          </cell>
          <cell r="AN2639" t="str">
            <v>Y</v>
          </cell>
          <cell r="AO2639">
            <v>9</v>
          </cell>
          <cell r="AP2639">
            <v>20</v>
          </cell>
          <cell r="AQ2639">
            <v>3</v>
          </cell>
          <cell r="AR2639" t="str">
            <v>N</v>
          </cell>
          <cell r="AS2639" t="str">
            <v>N</v>
          </cell>
          <cell r="AT2639" t="str">
            <v>Viper 4</v>
          </cell>
          <cell r="AU2639" t="str">
            <v>GPS</v>
          </cell>
          <cell r="AV2639" t="str">
            <v>UltraGlide 3 W</v>
          </cell>
          <cell r="AW2639" t="str">
            <v>Y</v>
          </cell>
          <cell r="AX2639" t="str">
            <v>Y</v>
          </cell>
          <cell r="AY2639" t="str">
            <v>SmartTrax</v>
          </cell>
          <cell r="AZ2639" t="str">
            <v>Raven 3" w/display</v>
          </cell>
        </row>
        <row r="2640">
          <cell r="D2640">
            <v>41944</v>
          </cell>
          <cell r="H2640">
            <v>224</v>
          </cell>
          <cell r="I2640">
            <v>41944</v>
          </cell>
          <cell r="J2640">
            <v>46</v>
          </cell>
          <cell r="K2640" t="str">
            <v>Ohm</v>
          </cell>
          <cell r="L2640">
            <v>41974</v>
          </cell>
          <cell r="M2640">
            <v>41835</v>
          </cell>
          <cell r="O2640">
            <v>0</v>
          </cell>
          <cell r="P2640" t="str">
            <v>HPA</v>
          </cell>
          <cell r="Q2640" t="str">
            <v>2015-0404</v>
          </cell>
          <cell r="R2640">
            <v>1020</v>
          </cell>
          <cell r="S2640">
            <v>225</v>
          </cell>
          <cell r="T2640" t="str">
            <v>ZF 2.42</v>
          </cell>
          <cell r="U2640" t="str">
            <v>6 Speed</v>
          </cell>
          <cell r="V2640" t="str">
            <v>N</v>
          </cell>
          <cell r="W2640" t="str">
            <v>120F</v>
          </cell>
          <cell r="X2640">
            <v>50</v>
          </cell>
          <cell r="Y2640" t="str">
            <v>N</v>
          </cell>
          <cell r="Z2640" t="str">
            <v>380/80R38 (White)</v>
          </cell>
          <cell r="AA2640" t="str">
            <v>380/90R46, SPRAYBIB (WHITE)</v>
          </cell>
          <cell r="AB2640">
            <v>1000</v>
          </cell>
          <cell r="AC2640" t="str">
            <v>N</v>
          </cell>
          <cell r="AD2640" t="str">
            <v>Y</v>
          </cell>
          <cell r="AE2640" t="str">
            <v>Y</v>
          </cell>
          <cell r="AF2640">
            <v>38</v>
          </cell>
          <cell r="AG2640" t="str">
            <v>DB</v>
          </cell>
          <cell r="AH2640" t="str">
            <v>Y</v>
          </cell>
          <cell r="AK2640" t="str">
            <v>N</v>
          </cell>
          <cell r="AL2640" t="str">
            <v>Y</v>
          </cell>
          <cell r="AM2640">
            <v>100</v>
          </cell>
          <cell r="AN2640" t="str">
            <v>Y</v>
          </cell>
          <cell r="AO2640">
            <v>9</v>
          </cell>
          <cell r="AP2640">
            <v>20</v>
          </cell>
          <cell r="AQ2640">
            <v>3</v>
          </cell>
          <cell r="AR2640" t="str">
            <v>N</v>
          </cell>
          <cell r="AS2640" t="str">
            <v>N</v>
          </cell>
          <cell r="AT2640" t="str">
            <v>Viper 4</v>
          </cell>
          <cell r="AU2640" t="str">
            <v>GPS</v>
          </cell>
          <cell r="AV2640" t="str">
            <v>UltraGlide 3 W</v>
          </cell>
          <cell r="AW2640" t="str">
            <v>Y</v>
          </cell>
          <cell r="AX2640" t="str">
            <v>Y</v>
          </cell>
          <cell r="AY2640" t="str">
            <v>SmartTrax</v>
          </cell>
          <cell r="AZ2640" t="str">
            <v>Raven 3" w/display</v>
          </cell>
        </row>
        <row r="2641">
          <cell r="D2641">
            <v>41944</v>
          </cell>
          <cell r="H2641">
            <v>225</v>
          </cell>
          <cell r="I2641">
            <v>41944</v>
          </cell>
          <cell r="J2641">
            <v>47</v>
          </cell>
          <cell r="K2641" t="str">
            <v>Ohm</v>
          </cell>
          <cell r="L2641">
            <v>41913</v>
          </cell>
          <cell r="M2641">
            <v>41835</v>
          </cell>
          <cell r="O2641">
            <v>0</v>
          </cell>
          <cell r="P2641" t="str">
            <v>HPA</v>
          </cell>
          <cell r="Q2641" t="str">
            <v>2015-0406</v>
          </cell>
          <cell r="R2641">
            <v>1020</v>
          </cell>
          <cell r="S2641">
            <v>225</v>
          </cell>
          <cell r="T2641" t="str">
            <v>ZF 2.42</v>
          </cell>
          <cell r="U2641" t="str">
            <v>6 Speed</v>
          </cell>
          <cell r="V2641" t="str">
            <v>N</v>
          </cell>
          <cell r="W2641" t="str">
            <v>120F</v>
          </cell>
          <cell r="X2641">
            <v>50</v>
          </cell>
          <cell r="Y2641" t="str">
            <v>N</v>
          </cell>
          <cell r="Z2641" t="str">
            <v>380/80R38 (White)</v>
          </cell>
          <cell r="AA2641" t="str">
            <v>380/90R46, SPRAYBIB (WHITE)</v>
          </cell>
          <cell r="AB2641">
            <v>1000</v>
          </cell>
          <cell r="AC2641" t="str">
            <v>N</v>
          </cell>
          <cell r="AD2641" t="str">
            <v>Y</v>
          </cell>
          <cell r="AE2641" t="str">
            <v>Y</v>
          </cell>
          <cell r="AF2641">
            <v>38</v>
          </cell>
          <cell r="AG2641" t="str">
            <v>DB</v>
          </cell>
          <cell r="AH2641" t="str">
            <v>Y</v>
          </cell>
          <cell r="AK2641" t="str">
            <v>N</v>
          </cell>
          <cell r="AL2641" t="str">
            <v>Y</v>
          </cell>
          <cell r="AM2641" t="str">
            <v>Boomless w/120' or 132' Center</v>
          </cell>
          <cell r="AN2641" t="str">
            <v>Y</v>
          </cell>
          <cell r="AO2641" t="str">
            <v>N</v>
          </cell>
          <cell r="AP2641">
            <v>20</v>
          </cell>
          <cell r="AQ2641">
            <v>3</v>
          </cell>
          <cell r="AR2641" t="str">
            <v>N</v>
          </cell>
          <cell r="AS2641" t="str">
            <v>N</v>
          </cell>
          <cell r="AT2641" t="str">
            <v>N</v>
          </cell>
          <cell r="AU2641" t="str">
            <v>N</v>
          </cell>
          <cell r="AV2641" t="str">
            <v>N</v>
          </cell>
          <cell r="AW2641" t="str">
            <v>N</v>
          </cell>
          <cell r="AX2641" t="str">
            <v>N</v>
          </cell>
          <cell r="AY2641" t="str">
            <v>N</v>
          </cell>
        </row>
        <row r="2642">
          <cell r="D2642">
            <v>41974</v>
          </cell>
          <cell r="H2642">
            <v>226</v>
          </cell>
          <cell r="I2642">
            <v>41974</v>
          </cell>
          <cell r="J2642">
            <v>1</v>
          </cell>
          <cell r="K2642" t="str">
            <v>Ohm</v>
          </cell>
          <cell r="L2642">
            <v>41913</v>
          </cell>
          <cell r="M2642">
            <v>41835</v>
          </cell>
          <cell r="O2642">
            <v>0</v>
          </cell>
          <cell r="P2642" t="str">
            <v>HPA</v>
          </cell>
          <cell r="Q2642" t="str">
            <v>2015-0410</v>
          </cell>
          <cell r="R2642" t="str">
            <v>1220+</v>
          </cell>
          <cell r="S2642">
            <v>275</v>
          </cell>
          <cell r="T2642" t="str">
            <v>ZF 1.87</v>
          </cell>
          <cell r="U2642" t="str">
            <v>6 Speed</v>
          </cell>
          <cell r="V2642" t="str">
            <v>N</v>
          </cell>
          <cell r="W2642" t="str">
            <v>120F</v>
          </cell>
          <cell r="X2642">
            <v>50</v>
          </cell>
          <cell r="Y2642" t="str">
            <v>N</v>
          </cell>
          <cell r="Z2642" t="str">
            <v>380/80R38 (BLACK)</v>
          </cell>
          <cell r="AA2642" t="str">
            <v>380/90R46, SPRAYBIB (BLACK)</v>
          </cell>
          <cell r="AB2642">
            <v>1200</v>
          </cell>
          <cell r="AC2642" t="str">
            <v>N</v>
          </cell>
          <cell r="AD2642" t="str">
            <v>Y</v>
          </cell>
          <cell r="AE2642" t="str">
            <v>Y</v>
          </cell>
          <cell r="AF2642">
            <v>38</v>
          </cell>
          <cell r="AG2642" t="str">
            <v>DB</v>
          </cell>
          <cell r="AH2642" t="str">
            <v>Y</v>
          </cell>
          <cell r="AK2642" t="str">
            <v>N</v>
          </cell>
          <cell r="AL2642" t="str">
            <v>Y</v>
          </cell>
          <cell r="AM2642" t="str">
            <v>Boomless w/120' or 132' Center</v>
          </cell>
          <cell r="AN2642" t="str">
            <v>Y</v>
          </cell>
          <cell r="AO2642" t="str">
            <v>N</v>
          </cell>
          <cell r="AP2642">
            <v>20</v>
          </cell>
          <cell r="AQ2642">
            <v>3</v>
          </cell>
          <cell r="AR2642" t="str">
            <v>N</v>
          </cell>
          <cell r="AS2642" t="str">
            <v>N</v>
          </cell>
          <cell r="AT2642" t="str">
            <v>N</v>
          </cell>
          <cell r="AU2642" t="str">
            <v>N</v>
          </cell>
          <cell r="AV2642" t="str">
            <v>N</v>
          </cell>
          <cell r="AW2642" t="str">
            <v>N</v>
          </cell>
          <cell r="AX2642" t="str">
            <v>N</v>
          </cell>
          <cell r="AY2642" t="str">
            <v>N</v>
          </cell>
        </row>
        <row r="2643">
          <cell r="D2643">
            <v>41974</v>
          </cell>
          <cell r="H2643">
            <v>227</v>
          </cell>
          <cell r="I2643">
            <v>41974</v>
          </cell>
          <cell r="J2643">
            <v>2</v>
          </cell>
          <cell r="K2643" t="str">
            <v>Follrod</v>
          </cell>
          <cell r="L2643">
            <v>42005</v>
          </cell>
          <cell r="M2643">
            <v>41841</v>
          </cell>
          <cell r="O2643">
            <v>0</v>
          </cell>
          <cell r="P2643" t="str">
            <v>Buckeye</v>
          </cell>
          <cell r="Q2643" t="str">
            <v>2015-0415</v>
          </cell>
          <cell r="R2643">
            <v>720</v>
          </cell>
          <cell r="S2643">
            <v>160</v>
          </cell>
          <cell r="T2643" t="str">
            <v>JCB</v>
          </cell>
          <cell r="U2643" t="str">
            <v>4 Speed</v>
          </cell>
          <cell r="V2643" t="str">
            <v>N</v>
          </cell>
          <cell r="W2643" t="str">
            <v>120F</v>
          </cell>
          <cell r="X2643">
            <v>42</v>
          </cell>
          <cell r="Y2643" t="str">
            <v>N</v>
          </cell>
          <cell r="Z2643" t="str">
            <v>380/80R38 (White)</v>
          </cell>
          <cell r="AA2643" t="str">
            <v>380/90R46, SPRAYBIB (WHITE)</v>
          </cell>
          <cell r="AB2643">
            <v>750</v>
          </cell>
          <cell r="AC2643" t="str">
            <v>N</v>
          </cell>
          <cell r="AD2643" t="str">
            <v>Y</v>
          </cell>
          <cell r="AE2643" t="str">
            <v>N</v>
          </cell>
          <cell r="AF2643" t="str">
            <v>N</v>
          </cell>
          <cell r="AG2643" t="str">
            <v>N</v>
          </cell>
          <cell r="AH2643" t="str">
            <v>N</v>
          </cell>
          <cell r="AK2643" t="str">
            <v>N</v>
          </cell>
          <cell r="AL2643" t="str">
            <v>N</v>
          </cell>
          <cell r="AM2643" t="str">
            <v>60/90</v>
          </cell>
          <cell r="AN2643" t="str">
            <v>Y</v>
          </cell>
          <cell r="AO2643">
            <v>9</v>
          </cell>
          <cell r="AP2643">
            <v>15</v>
          </cell>
          <cell r="AQ2643">
            <v>3</v>
          </cell>
          <cell r="AR2643" t="str">
            <v>N</v>
          </cell>
          <cell r="AS2643" t="str">
            <v>N</v>
          </cell>
          <cell r="AT2643" t="str">
            <v>Env Pro 2</v>
          </cell>
          <cell r="AU2643" t="str">
            <v>GPS</v>
          </cell>
          <cell r="AV2643" t="str">
            <v>N</v>
          </cell>
          <cell r="AW2643" t="str">
            <v>Y</v>
          </cell>
          <cell r="AX2643" t="str">
            <v>Y</v>
          </cell>
          <cell r="AY2643" t="str">
            <v>SmartTrax</v>
          </cell>
        </row>
        <row r="2644">
          <cell r="D2644">
            <v>41974</v>
          </cell>
          <cell r="H2644">
            <v>228</v>
          </cell>
          <cell r="I2644">
            <v>41974</v>
          </cell>
          <cell r="J2644">
            <v>3</v>
          </cell>
          <cell r="K2644" t="str">
            <v>Follrod</v>
          </cell>
          <cell r="L2644">
            <v>42005</v>
          </cell>
          <cell r="M2644">
            <v>41841</v>
          </cell>
          <cell r="O2644">
            <v>0</v>
          </cell>
          <cell r="P2644" t="str">
            <v>Buckeye</v>
          </cell>
          <cell r="Q2644" t="str">
            <v>2015-0416</v>
          </cell>
          <cell r="R2644">
            <v>720</v>
          </cell>
          <cell r="S2644">
            <v>160</v>
          </cell>
          <cell r="T2644" t="str">
            <v>JCB</v>
          </cell>
          <cell r="U2644" t="str">
            <v>4 Speed</v>
          </cell>
          <cell r="V2644" t="str">
            <v>N</v>
          </cell>
          <cell r="W2644" t="str">
            <v>120F</v>
          </cell>
          <cell r="X2644">
            <v>42</v>
          </cell>
          <cell r="Y2644" t="str">
            <v>N</v>
          </cell>
          <cell r="Z2644" t="str">
            <v>380/80R38 (White)</v>
          </cell>
          <cell r="AA2644" t="str">
            <v>380/90R46, SPRAYBIB (WHITE)</v>
          </cell>
          <cell r="AB2644">
            <v>750</v>
          </cell>
          <cell r="AC2644" t="str">
            <v>N</v>
          </cell>
          <cell r="AD2644" t="str">
            <v>Y</v>
          </cell>
          <cell r="AE2644" t="str">
            <v>N</v>
          </cell>
          <cell r="AF2644" t="str">
            <v>N</v>
          </cell>
          <cell r="AG2644" t="str">
            <v>N</v>
          </cell>
          <cell r="AH2644" t="str">
            <v>N</v>
          </cell>
          <cell r="AK2644" t="str">
            <v>N</v>
          </cell>
          <cell r="AL2644" t="str">
            <v>N</v>
          </cell>
          <cell r="AM2644" t="str">
            <v>60/90</v>
          </cell>
          <cell r="AN2644" t="str">
            <v>Y</v>
          </cell>
          <cell r="AO2644">
            <v>9</v>
          </cell>
          <cell r="AP2644">
            <v>15</v>
          </cell>
          <cell r="AQ2644">
            <v>3</v>
          </cell>
          <cell r="AR2644" t="str">
            <v>N</v>
          </cell>
          <cell r="AS2644" t="str">
            <v>N</v>
          </cell>
          <cell r="AT2644" t="str">
            <v>Env Pro 2</v>
          </cell>
          <cell r="AU2644" t="str">
            <v>GPS</v>
          </cell>
          <cell r="AV2644" t="str">
            <v>N</v>
          </cell>
          <cell r="AW2644" t="str">
            <v>Y</v>
          </cell>
          <cell r="AX2644" t="str">
            <v>Y</v>
          </cell>
          <cell r="AY2644" t="str">
            <v>SmartTrax</v>
          </cell>
        </row>
        <row r="2645">
          <cell r="D2645">
            <v>41974</v>
          </cell>
          <cell r="H2645">
            <v>229</v>
          </cell>
          <cell r="I2645">
            <v>41974</v>
          </cell>
          <cell r="J2645">
            <v>4</v>
          </cell>
          <cell r="K2645" t="str">
            <v>Thompson</v>
          </cell>
          <cell r="L2645">
            <v>42005</v>
          </cell>
          <cell r="M2645">
            <v>41816</v>
          </cell>
          <cell r="N2645" t="str">
            <v>J15-41</v>
          </cell>
          <cell r="O2645">
            <v>0</v>
          </cell>
          <cell r="P2645" t="str">
            <v>Simpson</v>
          </cell>
          <cell r="Q2645" t="str">
            <v>2015-0417</v>
          </cell>
          <cell r="R2645" t="str">
            <v>1220+</v>
          </cell>
          <cell r="S2645">
            <v>275</v>
          </cell>
          <cell r="T2645" t="str">
            <v>ZF 1.87</v>
          </cell>
          <cell r="U2645" t="str">
            <v>6 Speed</v>
          </cell>
          <cell r="V2645" t="str">
            <v>N</v>
          </cell>
          <cell r="W2645" t="str">
            <v>120F</v>
          </cell>
          <cell r="X2645">
            <v>50</v>
          </cell>
          <cell r="Y2645" t="str">
            <v>N</v>
          </cell>
          <cell r="Z2645" t="str">
            <v>380/80R38 (BLACK)</v>
          </cell>
          <cell r="AA2645" t="str">
            <v>380/90R46, SPRAYBIB (BLACK)</v>
          </cell>
          <cell r="AB2645">
            <v>1200</v>
          </cell>
          <cell r="AC2645" t="str">
            <v>N</v>
          </cell>
          <cell r="AD2645" t="str">
            <v>N</v>
          </cell>
          <cell r="AE2645" t="str">
            <v>Y</v>
          </cell>
          <cell r="AF2645">
            <v>38</v>
          </cell>
          <cell r="AG2645" t="str">
            <v>DB</v>
          </cell>
          <cell r="AH2645" t="str">
            <v>N</v>
          </cell>
          <cell r="AK2645" t="str">
            <v>Y</v>
          </cell>
          <cell r="AL2645" t="str">
            <v>N</v>
          </cell>
          <cell r="AM2645">
            <v>100</v>
          </cell>
          <cell r="AN2645" t="str">
            <v>N</v>
          </cell>
          <cell r="AO2645">
            <v>9</v>
          </cell>
          <cell r="AP2645">
            <v>15</v>
          </cell>
          <cell r="AQ2645">
            <v>3</v>
          </cell>
          <cell r="AR2645" t="str">
            <v>N</v>
          </cell>
          <cell r="AS2645" t="str">
            <v>R</v>
          </cell>
          <cell r="AT2645" t="str">
            <v>Env Pro 2</v>
          </cell>
          <cell r="AU2645" t="str">
            <v>GPS</v>
          </cell>
          <cell r="AV2645" t="str">
            <v>PowerGlide</v>
          </cell>
          <cell r="AW2645" t="str">
            <v>Y</v>
          </cell>
          <cell r="AX2645" t="str">
            <v>Y</v>
          </cell>
          <cell r="AY2645" t="str">
            <v>SmartTrax</v>
          </cell>
          <cell r="AZ2645" t="str">
            <v>Raven 2" w/display</v>
          </cell>
        </row>
        <row r="2646">
          <cell r="D2646">
            <v>41974</v>
          </cell>
          <cell r="H2646">
            <v>230</v>
          </cell>
          <cell r="I2646">
            <v>41974</v>
          </cell>
          <cell r="J2646">
            <v>5</v>
          </cell>
          <cell r="K2646" t="str">
            <v>Thompson</v>
          </cell>
          <cell r="L2646">
            <v>42005</v>
          </cell>
          <cell r="M2646">
            <v>41822</v>
          </cell>
          <cell r="O2646">
            <v>0</v>
          </cell>
          <cell r="P2646" t="str">
            <v>Terry County</v>
          </cell>
          <cell r="Q2646" t="str">
            <v>2015-0418</v>
          </cell>
          <cell r="R2646">
            <v>720</v>
          </cell>
          <cell r="S2646">
            <v>160</v>
          </cell>
          <cell r="T2646" t="str">
            <v>JCB</v>
          </cell>
          <cell r="U2646" t="str">
            <v>4 Speed</v>
          </cell>
          <cell r="V2646" t="str">
            <v>N</v>
          </cell>
          <cell r="W2646" t="str">
            <v>120-160</v>
          </cell>
          <cell r="X2646">
            <v>50</v>
          </cell>
          <cell r="Y2646" t="str">
            <v>N</v>
          </cell>
          <cell r="Z2646" t="str">
            <v>380/80R38 (White)</v>
          </cell>
          <cell r="AA2646" t="str">
            <v>380/90R46, SPRAYBIB (WHITE)</v>
          </cell>
          <cell r="AB2646">
            <v>750</v>
          </cell>
          <cell r="AC2646" t="str">
            <v>N</v>
          </cell>
          <cell r="AD2646" t="str">
            <v>N</v>
          </cell>
          <cell r="AE2646" t="str">
            <v>Y</v>
          </cell>
          <cell r="AF2646">
            <v>38</v>
          </cell>
          <cell r="AG2646" t="str">
            <v>DB</v>
          </cell>
          <cell r="AH2646" t="str">
            <v>N</v>
          </cell>
          <cell r="AK2646" t="str">
            <v>Y</v>
          </cell>
          <cell r="AL2646" t="str">
            <v>N</v>
          </cell>
          <cell r="AM2646">
            <v>100</v>
          </cell>
          <cell r="AN2646" t="str">
            <v>Y</v>
          </cell>
          <cell r="AO2646">
            <v>9</v>
          </cell>
          <cell r="AP2646" t="str">
            <v>20 Center Nozzle</v>
          </cell>
          <cell r="AQ2646">
            <v>3</v>
          </cell>
          <cell r="AR2646" t="str">
            <v>N</v>
          </cell>
          <cell r="AS2646" t="str">
            <v>N</v>
          </cell>
          <cell r="AT2646" t="str">
            <v>Env Pro 2</v>
          </cell>
          <cell r="AU2646" t="str">
            <v>GPS</v>
          </cell>
          <cell r="AV2646" t="str">
            <v>N</v>
          </cell>
          <cell r="AW2646" t="str">
            <v>Y</v>
          </cell>
          <cell r="AX2646" t="str">
            <v>Y</v>
          </cell>
          <cell r="AY2646" t="str">
            <v>SmartTrax</v>
          </cell>
          <cell r="AZ2646" t="str">
            <v>Raven 2" w/display</v>
          </cell>
        </row>
        <row r="2647">
          <cell r="D2647">
            <v>41974</v>
          </cell>
          <cell r="H2647">
            <v>231</v>
          </cell>
          <cell r="I2647">
            <v>41974</v>
          </cell>
          <cell r="J2647">
            <v>6</v>
          </cell>
          <cell r="K2647" t="str">
            <v>Thompson</v>
          </cell>
          <cell r="L2647">
            <v>42005</v>
          </cell>
          <cell r="M2647">
            <v>41822</v>
          </cell>
          <cell r="O2647">
            <v>0</v>
          </cell>
          <cell r="P2647" t="str">
            <v>Terry County</v>
          </cell>
          <cell r="Q2647" t="str">
            <v>2015-0419</v>
          </cell>
          <cell r="R2647">
            <v>1220</v>
          </cell>
          <cell r="S2647">
            <v>225</v>
          </cell>
          <cell r="T2647" t="str">
            <v>ZF 2.42</v>
          </cell>
          <cell r="U2647" t="str">
            <v>6 Speed</v>
          </cell>
          <cell r="V2647" t="str">
            <v>N</v>
          </cell>
          <cell r="W2647" t="str">
            <v>120-160</v>
          </cell>
          <cell r="X2647">
            <v>50</v>
          </cell>
          <cell r="Y2647" t="str">
            <v>N</v>
          </cell>
          <cell r="Z2647" t="str">
            <v>380/80R38 (White)</v>
          </cell>
          <cell r="AA2647" t="str">
            <v>380/90R46, SPRAYBIB (WHITE)</v>
          </cell>
          <cell r="AB2647">
            <v>1200</v>
          </cell>
          <cell r="AC2647" t="str">
            <v>N</v>
          </cell>
          <cell r="AD2647" t="str">
            <v>N</v>
          </cell>
          <cell r="AE2647" t="str">
            <v>Y</v>
          </cell>
          <cell r="AF2647">
            <v>38</v>
          </cell>
          <cell r="AG2647" t="str">
            <v>DB</v>
          </cell>
          <cell r="AH2647" t="str">
            <v>N</v>
          </cell>
          <cell r="AK2647" t="str">
            <v>Y</v>
          </cell>
          <cell r="AL2647" t="str">
            <v>Y</v>
          </cell>
          <cell r="AM2647">
            <v>100</v>
          </cell>
          <cell r="AN2647" t="str">
            <v>Y</v>
          </cell>
          <cell r="AO2647">
            <v>9</v>
          </cell>
          <cell r="AP2647" t="str">
            <v>20 Center Nozzle</v>
          </cell>
          <cell r="AQ2647">
            <v>3</v>
          </cell>
          <cell r="AR2647" t="str">
            <v>N</v>
          </cell>
          <cell r="AS2647" t="str">
            <v>N</v>
          </cell>
          <cell r="AT2647" t="str">
            <v>Env Pro 2</v>
          </cell>
          <cell r="AU2647" t="str">
            <v>GPS</v>
          </cell>
          <cell r="AV2647" t="str">
            <v>N</v>
          </cell>
          <cell r="AW2647" t="str">
            <v>Y</v>
          </cell>
          <cell r="AX2647" t="str">
            <v>Y</v>
          </cell>
          <cell r="AY2647" t="str">
            <v>SmartTrax</v>
          </cell>
          <cell r="AZ2647" t="str">
            <v>Raven 3" w/display</v>
          </cell>
        </row>
        <row r="2648">
          <cell r="D2648">
            <v>41974</v>
          </cell>
          <cell r="H2648">
            <v>232</v>
          </cell>
          <cell r="I2648">
            <v>41974</v>
          </cell>
          <cell r="J2648">
            <v>7</v>
          </cell>
          <cell r="K2648" t="str">
            <v>Follrod</v>
          </cell>
          <cell r="L2648">
            <v>42005</v>
          </cell>
          <cell r="M2648">
            <v>41838</v>
          </cell>
          <cell r="N2648" t="str">
            <v>PO 41535</v>
          </cell>
          <cell r="O2648">
            <v>0</v>
          </cell>
          <cell r="P2648" t="str">
            <v>GFE</v>
          </cell>
          <cell r="Q2648" t="str">
            <v>2015-0421</v>
          </cell>
          <cell r="R2648">
            <v>720</v>
          </cell>
          <cell r="S2648">
            <v>160</v>
          </cell>
          <cell r="T2648" t="str">
            <v>JCB</v>
          </cell>
          <cell r="U2648" t="str">
            <v>4 Speed</v>
          </cell>
          <cell r="V2648" t="str">
            <v>N</v>
          </cell>
          <cell r="W2648" t="str">
            <v>120F</v>
          </cell>
          <cell r="X2648">
            <v>50</v>
          </cell>
          <cell r="Y2648" t="str">
            <v>N</v>
          </cell>
          <cell r="Z2648" t="str">
            <v>380/80R38 (White)</v>
          </cell>
          <cell r="AA2648" t="str">
            <v>380/90R46, SPRAYBIB (WHITE)</v>
          </cell>
          <cell r="AB2648">
            <v>750</v>
          </cell>
          <cell r="AC2648" t="str">
            <v>N</v>
          </cell>
          <cell r="AD2648" t="str">
            <v>N</v>
          </cell>
          <cell r="AE2648" t="str">
            <v>Y</v>
          </cell>
          <cell r="AF2648">
            <v>38</v>
          </cell>
          <cell r="AG2648" t="str">
            <v>DB</v>
          </cell>
          <cell r="AH2648" t="str">
            <v>N</v>
          </cell>
          <cell r="AK2648" t="str">
            <v>N</v>
          </cell>
          <cell r="AL2648" t="str">
            <v>N</v>
          </cell>
          <cell r="AM2648" t="str">
            <v>60/80</v>
          </cell>
          <cell r="AN2648" t="str">
            <v>Y</v>
          </cell>
          <cell r="AO2648">
            <v>7</v>
          </cell>
          <cell r="AP2648">
            <v>20</v>
          </cell>
          <cell r="AQ2648">
            <v>5</v>
          </cell>
          <cell r="AR2648" t="str">
            <v>N</v>
          </cell>
          <cell r="AS2648" t="str">
            <v>N</v>
          </cell>
          <cell r="AT2648" t="str">
            <v>Env Pro 2</v>
          </cell>
          <cell r="AU2648" t="str">
            <v>GPS</v>
          </cell>
          <cell r="AV2648" t="str">
            <v>N</v>
          </cell>
          <cell r="AW2648" t="str">
            <v>Y</v>
          </cell>
          <cell r="AX2648" t="str">
            <v>Y</v>
          </cell>
          <cell r="AY2648" t="str">
            <v>N</v>
          </cell>
        </row>
        <row r="2649">
          <cell r="D2649">
            <v>41974</v>
          </cell>
          <cell r="H2649">
            <v>233</v>
          </cell>
          <cell r="I2649">
            <v>41974</v>
          </cell>
          <cell r="J2649">
            <v>8</v>
          </cell>
          <cell r="K2649" t="str">
            <v>Hatley</v>
          </cell>
          <cell r="L2649">
            <v>42005</v>
          </cell>
          <cell r="M2649">
            <v>41848</v>
          </cell>
          <cell r="N2649" t="str">
            <v>1 of 4</v>
          </cell>
          <cell r="O2649">
            <v>0</v>
          </cell>
          <cell r="P2649" t="str">
            <v>Odessa</v>
          </cell>
          <cell r="Q2649" t="str">
            <v>2015-0423</v>
          </cell>
          <cell r="R2649">
            <v>1020</v>
          </cell>
          <cell r="S2649">
            <v>225</v>
          </cell>
          <cell r="T2649" t="str">
            <v>ZF 2.42</v>
          </cell>
          <cell r="U2649" t="str">
            <v>6 Speed</v>
          </cell>
          <cell r="V2649" t="str">
            <v>N</v>
          </cell>
          <cell r="W2649" t="str">
            <v>120F</v>
          </cell>
          <cell r="X2649">
            <v>50</v>
          </cell>
          <cell r="Y2649" t="str">
            <v>N</v>
          </cell>
          <cell r="Z2649" t="str">
            <v>380/80R38 (White)</v>
          </cell>
          <cell r="AA2649" t="str">
            <v>380/90R46, SPRAYBIB (WHITE)</v>
          </cell>
          <cell r="AB2649">
            <v>1000</v>
          </cell>
          <cell r="AC2649" t="str">
            <v>N</v>
          </cell>
          <cell r="AD2649" t="str">
            <v>Y</v>
          </cell>
          <cell r="AE2649" t="str">
            <v>Y</v>
          </cell>
          <cell r="AF2649" t="str">
            <v>N</v>
          </cell>
          <cell r="AG2649" t="str">
            <v>N</v>
          </cell>
          <cell r="AH2649" t="str">
            <v>N</v>
          </cell>
          <cell r="AK2649" t="str">
            <v>Y</v>
          </cell>
          <cell r="AL2649" t="str">
            <v>N</v>
          </cell>
          <cell r="AM2649">
            <v>100</v>
          </cell>
          <cell r="AN2649" t="str">
            <v>Y</v>
          </cell>
          <cell r="AO2649">
            <v>9</v>
          </cell>
          <cell r="AP2649">
            <v>20</v>
          </cell>
          <cell r="AQ2649">
            <v>3</v>
          </cell>
          <cell r="AR2649" t="str">
            <v>N</v>
          </cell>
          <cell r="AS2649" t="str">
            <v>N</v>
          </cell>
          <cell r="AT2649" t="str">
            <v>FMX</v>
          </cell>
          <cell r="AU2649" t="str">
            <v>GPS</v>
          </cell>
          <cell r="AV2649" t="str">
            <v>ISO UltraGlide 3</v>
          </cell>
          <cell r="AW2649" t="str">
            <v>Y</v>
          </cell>
          <cell r="AX2649" t="str">
            <v>Y</v>
          </cell>
          <cell r="AY2649" t="str">
            <v>AutoPilot</v>
          </cell>
        </row>
        <row r="2650">
          <cell r="D2650">
            <v>41974</v>
          </cell>
          <cell r="H2650">
            <v>234</v>
          </cell>
          <cell r="I2650">
            <v>41974</v>
          </cell>
          <cell r="J2650">
            <v>9</v>
          </cell>
          <cell r="K2650" t="str">
            <v>Hatley</v>
          </cell>
          <cell r="L2650">
            <v>42005</v>
          </cell>
          <cell r="M2650">
            <v>41848</v>
          </cell>
          <cell r="N2650" t="str">
            <v>2 of 4</v>
          </cell>
          <cell r="O2650">
            <v>0</v>
          </cell>
          <cell r="P2650" t="str">
            <v>Odessa</v>
          </cell>
          <cell r="Q2650" t="str">
            <v>2015-0424</v>
          </cell>
          <cell r="R2650">
            <v>1020</v>
          </cell>
          <cell r="S2650">
            <v>225</v>
          </cell>
          <cell r="T2650" t="str">
            <v>ZF 2.42</v>
          </cell>
          <cell r="U2650" t="str">
            <v>6 Speed</v>
          </cell>
          <cell r="V2650" t="str">
            <v>N</v>
          </cell>
          <cell r="W2650" t="str">
            <v>120F</v>
          </cell>
          <cell r="X2650">
            <v>50</v>
          </cell>
          <cell r="Y2650" t="str">
            <v>N</v>
          </cell>
          <cell r="Z2650" t="str">
            <v>380/80R38 (White)</v>
          </cell>
          <cell r="AA2650" t="str">
            <v>380/90R46, SPRAYBIB (WHITE)</v>
          </cell>
          <cell r="AB2650">
            <v>1000</v>
          </cell>
          <cell r="AC2650" t="str">
            <v>N</v>
          </cell>
          <cell r="AD2650" t="str">
            <v>Y</v>
          </cell>
          <cell r="AE2650" t="str">
            <v>Y</v>
          </cell>
          <cell r="AF2650" t="str">
            <v>N</v>
          </cell>
          <cell r="AG2650" t="str">
            <v>N</v>
          </cell>
          <cell r="AH2650" t="str">
            <v>N</v>
          </cell>
          <cell r="AK2650" t="str">
            <v>Y</v>
          </cell>
          <cell r="AL2650" t="str">
            <v>N</v>
          </cell>
          <cell r="AM2650">
            <v>100</v>
          </cell>
          <cell r="AN2650" t="str">
            <v>Y</v>
          </cell>
          <cell r="AO2650">
            <v>9</v>
          </cell>
          <cell r="AP2650">
            <v>20</v>
          </cell>
          <cell r="AQ2650">
            <v>3</v>
          </cell>
          <cell r="AR2650" t="str">
            <v>N</v>
          </cell>
          <cell r="AS2650" t="str">
            <v>N</v>
          </cell>
          <cell r="AT2650" t="str">
            <v>FMX</v>
          </cell>
          <cell r="AU2650" t="str">
            <v>GPS</v>
          </cell>
          <cell r="AV2650" t="str">
            <v>ISO UltraGlide 3</v>
          </cell>
          <cell r="AW2650" t="str">
            <v>Y</v>
          </cell>
          <cell r="AX2650" t="str">
            <v>Y</v>
          </cell>
          <cell r="AY2650" t="str">
            <v>AutoPilot</v>
          </cell>
        </row>
        <row r="2651">
          <cell r="D2651">
            <v>41974</v>
          </cell>
          <cell r="H2651">
            <v>235</v>
          </cell>
          <cell r="I2651">
            <v>41974</v>
          </cell>
          <cell r="J2651">
            <v>10</v>
          </cell>
          <cell r="K2651" t="str">
            <v>Thompson</v>
          </cell>
          <cell r="L2651">
            <v>42005</v>
          </cell>
          <cell r="M2651">
            <v>41816</v>
          </cell>
          <cell r="N2651" t="str">
            <v>J15-34</v>
          </cell>
          <cell r="O2651">
            <v>0</v>
          </cell>
          <cell r="P2651" t="str">
            <v>Simpson</v>
          </cell>
          <cell r="Q2651" t="str">
            <v>2015-0425</v>
          </cell>
          <cell r="R2651">
            <v>720</v>
          </cell>
          <cell r="S2651">
            <v>160</v>
          </cell>
          <cell r="T2651" t="str">
            <v>JCB</v>
          </cell>
          <cell r="U2651" t="str">
            <v>4 Speed</v>
          </cell>
          <cell r="V2651" t="str">
            <v>N</v>
          </cell>
          <cell r="W2651" t="str">
            <v>120F</v>
          </cell>
          <cell r="X2651">
            <v>42</v>
          </cell>
          <cell r="Y2651" t="str">
            <v>N</v>
          </cell>
          <cell r="Z2651" t="str">
            <v>380/80R38 (White)</v>
          </cell>
          <cell r="AA2651" t="str">
            <v>380/90R46, SPRAYBIB (WHITE)</v>
          </cell>
          <cell r="AB2651">
            <v>750</v>
          </cell>
          <cell r="AC2651" t="str">
            <v>N</v>
          </cell>
          <cell r="AD2651" t="str">
            <v>N</v>
          </cell>
          <cell r="AE2651" t="str">
            <v>Y</v>
          </cell>
          <cell r="AF2651">
            <v>38</v>
          </cell>
          <cell r="AG2651" t="str">
            <v>Plan</v>
          </cell>
          <cell r="AH2651" t="str">
            <v>N</v>
          </cell>
          <cell r="AK2651" t="str">
            <v>Y</v>
          </cell>
          <cell r="AL2651" t="str">
            <v>N</v>
          </cell>
          <cell r="AM2651">
            <v>90</v>
          </cell>
          <cell r="AN2651" t="str">
            <v>N</v>
          </cell>
          <cell r="AO2651">
            <v>9</v>
          </cell>
          <cell r="AP2651">
            <v>20</v>
          </cell>
          <cell r="AQ2651">
            <v>3</v>
          </cell>
          <cell r="AR2651" t="str">
            <v>N</v>
          </cell>
          <cell r="AS2651" t="str">
            <v>N</v>
          </cell>
          <cell r="AT2651" t="str">
            <v>Env Pro 2</v>
          </cell>
          <cell r="AU2651" t="str">
            <v>GPS</v>
          </cell>
          <cell r="AV2651" t="str">
            <v>PowerGlide</v>
          </cell>
          <cell r="AW2651" t="str">
            <v>Y</v>
          </cell>
          <cell r="AX2651" t="str">
            <v>Y</v>
          </cell>
          <cell r="AY2651" t="str">
            <v>SmartTrax</v>
          </cell>
          <cell r="AZ2651" t="str">
            <v>Raven 2" w/display</v>
          </cell>
        </row>
        <row r="2652">
          <cell r="D2652">
            <v>41974</v>
          </cell>
          <cell r="H2652">
            <v>236</v>
          </cell>
          <cell r="I2652">
            <v>41974</v>
          </cell>
          <cell r="J2652">
            <v>11</v>
          </cell>
          <cell r="K2652" t="str">
            <v>Thompson</v>
          </cell>
          <cell r="L2652">
            <v>42005</v>
          </cell>
          <cell r="M2652">
            <v>41816</v>
          </cell>
          <cell r="N2652" t="str">
            <v>J15-35</v>
          </cell>
          <cell r="O2652">
            <v>0</v>
          </cell>
          <cell r="P2652" t="str">
            <v>Simpson</v>
          </cell>
          <cell r="Q2652" t="str">
            <v>2015-0427</v>
          </cell>
          <cell r="R2652">
            <v>720</v>
          </cell>
          <cell r="S2652">
            <v>160</v>
          </cell>
          <cell r="T2652" t="str">
            <v>JCB</v>
          </cell>
          <cell r="U2652" t="str">
            <v>4 Speed</v>
          </cell>
          <cell r="V2652" t="str">
            <v>N</v>
          </cell>
          <cell r="W2652" t="str">
            <v>120F</v>
          </cell>
          <cell r="X2652">
            <v>42</v>
          </cell>
          <cell r="Y2652" t="str">
            <v>N</v>
          </cell>
          <cell r="Z2652" t="str">
            <v>380/80R38 (White)</v>
          </cell>
          <cell r="AA2652" t="str">
            <v>380/90R46, SPRAYBIB (WHITE)</v>
          </cell>
          <cell r="AB2652">
            <v>750</v>
          </cell>
          <cell r="AC2652" t="str">
            <v>N</v>
          </cell>
          <cell r="AD2652" t="str">
            <v>N</v>
          </cell>
          <cell r="AE2652" t="str">
            <v>Y</v>
          </cell>
          <cell r="AF2652">
            <v>38</v>
          </cell>
          <cell r="AG2652" t="str">
            <v>Plan</v>
          </cell>
          <cell r="AH2652" t="str">
            <v>N</v>
          </cell>
          <cell r="AK2652" t="str">
            <v>Y</v>
          </cell>
          <cell r="AL2652" t="str">
            <v>N</v>
          </cell>
          <cell r="AM2652">
            <v>90</v>
          </cell>
          <cell r="AN2652" t="str">
            <v>N</v>
          </cell>
          <cell r="AO2652">
            <v>9</v>
          </cell>
          <cell r="AP2652">
            <v>20</v>
          </cell>
          <cell r="AQ2652">
            <v>3</v>
          </cell>
          <cell r="AR2652" t="str">
            <v>N</v>
          </cell>
          <cell r="AS2652" t="str">
            <v>N</v>
          </cell>
          <cell r="AT2652" t="str">
            <v>Env Pro 2</v>
          </cell>
          <cell r="AU2652" t="str">
            <v>GPS</v>
          </cell>
          <cell r="AV2652" t="str">
            <v>PowerGlide</v>
          </cell>
          <cell r="AW2652" t="str">
            <v>Y</v>
          </cell>
          <cell r="AX2652" t="str">
            <v>Y</v>
          </cell>
          <cell r="AY2652" t="str">
            <v>SmartTrax</v>
          </cell>
          <cell r="AZ2652" t="str">
            <v>Raven 2" w/display</v>
          </cell>
        </row>
        <row r="2653">
          <cell r="D2653">
            <v>41974</v>
          </cell>
          <cell r="H2653">
            <v>237</v>
          </cell>
          <cell r="I2653">
            <v>41974</v>
          </cell>
          <cell r="J2653">
            <v>12</v>
          </cell>
          <cell r="K2653" t="str">
            <v>Thompson</v>
          </cell>
          <cell r="L2653">
            <v>42005</v>
          </cell>
          <cell r="M2653">
            <v>41816</v>
          </cell>
          <cell r="N2653" t="str">
            <v>J15-36</v>
          </cell>
          <cell r="O2653">
            <v>0</v>
          </cell>
          <cell r="P2653" t="str">
            <v>Simpson</v>
          </cell>
          <cell r="Q2653" t="str">
            <v>2015-0428</v>
          </cell>
          <cell r="R2653">
            <v>1220</v>
          </cell>
          <cell r="S2653">
            <v>225</v>
          </cell>
          <cell r="T2653" t="str">
            <v>ZF 2.42</v>
          </cell>
          <cell r="U2653" t="str">
            <v>6 Speed</v>
          </cell>
          <cell r="V2653" t="str">
            <v>N</v>
          </cell>
          <cell r="W2653" t="str">
            <v>120F</v>
          </cell>
          <cell r="X2653">
            <v>50</v>
          </cell>
          <cell r="Y2653" t="str">
            <v>N</v>
          </cell>
          <cell r="Z2653" t="str">
            <v>380/80R38 (White)</v>
          </cell>
          <cell r="AA2653" t="str">
            <v>380/90R46, SPRAYBIB (WHITE)</v>
          </cell>
          <cell r="AB2653">
            <v>1200</v>
          </cell>
          <cell r="AC2653" t="str">
            <v>N</v>
          </cell>
          <cell r="AD2653" t="str">
            <v>N</v>
          </cell>
          <cell r="AE2653" t="str">
            <v>Y</v>
          </cell>
          <cell r="AF2653">
            <v>38</v>
          </cell>
          <cell r="AG2653" t="str">
            <v>DB</v>
          </cell>
          <cell r="AH2653" t="str">
            <v>N</v>
          </cell>
          <cell r="AK2653" t="str">
            <v>Y</v>
          </cell>
          <cell r="AL2653" t="str">
            <v>N</v>
          </cell>
          <cell r="AM2653">
            <v>100</v>
          </cell>
          <cell r="AN2653" t="str">
            <v>N</v>
          </cell>
          <cell r="AO2653">
            <v>9</v>
          </cell>
          <cell r="AP2653">
            <v>15</v>
          </cell>
          <cell r="AQ2653">
            <v>3</v>
          </cell>
          <cell r="AR2653" t="str">
            <v>N</v>
          </cell>
          <cell r="AS2653" t="str">
            <v>R</v>
          </cell>
          <cell r="AT2653" t="str">
            <v>Env Pro 2</v>
          </cell>
          <cell r="AU2653" t="str">
            <v>GPS</v>
          </cell>
          <cell r="AV2653" t="str">
            <v>PowerGlide</v>
          </cell>
          <cell r="AW2653" t="str">
            <v>Y</v>
          </cell>
          <cell r="AX2653" t="str">
            <v>Y</v>
          </cell>
          <cell r="AY2653" t="str">
            <v>SmartTrax</v>
          </cell>
          <cell r="AZ2653" t="str">
            <v>Raven 2" w/display</v>
          </cell>
        </row>
        <row r="2654">
          <cell r="D2654">
            <v>41974</v>
          </cell>
          <cell r="H2654">
            <v>238</v>
          </cell>
          <cell r="I2654">
            <v>41974</v>
          </cell>
          <cell r="J2654">
            <v>13</v>
          </cell>
          <cell r="K2654" t="str">
            <v>Thompson</v>
          </cell>
          <cell r="L2654">
            <v>42005</v>
          </cell>
          <cell r="M2654">
            <v>41816</v>
          </cell>
          <cell r="N2654" t="str">
            <v>J15-37</v>
          </cell>
          <cell r="O2654">
            <v>0</v>
          </cell>
          <cell r="P2654" t="str">
            <v>Simpson</v>
          </cell>
          <cell r="Q2654" t="str">
            <v>2015-0429</v>
          </cell>
          <cell r="R2654" t="str">
            <v>1220+</v>
          </cell>
          <cell r="S2654">
            <v>275</v>
          </cell>
          <cell r="T2654" t="str">
            <v>ZF 1.87</v>
          </cell>
          <cell r="U2654" t="str">
            <v>6 Speed</v>
          </cell>
          <cell r="V2654" t="str">
            <v>N</v>
          </cell>
          <cell r="W2654" t="str">
            <v>120F</v>
          </cell>
          <cell r="X2654">
            <v>50</v>
          </cell>
          <cell r="Y2654" t="str">
            <v>N</v>
          </cell>
          <cell r="Z2654" t="str">
            <v>380/80R38 (BLACK)</v>
          </cell>
          <cell r="AA2654" t="str">
            <v>380/90R46, SPRAYBIB (BLACK)</v>
          </cell>
          <cell r="AB2654">
            <v>1200</v>
          </cell>
          <cell r="AC2654" t="str">
            <v>N</v>
          </cell>
          <cell r="AD2654" t="str">
            <v>N</v>
          </cell>
          <cell r="AE2654" t="str">
            <v>Y</v>
          </cell>
          <cell r="AF2654">
            <v>38</v>
          </cell>
          <cell r="AG2654" t="str">
            <v>DB</v>
          </cell>
          <cell r="AH2654" t="str">
            <v>N</v>
          </cell>
          <cell r="AK2654" t="str">
            <v>Y</v>
          </cell>
          <cell r="AL2654" t="str">
            <v>N</v>
          </cell>
          <cell r="AM2654">
            <v>100</v>
          </cell>
          <cell r="AN2654" t="str">
            <v>N</v>
          </cell>
          <cell r="AO2654">
            <v>9</v>
          </cell>
          <cell r="AP2654">
            <v>20</v>
          </cell>
          <cell r="AQ2654">
            <v>3</v>
          </cell>
          <cell r="AR2654" t="str">
            <v>N</v>
          </cell>
          <cell r="AS2654" t="str">
            <v>R</v>
          </cell>
          <cell r="AT2654" t="str">
            <v>Env Pro 2</v>
          </cell>
          <cell r="AU2654" t="str">
            <v>GPS</v>
          </cell>
          <cell r="AV2654" t="str">
            <v>PowerGlide</v>
          </cell>
          <cell r="AW2654" t="str">
            <v>Y</v>
          </cell>
          <cell r="AX2654" t="str">
            <v>Y</v>
          </cell>
          <cell r="AY2654" t="str">
            <v>SmartTrax</v>
          </cell>
          <cell r="AZ2654" t="str">
            <v>Raven 2" w/display</v>
          </cell>
        </row>
        <row r="2655">
          <cell r="D2655">
            <v>41974</v>
          </cell>
          <cell r="H2655">
            <v>239</v>
          </cell>
          <cell r="I2655">
            <v>41974</v>
          </cell>
          <cell r="J2655">
            <v>14</v>
          </cell>
          <cell r="K2655" t="str">
            <v>Thompson</v>
          </cell>
          <cell r="L2655">
            <v>42005</v>
          </cell>
          <cell r="M2655">
            <v>41816</v>
          </cell>
          <cell r="N2655" t="str">
            <v>J15-38</v>
          </cell>
          <cell r="O2655">
            <v>0</v>
          </cell>
          <cell r="P2655" t="str">
            <v>Simpson</v>
          </cell>
          <cell r="Q2655" t="str">
            <v>2015-0430</v>
          </cell>
          <cell r="R2655">
            <v>720</v>
          </cell>
          <cell r="S2655">
            <v>160</v>
          </cell>
          <cell r="T2655" t="str">
            <v>JCB</v>
          </cell>
          <cell r="U2655" t="str">
            <v>4 Speed</v>
          </cell>
          <cell r="V2655" t="str">
            <v>N</v>
          </cell>
          <cell r="W2655" t="str">
            <v>120F</v>
          </cell>
          <cell r="X2655">
            <v>42</v>
          </cell>
          <cell r="Y2655" t="str">
            <v>N</v>
          </cell>
          <cell r="Z2655" t="str">
            <v>380/80R38 (White)</v>
          </cell>
          <cell r="AA2655" t="str">
            <v>380/90R46, SPRAYBIB (WHITE)</v>
          </cell>
          <cell r="AB2655">
            <v>750</v>
          </cell>
          <cell r="AC2655" t="str">
            <v>N</v>
          </cell>
          <cell r="AD2655" t="str">
            <v>N</v>
          </cell>
          <cell r="AE2655" t="str">
            <v>Y</v>
          </cell>
          <cell r="AF2655">
            <v>38</v>
          </cell>
          <cell r="AG2655" t="str">
            <v>Plan</v>
          </cell>
          <cell r="AH2655" t="str">
            <v>N</v>
          </cell>
          <cell r="AK2655" t="str">
            <v>Y</v>
          </cell>
          <cell r="AL2655" t="str">
            <v>N</v>
          </cell>
          <cell r="AM2655">
            <v>90</v>
          </cell>
          <cell r="AN2655" t="str">
            <v>N</v>
          </cell>
          <cell r="AO2655">
            <v>9</v>
          </cell>
          <cell r="AP2655">
            <v>20</v>
          </cell>
          <cell r="AQ2655">
            <v>3</v>
          </cell>
          <cell r="AR2655" t="str">
            <v>N</v>
          </cell>
          <cell r="AS2655" t="str">
            <v>N</v>
          </cell>
          <cell r="AT2655" t="str">
            <v>Env Pro 2</v>
          </cell>
          <cell r="AU2655" t="str">
            <v>GPS</v>
          </cell>
          <cell r="AV2655" t="str">
            <v>PowerGlide</v>
          </cell>
          <cell r="AW2655" t="str">
            <v>Y</v>
          </cell>
          <cell r="AX2655" t="str">
            <v>Y</v>
          </cell>
          <cell r="AY2655" t="str">
            <v>SmartTrax</v>
          </cell>
          <cell r="AZ2655" t="str">
            <v>Raven 2" w/display</v>
          </cell>
        </row>
        <row r="2656">
          <cell r="D2656">
            <v>41974</v>
          </cell>
          <cell r="H2656">
            <v>240</v>
          </cell>
          <cell r="I2656">
            <v>41974</v>
          </cell>
          <cell r="J2656">
            <v>15</v>
          </cell>
          <cell r="K2656" t="str">
            <v>Thompson</v>
          </cell>
          <cell r="L2656">
            <v>42005</v>
          </cell>
          <cell r="M2656">
            <v>41816</v>
          </cell>
          <cell r="N2656" t="str">
            <v>J15-39</v>
          </cell>
          <cell r="O2656">
            <v>0</v>
          </cell>
          <cell r="P2656" t="str">
            <v>Simpson</v>
          </cell>
          <cell r="Q2656" t="str">
            <v>2015-0432</v>
          </cell>
          <cell r="R2656">
            <v>720</v>
          </cell>
          <cell r="S2656">
            <v>160</v>
          </cell>
          <cell r="T2656" t="str">
            <v>JCB</v>
          </cell>
          <cell r="U2656" t="str">
            <v>4 Speed</v>
          </cell>
          <cell r="V2656" t="str">
            <v>N</v>
          </cell>
          <cell r="W2656" t="str">
            <v>120F</v>
          </cell>
          <cell r="X2656">
            <v>42</v>
          </cell>
          <cell r="Y2656" t="str">
            <v>N</v>
          </cell>
          <cell r="Z2656" t="str">
            <v>380/80R38 (White)</v>
          </cell>
          <cell r="AA2656" t="str">
            <v>380/90R46, SPRAYBIB (WHITE)</v>
          </cell>
          <cell r="AB2656">
            <v>750</v>
          </cell>
          <cell r="AC2656" t="str">
            <v>N</v>
          </cell>
          <cell r="AD2656" t="str">
            <v>N</v>
          </cell>
          <cell r="AE2656" t="str">
            <v>Y</v>
          </cell>
          <cell r="AF2656">
            <v>38</v>
          </cell>
          <cell r="AG2656" t="str">
            <v>Plan</v>
          </cell>
          <cell r="AH2656" t="str">
            <v>N</v>
          </cell>
          <cell r="AK2656" t="str">
            <v>Y</v>
          </cell>
          <cell r="AL2656" t="str">
            <v>N</v>
          </cell>
          <cell r="AM2656">
            <v>90</v>
          </cell>
          <cell r="AN2656" t="str">
            <v>N</v>
          </cell>
          <cell r="AO2656">
            <v>9</v>
          </cell>
          <cell r="AP2656">
            <v>15</v>
          </cell>
          <cell r="AQ2656">
            <v>3</v>
          </cell>
          <cell r="AR2656" t="str">
            <v>N</v>
          </cell>
          <cell r="AS2656" t="str">
            <v>N</v>
          </cell>
          <cell r="AT2656" t="str">
            <v>Env Pro 2</v>
          </cell>
          <cell r="AU2656" t="str">
            <v>GPS</v>
          </cell>
          <cell r="AV2656" t="str">
            <v>PowerGlide</v>
          </cell>
          <cell r="AW2656" t="str">
            <v>Y</v>
          </cell>
          <cell r="AX2656" t="str">
            <v>Y</v>
          </cell>
          <cell r="AY2656" t="str">
            <v>SmartTrax</v>
          </cell>
          <cell r="AZ2656" t="str">
            <v>Raven 2" w/display</v>
          </cell>
        </row>
        <row r="2657">
          <cell r="D2657">
            <v>41974</v>
          </cell>
          <cell r="H2657">
            <v>241</v>
          </cell>
          <cell r="I2657">
            <v>41974</v>
          </cell>
          <cell r="J2657">
            <v>16</v>
          </cell>
          <cell r="K2657" t="str">
            <v>Thompson</v>
          </cell>
          <cell r="L2657">
            <v>42005</v>
          </cell>
          <cell r="M2657">
            <v>41816</v>
          </cell>
          <cell r="N2657" t="str">
            <v>J15-40</v>
          </cell>
          <cell r="O2657">
            <v>0</v>
          </cell>
          <cell r="P2657" t="str">
            <v>Simpson</v>
          </cell>
          <cell r="Q2657" t="str">
            <v>2015-0433</v>
          </cell>
          <cell r="R2657">
            <v>1220</v>
          </cell>
          <cell r="S2657">
            <v>225</v>
          </cell>
          <cell r="T2657" t="str">
            <v>ZF 2.42</v>
          </cell>
          <cell r="U2657" t="str">
            <v>6 Speed</v>
          </cell>
          <cell r="V2657" t="str">
            <v>N</v>
          </cell>
          <cell r="W2657" t="str">
            <v>120F</v>
          </cell>
          <cell r="X2657">
            <v>50</v>
          </cell>
          <cell r="Y2657" t="str">
            <v>N</v>
          </cell>
          <cell r="Z2657" t="str">
            <v>380/80R38 (White)</v>
          </cell>
          <cell r="AA2657" t="str">
            <v>380/90R46, SPRAYBIB (WHITE)</v>
          </cell>
          <cell r="AB2657">
            <v>1200</v>
          </cell>
          <cell r="AC2657" t="str">
            <v>N</v>
          </cell>
          <cell r="AD2657" t="str">
            <v>N</v>
          </cell>
          <cell r="AE2657" t="str">
            <v>Y</v>
          </cell>
          <cell r="AF2657">
            <v>38</v>
          </cell>
          <cell r="AG2657" t="str">
            <v>DB</v>
          </cell>
          <cell r="AH2657" t="str">
            <v>N</v>
          </cell>
          <cell r="AK2657" t="str">
            <v>Y</v>
          </cell>
          <cell r="AL2657" t="str">
            <v>N</v>
          </cell>
          <cell r="AM2657" t="str">
            <v>POM 120' Boom</v>
          </cell>
          <cell r="AN2657" t="str">
            <v>N</v>
          </cell>
          <cell r="AO2657">
            <v>9</v>
          </cell>
          <cell r="AP2657">
            <v>20</v>
          </cell>
          <cell r="AQ2657">
            <v>3</v>
          </cell>
          <cell r="AR2657" t="str">
            <v>N</v>
          </cell>
          <cell r="AS2657" t="str">
            <v>R</v>
          </cell>
          <cell r="AT2657" t="str">
            <v>Env Pro 2</v>
          </cell>
          <cell r="AU2657" t="str">
            <v>GPS</v>
          </cell>
          <cell r="AV2657" t="str">
            <v>UltraGlide 5</v>
          </cell>
          <cell r="AW2657" t="str">
            <v>Y</v>
          </cell>
          <cell r="AX2657" t="str">
            <v>Y</v>
          </cell>
          <cell r="AY2657" t="str">
            <v>SmartTrax</v>
          </cell>
          <cell r="AZ2657" t="str">
            <v>Raven 2" w/display</v>
          </cell>
        </row>
        <row r="2658">
          <cell r="D2658">
            <v>41974</v>
          </cell>
          <cell r="H2658">
            <v>242</v>
          </cell>
          <cell r="I2658">
            <v>41974</v>
          </cell>
          <cell r="J2658">
            <v>17</v>
          </cell>
          <cell r="K2658" t="str">
            <v>Thompson</v>
          </cell>
          <cell r="L2658">
            <v>42036</v>
          </cell>
          <cell r="M2658">
            <v>41822</v>
          </cell>
          <cell r="O2658">
            <v>0</v>
          </cell>
          <cell r="P2658" t="str">
            <v>Terry County</v>
          </cell>
          <cell r="Q2658" t="str">
            <v>2015-0435</v>
          </cell>
          <cell r="R2658">
            <v>720</v>
          </cell>
          <cell r="S2658">
            <v>160</v>
          </cell>
          <cell r="T2658" t="str">
            <v>JCB</v>
          </cell>
          <cell r="U2658" t="str">
            <v>4 Speed</v>
          </cell>
          <cell r="V2658" t="str">
            <v>N</v>
          </cell>
          <cell r="W2658" t="str">
            <v>120-160</v>
          </cell>
          <cell r="X2658">
            <v>50</v>
          </cell>
          <cell r="Y2658" t="str">
            <v>N</v>
          </cell>
          <cell r="Z2658" t="str">
            <v>380/80R38 (White)</v>
          </cell>
          <cell r="AA2658" t="str">
            <v>380/90R46, SPRAYBIB (WHITE)</v>
          </cell>
          <cell r="AB2658">
            <v>750</v>
          </cell>
          <cell r="AC2658" t="str">
            <v>N</v>
          </cell>
          <cell r="AD2658" t="str">
            <v>N</v>
          </cell>
          <cell r="AE2658" t="str">
            <v>Y</v>
          </cell>
          <cell r="AF2658">
            <v>38</v>
          </cell>
          <cell r="AG2658" t="str">
            <v>DB</v>
          </cell>
          <cell r="AH2658" t="str">
            <v>N</v>
          </cell>
          <cell r="AK2658" t="str">
            <v>Y</v>
          </cell>
          <cell r="AL2658" t="str">
            <v>N</v>
          </cell>
          <cell r="AM2658">
            <v>100</v>
          </cell>
          <cell r="AN2658" t="str">
            <v>Y</v>
          </cell>
          <cell r="AO2658">
            <v>9</v>
          </cell>
          <cell r="AP2658" t="str">
            <v>20 Center Nozzle</v>
          </cell>
          <cell r="AQ2658">
            <v>3</v>
          </cell>
          <cell r="AR2658" t="str">
            <v>N</v>
          </cell>
          <cell r="AS2658" t="str">
            <v>N</v>
          </cell>
          <cell r="AT2658" t="str">
            <v>Env Pro 2</v>
          </cell>
          <cell r="AU2658" t="str">
            <v>GPS</v>
          </cell>
          <cell r="AV2658" t="str">
            <v>N</v>
          </cell>
          <cell r="AW2658" t="str">
            <v>Y</v>
          </cell>
          <cell r="AX2658" t="str">
            <v>Y</v>
          </cell>
          <cell r="AY2658" t="str">
            <v>SmartTrax</v>
          </cell>
          <cell r="AZ2658" t="str">
            <v>Raven 2" w/display</v>
          </cell>
        </row>
        <row r="2659">
          <cell r="D2659">
            <v>41974</v>
          </cell>
          <cell r="H2659">
            <v>243</v>
          </cell>
          <cell r="I2659">
            <v>41974</v>
          </cell>
          <cell r="J2659">
            <v>18</v>
          </cell>
          <cell r="K2659" t="str">
            <v>Thompson</v>
          </cell>
          <cell r="L2659">
            <v>42036</v>
          </cell>
          <cell r="M2659">
            <v>41822</v>
          </cell>
          <cell r="O2659">
            <v>0</v>
          </cell>
          <cell r="P2659" t="str">
            <v>Terry County</v>
          </cell>
          <cell r="Q2659" t="str">
            <v>2015-0436</v>
          </cell>
          <cell r="R2659">
            <v>1220</v>
          </cell>
          <cell r="S2659">
            <v>225</v>
          </cell>
          <cell r="T2659" t="str">
            <v>ZF 2.42</v>
          </cell>
          <cell r="U2659" t="str">
            <v>6 Speed</v>
          </cell>
          <cell r="V2659" t="str">
            <v>N</v>
          </cell>
          <cell r="W2659" t="str">
            <v>120-160</v>
          </cell>
          <cell r="X2659">
            <v>50</v>
          </cell>
          <cell r="Y2659" t="str">
            <v>N</v>
          </cell>
          <cell r="Z2659" t="str">
            <v>380/80R38 (White)</v>
          </cell>
          <cell r="AA2659" t="str">
            <v>380/90R46, SPRAYBIB (WHITE)</v>
          </cell>
          <cell r="AB2659">
            <v>1200</v>
          </cell>
          <cell r="AC2659" t="str">
            <v>N</v>
          </cell>
          <cell r="AD2659" t="str">
            <v>N</v>
          </cell>
          <cell r="AE2659" t="str">
            <v>Y</v>
          </cell>
          <cell r="AF2659">
            <v>38</v>
          </cell>
          <cell r="AG2659" t="str">
            <v>DB</v>
          </cell>
          <cell r="AH2659" t="str">
            <v>N</v>
          </cell>
          <cell r="AK2659" t="str">
            <v>Y</v>
          </cell>
          <cell r="AL2659" t="str">
            <v>Y</v>
          </cell>
          <cell r="AM2659">
            <v>100</v>
          </cell>
          <cell r="AN2659" t="str">
            <v>Y</v>
          </cell>
          <cell r="AO2659">
            <v>9</v>
          </cell>
          <cell r="AP2659" t="str">
            <v>20 Center Nozzle</v>
          </cell>
          <cell r="AQ2659">
            <v>3</v>
          </cell>
          <cell r="AR2659" t="str">
            <v>N</v>
          </cell>
          <cell r="AS2659" t="str">
            <v>N</v>
          </cell>
          <cell r="AT2659" t="str">
            <v>Env Pro 2</v>
          </cell>
          <cell r="AU2659" t="str">
            <v>GPS</v>
          </cell>
          <cell r="AV2659" t="str">
            <v>N</v>
          </cell>
          <cell r="AW2659" t="str">
            <v>Y</v>
          </cell>
          <cell r="AX2659" t="str">
            <v>Y</v>
          </cell>
          <cell r="AY2659" t="str">
            <v>SmartTrax</v>
          </cell>
          <cell r="AZ2659" t="str">
            <v>Raven 3" w/display</v>
          </cell>
        </row>
        <row r="2660">
          <cell r="D2660">
            <v>41974</v>
          </cell>
          <cell r="H2660">
            <v>244</v>
          </cell>
          <cell r="I2660">
            <v>41974</v>
          </cell>
          <cell r="J2660">
            <v>19</v>
          </cell>
          <cell r="K2660" t="str">
            <v>Hatley</v>
          </cell>
          <cell r="L2660">
            <v>42036</v>
          </cell>
          <cell r="M2660">
            <v>41820</v>
          </cell>
          <cell r="N2660" t="str">
            <v>5 of 5</v>
          </cell>
          <cell r="O2660">
            <v>0</v>
          </cell>
          <cell r="P2660" t="str">
            <v>Morrow</v>
          </cell>
          <cell r="Q2660" t="str">
            <v>2015-0437</v>
          </cell>
          <cell r="R2660">
            <v>1220</v>
          </cell>
          <cell r="S2660">
            <v>225</v>
          </cell>
          <cell r="T2660" t="str">
            <v>ZF 2.42</v>
          </cell>
          <cell r="U2660" t="str">
            <v>6 Speed</v>
          </cell>
          <cell r="V2660" t="str">
            <v>N</v>
          </cell>
          <cell r="W2660" t="str">
            <v>120-160</v>
          </cell>
          <cell r="X2660">
            <v>50</v>
          </cell>
          <cell r="Y2660" t="str">
            <v>Y</v>
          </cell>
          <cell r="Z2660" t="str">
            <v>380/80R38 (White)</v>
          </cell>
          <cell r="AA2660" t="str">
            <v>380/90R46, SPRAYBIB (WHITE)</v>
          </cell>
          <cell r="AB2660">
            <v>1200</v>
          </cell>
          <cell r="AC2660" t="str">
            <v>N</v>
          </cell>
          <cell r="AD2660" t="str">
            <v>Y</v>
          </cell>
          <cell r="AE2660" t="str">
            <v>Y</v>
          </cell>
          <cell r="AF2660" t="str">
            <v>N</v>
          </cell>
          <cell r="AG2660" t="str">
            <v>N</v>
          </cell>
          <cell r="AH2660" t="str">
            <v>N</v>
          </cell>
          <cell r="AK2660" t="str">
            <v>Y</v>
          </cell>
          <cell r="AL2660" t="str">
            <v>Y</v>
          </cell>
          <cell r="AM2660">
            <v>100</v>
          </cell>
          <cell r="AN2660" t="str">
            <v>Y</v>
          </cell>
          <cell r="AO2660">
            <v>9</v>
          </cell>
          <cell r="AP2660">
            <v>20</v>
          </cell>
          <cell r="AQ2660">
            <v>3</v>
          </cell>
          <cell r="AR2660" t="str">
            <v>N</v>
          </cell>
          <cell r="AS2660" t="str">
            <v>B</v>
          </cell>
          <cell r="AT2660" t="str">
            <v>Viper 4</v>
          </cell>
          <cell r="AU2660" t="str">
            <v>GPS</v>
          </cell>
          <cell r="AV2660" t="str">
            <v>UltraGlide 5 W</v>
          </cell>
          <cell r="AW2660" t="str">
            <v>Y</v>
          </cell>
          <cell r="AX2660" t="str">
            <v>Y</v>
          </cell>
          <cell r="AY2660" t="str">
            <v>SmartTrax</v>
          </cell>
          <cell r="AZ2660" t="str">
            <v>Raven 3" w/display</v>
          </cell>
        </row>
        <row r="2661">
          <cell r="D2661">
            <v>41974</v>
          </cell>
          <cell r="H2661">
            <v>245</v>
          </cell>
          <cell r="I2661">
            <v>41974</v>
          </cell>
          <cell r="J2661">
            <v>20</v>
          </cell>
          <cell r="K2661" t="str">
            <v>Follrod</v>
          </cell>
          <cell r="L2661">
            <v>42036</v>
          </cell>
          <cell r="M2661">
            <v>41838</v>
          </cell>
          <cell r="N2661" t="str">
            <v>PO 41536</v>
          </cell>
          <cell r="O2661">
            <v>0</v>
          </cell>
          <cell r="P2661" t="str">
            <v>GFE</v>
          </cell>
          <cell r="Q2661" t="str">
            <v>2015-0439</v>
          </cell>
          <cell r="R2661">
            <v>720</v>
          </cell>
          <cell r="S2661">
            <v>160</v>
          </cell>
          <cell r="T2661" t="str">
            <v>JCB</v>
          </cell>
          <cell r="U2661" t="str">
            <v>4 Speed</v>
          </cell>
          <cell r="V2661" t="str">
            <v>N</v>
          </cell>
          <cell r="W2661" t="str">
            <v>120F</v>
          </cell>
          <cell r="X2661">
            <v>50</v>
          </cell>
          <cell r="Y2661" t="str">
            <v>N</v>
          </cell>
          <cell r="Z2661" t="str">
            <v>380/80R38 (White)</v>
          </cell>
          <cell r="AA2661" t="str">
            <v>380/90R46, SPRAYBIB (WHITE)</v>
          </cell>
          <cell r="AB2661">
            <v>750</v>
          </cell>
          <cell r="AC2661" t="str">
            <v>N</v>
          </cell>
          <cell r="AD2661" t="str">
            <v>N</v>
          </cell>
          <cell r="AE2661" t="str">
            <v>Y</v>
          </cell>
          <cell r="AF2661">
            <v>38</v>
          </cell>
          <cell r="AG2661" t="str">
            <v>DB</v>
          </cell>
          <cell r="AH2661" t="str">
            <v>N</v>
          </cell>
          <cell r="AK2661" t="str">
            <v>N</v>
          </cell>
          <cell r="AL2661" t="str">
            <v>N</v>
          </cell>
          <cell r="AM2661" t="str">
            <v>60/80</v>
          </cell>
          <cell r="AN2661" t="str">
            <v>Y</v>
          </cell>
          <cell r="AO2661">
            <v>7</v>
          </cell>
          <cell r="AP2661">
            <v>20</v>
          </cell>
          <cell r="AQ2661">
            <v>5</v>
          </cell>
          <cell r="AR2661" t="str">
            <v>N</v>
          </cell>
          <cell r="AS2661" t="str">
            <v>N</v>
          </cell>
          <cell r="AT2661" t="str">
            <v>Env Pro 2</v>
          </cell>
          <cell r="AU2661" t="str">
            <v>GPS</v>
          </cell>
          <cell r="AV2661" t="str">
            <v>N</v>
          </cell>
          <cell r="AW2661" t="str">
            <v>Y</v>
          </cell>
          <cell r="AX2661" t="str">
            <v>Y</v>
          </cell>
          <cell r="AY2661" t="str">
            <v>N</v>
          </cell>
        </row>
        <row r="2662">
          <cell r="D2662">
            <v>41974</v>
          </cell>
          <cell r="H2662">
            <v>246</v>
          </cell>
          <cell r="I2662">
            <v>41974</v>
          </cell>
          <cell r="J2662">
            <v>21</v>
          </cell>
          <cell r="K2662" t="str">
            <v>Follrod</v>
          </cell>
          <cell r="L2662">
            <v>42036</v>
          </cell>
          <cell r="M2662">
            <v>41867</v>
          </cell>
          <cell r="N2662" t="str">
            <v>PBS #1</v>
          </cell>
          <cell r="O2662">
            <v>0</v>
          </cell>
          <cell r="P2662" t="str">
            <v>P. Bradley</v>
          </cell>
          <cell r="Q2662" t="str">
            <v>2015-0440</v>
          </cell>
          <cell r="R2662">
            <v>720</v>
          </cell>
          <cell r="S2662">
            <v>160</v>
          </cell>
          <cell r="T2662" t="str">
            <v>JCB</v>
          </cell>
          <cell r="U2662" t="str">
            <v>4 Speed</v>
          </cell>
          <cell r="V2662" t="str">
            <v>N</v>
          </cell>
          <cell r="W2662" t="str">
            <v>120F</v>
          </cell>
          <cell r="X2662">
            <v>42</v>
          </cell>
          <cell r="Y2662" t="str">
            <v>N</v>
          </cell>
          <cell r="Z2662" t="str">
            <v>380/80R38 (White)</v>
          </cell>
          <cell r="AA2662" t="str">
            <v>380/90R46, SPRAYBIB (WHITE)</v>
          </cell>
          <cell r="AB2662">
            <v>750</v>
          </cell>
          <cell r="AC2662" t="str">
            <v>N</v>
          </cell>
          <cell r="AD2662" t="str">
            <v>N</v>
          </cell>
          <cell r="AE2662" t="str">
            <v>N</v>
          </cell>
          <cell r="AF2662">
            <v>38</v>
          </cell>
          <cell r="AG2662" t="str">
            <v>Plan</v>
          </cell>
          <cell r="AH2662" t="str">
            <v>N</v>
          </cell>
          <cell r="AK2662" t="str">
            <v>Y</v>
          </cell>
          <cell r="AL2662" t="str">
            <v>N</v>
          </cell>
          <cell r="AM2662" t="str">
            <v>60/90</v>
          </cell>
          <cell r="AN2662" t="str">
            <v>Y</v>
          </cell>
          <cell r="AO2662">
            <v>9</v>
          </cell>
          <cell r="AP2662">
            <v>15</v>
          </cell>
          <cell r="AQ2662">
            <v>3</v>
          </cell>
          <cell r="AR2662" t="str">
            <v>N</v>
          </cell>
          <cell r="AS2662" t="str">
            <v>R</v>
          </cell>
          <cell r="AT2662" t="str">
            <v>Env Pro 2</v>
          </cell>
          <cell r="AU2662" t="str">
            <v>GPS</v>
          </cell>
          <cell r="AV2662" t="str">
            <v>UltraGlide 3</v>
          </cell>
          <cell r="AW2662" t="str">
            <v>Y</v>
          </cell>
          <cell r="AX2662" t="str">
            <v>Y</v>
          </cell>
          <cell r="AY2662" t="str">
            <v>N</v>
          </cell>
        </row>
        <row r="2663">
          <cell r="D2663">
            <v>41974</v>
          </cell>
          <cell r="H2663">
            <v>247</v>
          </cell>
          <cell r="I2663">
            <v>41974</v>
          </cell>
          <cell r="J2663">
            <v>22</v>
          </cell>
          <cell r="K2663" t="str">
            <v>Follrod</v>
          </cell>
          <cell r="L2663">
            <v>42036</v>
          </cell>
          <cell r="M2663">
            <v>41867</v>
          </cell>
          <cell r="N2663" t="str">
            <v>PBS #2</v>
          </cell>
          <cell r="O2663">
            <v>0</v>
          </cell>
          <cell r="P2663" t="str">
            <v>P. Bradley</v>
          </cell>
          <cell r="Q2663" t="str">
            <v>2015-0442</v>
          </cell>
          <cell r="R2663">
            <v>720</v>
          </cell>
          <cell r="S2663">
            <v>160</v>
          </cell>
          <cell r="T2663" t="str">
            <v>JCB</v>
          </cell>
          <cell r="U2663" t="str">
            <v>4 Speed</v>
          </cell>
          <cell r="V2663" t="str">
            <v>N</v>
          </cell>
          <cell r="W2663" t="str">
            <v>120F</v>
          </cell>
          <cell r="X2663">
            <v>42</v>
          </cell>
          <cell r="Y2663" t="str">
            <v>N</v>
          </cell>
          <cell r="Z2663" t="str">
            <v>380/80R38 (White)</v>
          </cell>
          <cell r="AA2663" t="str">
            <v>380/90R46, SPRAYBIB (WHITE)</v>
          </cell>
          <cell r="AB2663">
            <v>750</v>
          </cell>
          <cell r="AC2663" t="str">
            <v>N</v>
          </cell>
          <cell r="AD2663" t="str">
            <v>N</v>
          </cell>
          <cell r="AE2663" t="str">
            <v>N</v>
          </cell>
          <cell r="AF2663">
            <v>38</v>
          </cell>
          <cell r="AG2663" t="str">
            <v>Plan</v>
          </cell>
          <cell r="AH2663" t="str">
            <v>N</v>
          </cell>
          <cell r="AK2663" t="str">
            <v>Y</v>
          </cell>
          <cell r="AL2663" t="str">
            <v>N</v>
          </cell>
          <cell r="AM2663" t="str">
            <v>60/90</v>
          </cell>
          <cell r="AN2663" t="str">
            <v>Y</v>
          </cell>
          <cell r="AO2663">
            <v>9</v>
          </cell>
          <cell r="AP2663">
            <v>15</v>
          </cell>
          <cell r="AQ2663">
            <v>3</v>
          </cell>
          <cell r="AR2663" t="str">
            <v>N</v>
          </cell>
          <cell r="AS2663" t="str">
            <v>R</v>
          </cell>
          <cell r="AT2663" t="str">
            <v>Env Pro 2</v>
          </cell>
          <cell r="AU2663" t="str">
            <v>GPS</v>
          </cell>
          <cell r="AV2663" t="str">
            <v>UltraGlide 3</v>
          </cell>
          <cell r="AW2663" t="str">
            <v>Y</v>
          </cell>
          <cell r="AX2663" t="str">
            <v>Y</v>
          </cell>
          <cell r="AY2663" t="str">
            <v>N</v>
          </cell>
        </row>
        <row r="2664">
          <cell r="D2664">
            <v>41974</v>
          </cell>
          <cell r="H2664">
            <v>248</v>
          </cell>
          <cell r="I2664">
            <v>41974</v>
          </cell>
          <cell r="J2664">
            <v>23</v>
          </cell>
          <cell r="K2664" t="str">
            <v>Follrod</v>
          </cell>
          <cell r="L2664">
            <v>42036</v>
          </cell>
          <cell r="M2664">
            <v>41841</v>
          </cell>
          <cell r="O2664">
            <v>0</v>
          </cell>
          <cell r="P2664" t="str">
            <v>Buckeye</v>
          </cell>
          <cell r="Q2664" t="str">
            <v>2015-0443</v>
          </cell>
          <cell r="R2664">
            <v>720</v>
          </cell>
          <cell r="S2664">
            <v>160</v>
          </cell>
          <cell r="T2664" t="str">
            <v>JCB</v>
          </cell>
          <cell r="U2664" t="str">
            <v>4 Speed</v>
          </cell>
          <cell r="V2664" t="str">
            <v>N</v>
          </cell>
          <cell r="W2664" t="str">
            <v>120F</v>
          </cell>
          <cell r="X2664">
            <v>50</v>
          </cell>
          <cell r="Y2664" t="str">
            <v>N</v>
          </cell>
          <cell r="Z2664" t="str">
            <v>380/80R38 (White)</v>
          </cell>
          <cell r="AA2664" t="str">
            <v>380/90R46, SPRAYBIB (WHITE)</v>
          </cell>
          <cell r="AB2664">
            <v>750</v>
          </cell>
          <cell r="AC2664" t="str">
            <v>N</v>
          </cell>
          <cell r="AD2664" t="str">
            <v>Y</v>
          </cell>
          <cell r="AE2664" t="str">
            <v>N</v>
          </cell>
          <cell r="AF2664" t="str">
            <v>N</v>
          </cell>
          <cell r="AG2664" t="str">
            <v>N</v>
          </cell>
          <cell r="AH2664" t="str">
            <v>N</v>
          </cell>
          <cell r="AK2664" t="str">
            <v>N</v>
          </cell>
          <cell r="AL2664" t="str">
            <v>N</v>
          </cell>
          <cell r="AM2664" t="str">
            <v>60/90</v>
          </cell>
          <cell r="AN2664" t="str">
            <v>Y</v>
          </cell>
          <cell r="AO2664">
            <v>9</v>
          </cell>
          <cell r="AP2664">
            <v>15</v>
          </cell>
          <cell r="AQ2664">
            <v>3</v>
          </cell>
          <cell r="AR2664" t="str">
            <v>N</v>
          </cell>
          <cell r="AS2664" t="str">
            <v>N</v>
          </cell>
          <cell r="AT2664" t="str">
            <v>Env Pro 2</v>
          </cell>
          <cell r="AU2664" t="str">
            <v>GPS</v>
          </cell>
          <cell r="AV2664" t="str">
            <v>N</v>
          </cell>
          <cell r="AW2664" t="str">
            <v>Y</v>
          </cell>
          <cell r="AX2664" t="str">
            <v>Y</v>
          </cell>
          <cell r="AY2664" t="str">
            <v>SmartTrax</v>
          </cell>
        </row>
        <row r="2665">
          <cell r="D2665">
            <v>41974</v>
          </cell>
          <cell r="H2665">
            <v>249</v>
          </cell>
          <cell r="I2665">
            <v>41974</v>
          </cell>
          <cell r="J2665">
            <v>24</v>
          </cell>
          <cell r="K2665" t="str">
            <v>Follrod</v>
          </cell>
          <cell r="L2665">
            <v>42036</v>
          </cell>
          <cell r="M2665">
            <v>41841</v>
          </cell>
          <cell r="O2665">
            <v>0</v>
          </cell>
          <cell r="P2665" t="str">
            <v>Buckeye</v>
          </cell>
          <cell r="Q2665" t="str">
            <v>2015-0445</v>
          </cell>
          <cell r="R2665" t="str">
            <v>1220+</v>
          </cell>
          <cell r="S2665">
            <v>275</v>
          </cell>
          <cell r="T2665" t="str">
            <v>ZF 1.87</v>
          </cell>
          <cell r="U2665" t="str">
            <v>6 Speed</v>
          </cell>
          <cell r="V2665" t="str">
            <v>N</v>
          </cell>
          <cell r="W2665" t="str">
            <v>120F</v>
          </cell>
          <cell r="X2665">
            <v>50</v>
          </cell>
          <cell r="Y2665" t="str">
            <v>N</v>
          </cell>
          <cell r="Z2665" t="str">
            <v>380/80R38 (BLACK)</v>
          </cell>
          <cell r="AA2665" t="str">
            <v>380/90R46, SPRAYBIB (BLACK)</v>
          </cell>
          <cell r="AB2665">
            <v>1200</v>
          </cell>
          <cell r="AC2665" t="str">
            <v>N</v>
          </cell>
          <cell r="AD2665" t="str">
            <v>Y</v>
          </cell>
          <cell r="AE2665" t="str">
            <v>N</v>
          </cell>
          <cell r="AF2665" t="str">
            <v>N</v>
          </cell>
          <cell r="AG2665" t="str">
            <v>N</v>
          </cell>
          <cell r="AH2665" t="str">
            <v>N</v>
          </cell>
          <cell r="AK2665" t="str">
            <v>N</v>
          </cell>
          <cell r="AL2665" t="str">
            <v>N</v>
          </cell>
          <cell r="AM2665" t="str">
            <v>60/90</v>
          </cell>
          <cell r="AN2665" t="str">
            <v>Y</v>
          </cell>
          <cell r="AO2665">
            <v>9</v>
          </cell>
          <cell r="AP2665">
            <v>15</v>
          </cell>
          <cell r="AQ2665">
            <v>3</v>
          </cell>
          <cell r="AR2665" t="str">
            <v>N</v>
          </cell>
          <cell r="AS2665" t="str">
            <v>N</v>
          </cell>
          <cell r="AT2665" t="str">
            <v>Env Pro 2</v>
          </cell>
          <cell r="AU2665" t="str">
            <v>GPS</v>
          </cell>
          <cell r="AV2665" t="str">
            <v>N</v>
          </cell>
          <cell r="AW2665" t="str">
            <v>Y</v>
          </cell>
          <cell r="AX2665" t="str">
            <v>Y</v>
          </cell>
          <cell r="AY2665" t="str">
            <v>SmartTrax</v>
          </cell>
        </row>
        <row r="2666">
          <cell r="D2666">
            <v>41974</v>
          </cell>
          <cell r="H2666">
            <v>250</v>
          </cell>
          <cell r="I2666">
            <v>41974</v>
          </cell>
          <cell r="J2666">
            <v>25</v>
          </cell>
          <cell r="K2666" t="str">
            <v>Follrod</v>
          </cell>
          <cell r="L2666">
            <v>42036</v>
          </cell>
          <cell r="M2666">
            <v>41858</v>
          </cell>
          <cell r="N2666" t="str">
            <v>PO#00000010</v>
          </cell>
          <cell r="O2666">
            <v>0</v>
          </cell>
          <cell r="P2666" t="str">
            <v>HJV</v>
          </cell>
          <cell r="Q2666" t="str">
            <v>2015-0446</v>
          </cell>
          <cell r="R2666">
            <v>720</v>
          </cell>
          <cell r="S2666">
            <v>160</v>
          </cell>
          <cell r="T2666" t="str">
            <v>JCB</v>
          </cell>
          <cell r="U2666" t="str">
            <v>4 Speed</v>
          </cell>
          <cell r="V2666" t="str">
            <v>N</v>
          </cell>
          <cell r="W2666" t="str">
            <v>120F</v>
          </cell>
          <cell r="X2666">
            <v>50</v>
          </cell>
          <cell r="Y2666" t="str">
            <v>N</v>
          </cell>
          <cell r="Z2666" t="str">
            <v>380/80R38 (White)</v>
          </cell>
          <cell r="AA2666" t="str">
            <v>380/90R46, SPRAYBIB (WHITE)</v>
          </cell>
          <cell r="AB2666">
            <v>750</v>
          </cell>
          <cell r="AC2666" t="str">
            <v>N</v>
          </cell>
          <cell r="AD2666" t="str">
            <v>N</v>
          </cell>
          <cell r="AE2666" t="str">
            <v>Y</v>
          </cell>
          <cell r="AF2666">
            <v>38</v>
          </cell>
          <cell r="AG2666" t="str">
            <v>DB</v>
          </cell>
          <cell r="AH2666" t="str">
            <v>N</v>
          </cell>
          <cell r="AK2666" t="str">
            <v>Y</v>
          </cell>
          <cell r="AL2666" t="str">
            <v>N</v>
          </cell>
          <cell r="AM2666" t="str">
            <v>60/90</v>
          </cell>
          <cell r="AN2666" t="str">
            <v>Y</v>
          </cell>
          <cell r="AO2666">
            <v>9</v>
          </cell>
          <cell r="AP2666">
            <v>20</v>
          </cell>
          <cell r="AQ2666">
            <v>3</v>
          </cell>
          <cell r="AR2666" t="str">
            <v>N</v>
          </cell>
          <cell r="AS2666" t="str">
            <v>R</v>
          </cell>
          <cell r="AT2666" t="str">
            <v>Env Pro 2</v>
          </cell>
          <cell r="AU2666" t="str">
            <v>GPS</v>
          </cell>
          <cell r="AV2666" t="str">
            <v>UltraGlide 3</v>
          </cell>
          <cell r="AW2666" t="str">
            <v>Y</v>
          </cell>
          <cell r="AX2666" t="str">
            <v>Y</v>
          </cell>
          <cell r="AY2666" t="str">
            <v>SmartTrax</v>
          </cell>
        </row>
        <row r="2667">
          <cell r="D2667">
            <v>41974</v>
          </cell>
          <cell r="H2667">
            <v>251</v>
          </cell>
          <cell r="I2667">
            <v>41974</v>
          </cell>
          <cell r="J2667">
            <v>26</v>
          </cell>
          <cell r="K2667" t="str">
            <v>Follrod</v>
          </cell>
          <cell r="L2667">
            <v>42036</v>
          </cell>
          <cell r="M2667">
            <v>41858</v>
          </cell>
          <cell r="N2667" t="str">
            <v>PO#00000011</v>
          </cell>
          <cell r="O2667">
            <v>0</v>
          </cell>
          <cell r="P2667" t="str">
            <v>HJV</v>
          </cell>
          <cell r="Q2667" t="str">
            <v>2015-0448</v>
          </cell>
          <cell r="R2667">
            <v>720</v>
          </cell>
          <cell r="S2667">
            <v>160</v>
          </cell>
          <cell r="T2667" t="str">
            <v>JCB</v>
          </cell>
          <cell r="U2667" t="str">
            <v>4 Speed</v>
          </cell>
          <cell r="V2667" t="str">
            <v>N</v>
          </cell>
          <cell r="W2667" t="str">
            <v>120F</v>
          </cell>
          <cell r="X2667">
            <v>50</v>
          </cell>
          <cell r="Y2667" t="str">
            <v>N</v>
          </cell>
          <cell r="Z2667" t="str">
            <v>380/80R38 (White)</v>
          </cell>
          <cell r="AA2667" t="str">
            <v>380/90R46, SPRAYBIB (WHITE)</v>
          </cell>
          <cell r="AB2667">
            <v>750</v>
          </cell>
          <cell r="AC2667" t="str">
            <v>N</v>
          </cell>
          <cell r="AD2667" t="str">
            <v>N</v>
          </cell>
          <cell r="AE2667" t="str">
            <v>Y</v>
          </cell>
          <cell r="AF2667">
            <v>38</v>
          </cell>
          <cell r="AG2667" t="str">
            <v>DB</v>
          </cell>
          <cell r="AH2667" t="str">
            <v>N</v>
          </cell>
          <cell r="AK2667" t="str">
            <v>Y</v>
          </cell>
          <cell r="AL2667" t="str">
            <v>N</v>
          </cell>
          <cell r="AM2667" t="str">
            <v>60/90</v>
          </cell>
          <cell r="AN2667" t="str">
            <v>Y</v>
          </cell>
          <cell r="AO2667">
            <v>9</v>
          </cell>
          <cell r="AP2667">
            <v>20</v>
          </cell>
          <cell r="AQ2667">
            <v>3</v>
          </cell>
          <cell r="AR2667" t="str">
            <v>N</v>
          </cell>
          <cell r="AS2667" t="str">
            <v>R</v>
          </cell>
          <cell r="AT2667" t="str">
            <v>Env Pro 2</v>
          </cell>
          <cell r="AU2667" t="str">
            <v>GPS</v>
          </cell>
          <cell r="AV2667" t="str">
            <v>UltraGlide 3</v>
          </cell>
          <cell r="AW2667" t="str">
            <v>Y</v>
          </cell>
          <cell r="AX2667" t="str">
            <v>Y</v>
          </cell>
          <cell r="AY2667" t="str">
            <v>SmartTrax</v>
          </cell>
        </row>
        <row r="2668">
          <cell r="D2668">
            <v>41974</v>
          </cell>
          <cell r="H2668">
            <v>252</v>
          </cell>
          <cell r="I2668">
            <v>41974</v>
          </cell>
          <cell r="J2668">
            <v>27</v>
          </cell>
          <cell r="K2668" t="str">
            <v>Follrod</v>
          </cell>
          <cell r="L2668">
            <v>42036</v>
          </cell>
          <cell r="M2668">
            <v>41858</v>
          </cell>
          <cell r="N2668" t="str">
            <v>PO#00000012</v>
          </cell>
          <cell r="O2668">
            <v>0</v>
          </cell>
          <cell r="P2668" t="str">
            <v>HJV</v>
          </cell>
          <cell r="Q2668" t="str">
            <v>2015-0449</v>
          </cell>
          <cell r="R2668">
            <v>720</v>
          </cell>
          <cell r="S2668">
            <v>160</v>
          </cell>
          <cell r="T2668" t="str">
            <v>JCB</v>
          </cell>
          <cell r="U2668" t="str">
            <v>4 Speed</v>
          </cell>
          <cell r="V2668" t="str">
            <v>N</v>
          </cell>
          <cell r="W2668" t="str">
            <v>120F</v>
          </cell>
          <cell r="X2668">
            <v>50</v>
          </cell>
          <cell r="Y2668" t="str">
            <v>N</v>
          </cell>
          <cell r="Z2668" t="str">
            <v>380/80R38 (White)</v>
          </cell>
          <cell r="AA2668" t="str">
            <v>380/90R46, SPRAYBIB (WHITE)</v>
          </cell>
          <cell r="AB2668">
            <v>750</v>
          </cell>
          <cell r="AC2668" t="str">
            <v>N</v>
          </cell>
          <cell r="AD2668" t="str">
            <v>N</v>
          </cell>
          <cell r="AE2668" t="str">
            <v>Y</v>
          </cell>
          <cell r="AF2668">
            <v>38</v>
          </cell>
          <cell r="AG2668" t="str">
            <v>DB</v>
          </cell>
          <cell r="AH2668" t="str">
            <v>N</v>
          </cell>
          <cell r="AK2668" t="str">
            <v>Y</v>
          </cell>
          <cell r="AL2668" t="str">
            <v>N</v>
          </cell>
          <cell r="AM2668" t="str">
            <v>60/90</v>
          </cell>
          <cell r="AN2668" t="str">
            <v>Y</v>
          </cell>
          <cell r="AO2668">
            <v>9</v>
          </cell>
          <cell r="AP2668">
            <v>20</v>
          </cell>
          <cell r="AQ2668">
            <v>3</v>
          </cell>
          <cell r="AR2668" t="str">
            <v>N</v>
          </cell>
          <cell r="AS2668" t="str">
            <v>R</v>
          </cell>
          <cell r="AT2668" t="str">
            <v>Env Pro 2</v>
          </cell>
          <cell r="AU2668" t="str">
            <v>GPS</v>
          </cell>
          <cell r="AV2668" t="str">
            <v>UltraGlide 3</v>
          </cell>
          <cell r="AW2668" t="str">
            <v>Y</v>
          </cell>
          <cell r="AX2668" t="str">
            <v>Y</v>
          </cell>
          <cell r="AY2668" t="str">
            <v>SmartTrax</v>
          </cell>
        </row>
        <row r="2669">
          <cell r="D2669">
            <v>41974</v>
          </cell>
          <cell r="H2669">
            <v>253</v>
          </cell>
          <cell r="I2669">
            <v>41974</v>
          </cell>
          <cell r="J2669">
            <v>28</v>
          </cell>
          <cell r="K2669" t="str">
            <v>Follrod</v>
          </cell>
          <cell r="L2669">
            <v>42036</v>
          </cell>
          <cell r="M2669">
            <v>41858</v>
          </cell>
          <cell r="N2669" t="str">
            <v>PO#00000015</v>
          </cell>
          <cell r="O2669">
            <v>0</v>
          </cell>
          <cell r="P2669" t="str">
            <v>HJV</v>
          </cell>
          <cell r="Q2669" t="str">
            <v>2015-0450</v>
          </cell>
          <cell r="R2669">
            <v>720</v>
          </cell>
          <cell r="S2669">
            <v>160</v>
          </cell>
          <cell r="T2669" t="str">
            <v>JCB</v>
          </cell>
          <cell r="U2669" t="str">
            <v>4 Speed</v>
          </cell>
          <cell r="V2669" t="str">
            <v>N</v>
          </cell>
          <cell r="W2669" t="str">
            <v>120F</v>
          </cell>
          <cell r="X2669">
            <v>50</v>
          </cell>
          <cell r="Y2669" t="str">
            <v>N</v>
          </cell>
          <cell r="Z2669" t="str">
            <v>380/80R38 (White)</v>
          </cell>
          <cell r="AA2669" t="str">
            <v>380/90R46, SPRAYBIB (WHITE)</v>
          </cell>
          <cell r="AB2669">
            <v>750</v>
          </cell>
          <cell r="AC2669" t="str">
            <v>N</v>
          </cell>
          <cell r="AD2669" t="str">
            <v>N</v>
          </cell>
          <cell r="AE2669" t="str">
            <v>Y</v>
          </cell>
          <cell r="AF2669">
            <v>38</v>
          </cell>
          <cell r="AG2669" t="str">
            <v>DB</v>
          </cell>
          <cell r="AH2669" t="str">
            <v>N</v>
          </cell>
          <cell r="AK2669" t="str">
            <v>Y</v>
          </cell>
          <cell r="AL2669" t="str">
            <v>N</v>
          </cell>
          <cell r="AM2669" t="str">
            <v>60/90</v>
          </cell>
          <cell r="AN2669" t="str">
            <v>Y</v>
          </cell>
          <cell r="AO2669">
            <v>9</v>
          </cell>
          <cell r="AP2669">
            <v>20</v>
          </cell>
          <cell r="AQ2669">
            <v>3</v>
          </cell>
          <cell r="AR2669" t="str">
            <v>N</v>
          </cell>
          <cell r="AS2669" t="str">
            <v>R</v>
          </cell>
          <cell r="AT2669" t="str">
            <v>Env Pro 2</v>
          </cell>
          <cell r="AU2669" t="str">
            <v>GPS</v>
          </cell>
          <cell r="AV2669" t="str">
            <v>UltraGlide 3</v>
          </cell>
          <cell r="AW2669" t="str">
            <v>Y</v>
          </cell>
          <cell r="AX2669" t="str">
            <v>Y</v>
          </cell>
          <cell r="AY2669" t="str">
            <v>SmartTrax</v>
          </cell>
        </row>
        <row r="2670">
          <cell r="D2670">
            <v>41974</v>
          </cell>
          <cell r="H2670">
            <v>254</v>
          </cell>
          <cell r="I2670">
            <v>41974</v>
          </cell>
          <cell r="J2670">
            <v>29</v>
          </cell>
          <cell r="K2670" t="str">
            <v>Follrod</v>
          </cell>
          <cell r="L2670">
            <v>42036</v>
          </cell>
          <cell r="M2670">
            <v>41858</v>
          </cell>
          <cell r="N2670" t="str">
            <v>PO#00000016</v>
          </cell>
          <cell r="O2670">
            <v>0</v>
          </cell>
          <cell r="P2670" t="str">
            <v>HJV</v>
          </cell>
          <cell r="Q2670" t="str">
            <v>2015-0451</v>
          </cell>
          <cell r="R2670">
            <v>720</v>
          </cell>
          <cell r="S2670">
            <v>160</v>
          </cell>
          <cell r="T2670" t="str">
            <v>JCB</v>
          </cell>
          <cell r="U2670" t="str">
            <v>4 Speed</v>
          </cell>
          <cell r="V2670" t="str">
            <v>N</v>
          </cell>
          <cell r="W2670" t="str">
            <v>120F</v>
          </cell>
          <cell r="X2670">
            <v>50</v>
          </cell>
          <cell r="Y2670" t="str">
            <v>N</v>
          </cell>
          <cell r="Z2670" t="str">
            <v>380/80R38 (White)</v>
          </cell>
          <cell r="AA2670" t="str">
            <v>380/90R46, SPRAYBIB (WHITE)</v>
          </cell>
          <cell r="AB2670">
            <v>750</v>
          </cell>
          <cell r="AC2670" t="str">
            <v>N</v>
          </cell>
          <cell r="AD2670" t="str">
            <v>N</v>
          </cell>
          <cell r="AE2670" t="str">
            <v>Y</v>
          </cell>
          <cell r="AF2670">
            <v>38</v>
          </cell>
          <cell r="AG2670" t="str">
            <v>DB</v>
          </cell>
          <cell r="AH2670" t="str">
            <v>N</v>
          </cell>
          <cell r="AK2670" t="str">
            <v>Y</v>
          </cell>
          <cell r="AL2670" t="str">
            <v>N</v>
          </cell>
          <cell r="AM2670" t="str">
            <v>60/90</v>
          </cell>
          <cell r="AN2670" t="str">
            <v>Y</v>
          </cell>
          <cell r="AO2670">
            <v>9</v>
          </cell>
          <cell r="AP2670">
            <v>20</v>
          </cell>
          <cell r="AQ2670">
            <v>3</v>
          </cell>
          <cell r="AR2670" t="str">
            <v>N</v>
          </cell>
          <cell r="AS2670" t="str">
            <v>R</v>
          </cell>
          <cell r="AT2670" t="str">
            <v>Env Pro 2</v>
          </cell>
          <cell r="AU2670" t="str">
            <v>GPS</v>
          </cell>
          <cell r="AV2670" t="str">
            <v>UltraGlide 3</v>
          </cell>
          <cell r="AW2670" t="str">
            <v>Y</v>
          </cell>
          <cell r="AX2670" t="str">
            <v>Y</v>
          </cell>
          <cell r="AY2670" t="str">
            <v>SmartTrax</v>
          </cell>
        </row>
        <row r="2671">
          <cell r="D2671">
            <v>41974</v>
          </cell>
          <cell r="H2671">
            <v>255</v>
          </cell>
          <cell r="I2671">
            <v>41974</v>
          </cell>
          <cell r="J2671">
            <v>30</v>
          </cell>
          <cell r="K2671" t="str">
            <v>Follrod</v>
          </cell>
          <cell r="L2671">
            <v>42064</v>
          </cell>
          <cell r="M2671">
            <v>41845</v>
          </cell>
          <cell r="O2671">
            <v>41849</v>
          </cell>
          <cell r="P2671" t="str">
            <v>Egger Truck</v>
          </cell>
          <cell r="Q2671" t="str">
            <v>2015-0452</v>
          </cell>
          <cell r="R2671">
            <v>720</v>
          </cell>
          <cell r="S2671">
            <v>160</v>
          </cell>
          <cell r="T2671" t="str">
            <v>JCB</v>
          </cell>
          <cell r="U2671" t="str">
            <v>4 Speed</v>
          </cell>
          <cell r="V2671" t="str">
            <v>C</v>
          </cell>
          <cell r="W2671" t="str">
            <v>120F</v>
          </cell>
          <cell r="X2671">
            <v>50</v>
          </cell>
          <cell r="Y2671" t="str">
            <v>N</v>
          </cell>
          <cell r="Z2671" t="str">
            <v>380/80R38 (White)</v>
          </cell>
          <cell r="AA2671" t="str">
            <v>380/90R46, SPRAYBIB (WHITE)</v>
          </cell>
          <cell r="AB2671">
            <v>750</v>
          </cell>
          <cell r="AC2671" t="str">
            <v>N</v>
          </cell>
          <cell r="AD2671" t="str">
            <v>N</v>
          </cell>
          <cell r="AE2671" t="str">
            <v>Y</v>
          </cell>
          <cell r="AF2671">
            <v>38</v>
          </cell>
          <cell r="AG2671" t="str">
            <v>DB</v>
          </cell>
          <cell r="AH2671" t="str">
            <v>N</v>
          </cell>
          <cell r="AK2671" t="str">
            <v>Y</v>
          </cell>
          <cell r="AL2671" t="str">
            <v>N</v>
          </cell>
          <cell r="AM2671" t="str">
            <v>60/90</v>
          </cell>
          <cell r="AN2671" t="str">
            <v>Y</v>
          </cell>
          <cell r="AO2671">
            <v>9</v>
          </cell>
          <cell r="AP2671">
            <v>20</v>
          </cell>
          <cell r="AQ2671">
            <v>5</v>
          </cell>
          <cell r="AR2671" t="str">
            <v>N</v>
          </cell>
          <cell r="AS2671" t="str">
            <v>N</v>
          </cell>
          <cell r="AT2671" t="str">
            <v>ISO Wiring</v>
          </cell>
          <cell r="AU2671" t="str">
            <v>N</v>
          </cell>
          <cell r="AV2671" t="str">
            <v>N</v>
          </cell>
          <cell r="AW2671" t="str">
            <v>Y</v>
          </cell>
          <cell r="AX2671" t="str">
            <v>Y</v>
          </cell>
          <cell r="AY2671" t="str">
            <v>N</v>
          </cell>
        </row>
        <row r="2672">
          <cell r="D2672">
            <v>41974</v>
          </cell>
          <cell r="H2672">
            <v>256</v>
          </cell>
          <cell r="I2672">
            <v>41974</v>
          </cell>
          <cell r="J2672">
            <v>31</v>
          </cell>
          <cell r="K2672" t="str">
            <v>Follrod</v>
          </cell>
          <cell r="L2672">
            <v>42064</v>
          </cell>
          <cell r="M2672">
            <v>41841</v>
          </cell>
          <cell r="O2672">
            <v>0</v>
          </cell>
          <cell r="P2672" t="str">
            <v>Buckeye</v>
          </cell>
          <cell r="Q2672" t="str">
            <v>2015-0453</v>
          </cell>
          <cell r="R2672">
            <v>720</v>
          </cell>
          <cell r="S2672">
            <v>160</v>
          </cell>
          <cell r="T2672" t="str">
            <v>JCB</v>
          </cell>
          <cell r="U2672" t="str">
            <v>4 Speed</v>
          </cell>
          <cell r="V2672" t="str">
            <v>N</v>
          </cell>
          <cell r="W2672" t="str">
            <v>120F</v>
          </cell>
          <cell r="X2672">
            <v>42</v>
          </cell>
          <cell r="Y2672" t="str">
            <v>N</v>
          </cell>
          <cell r="Z2672" t="str">
            <v>380/80R38 (White)</v>
          </cell>
          <cell r="AA2672" t="str">
            <v>380/90R46, SPRAYBIB (WHITE)</v>
          </cell>
          <cell r="AB2672">
            <v>750</v>
          </cell>
          <cell r="AC2672" t="str">
            <v>N</v>
          </cell>
          <cell r="AD2672" t="str">
            <v>Y</v>
          </cell>
          <cell r="AE2672" t="str">
            <v>N</v>
          </cell>
          <cell r="AF2672" t="str">
            <v>N</v>
          </cell>
          <cell r="AG2672" t="str">
            <v>N</v>
          </cell>
          <cell r="AH2672" t="str">
            <v>N</v>
          </cell>
          <cell r="AK2672" t="str">
            <v>N</v>
          </cell>
          <cell r="AL2672" t="str">
            <v>N</v>
          </cell>
          <cell r="AM2672" t="str">
            <v>60/90</v>
          </cell>
          <cell r="AN2672" t="str">
            <v>Y</v>
          </cell>
          <cell r="AO2672">
            <v>9</v>
          </cell>
          <cell r="AP2672">
            <v>15</v>
          </cell>
          <cell r="AQ2672">
            <v>3</v>
          </cell>
          <cell r="AR2672" t="str">
            <v>N</v>
          </cell>
          <cell r="AS2672" t="str">
            <v>N</v>
          </cell>
          <cell r="AT2672" t="str">
            <v>Env Pro 2</v>
          </cell>
          <cell r="AU2672" t="str">
            <v>GPS</v>
          </cell>
          <cell r="AV2672" t="str">
            <v>N</v>
          </cell>
          <cell r="AW2672" t="str">
            <v>Y</v>
          </cell>
          <cell r="AX2672" t="str">
            <v>Y</v>
          </cell>
          <cell r="AY2672" t="str">
            <v>SmartTrax</v>
          </cell>
        </row>
        <row r="2673">
          <cell r="D2673">
            <v>41974</v>
          </cell>
          <cell r="H2673">
            <v>257</v>
          </cell>
          <cell r="I2673">
            <v>41974</v>
          </cell>
          <cell r="J2673">
            <v>32</v>
          </cell>
          <cell r="K2673" t="str">
            <v>Follrod</v>
          </cell>
          <cell r="L2673">
            <v>42064</v>
          </cell>
          <cell r="M2673">
            <v>41841</v>
          </cell>
          <cell r="O2673">
            <v>41845</v>
          </cell>
          <cell r="P2673" t="str">
            <v>Buckeye</v>
          </cell>
          <cell r="Q2673" t="str">
            <v>2015-0456</v>
          </cell>
          <cell r="R2673">
            <v>720</v>
          </cell>
          <cell r="S2673">
            <v>160</v>
          </cell>
          <cell r="T2673" t="str">
            <v>JCB</v>
          </cell>
          <cell r="U2673" t="str">
            <v>4 Speed</v>
          </cell>
          <cell r="V2673" t="str">
            <v>N</v>
          </cell>
          <cell r="W2673" t="str">
            <v>120F</v>
          </cell>
          <cell r="X2673">
            <v>42</v>
          </cell>
          <cell r="Y2673" t="str">
            <v>N</v>
          </cell>
          <cell r="Z2673" t="str">
            <v>380/80R38 (White)</v>
          </cell>
          <cell r="AA2673" t="str">
            <v>380/90R46, SPRAYBIB (WHITE)</v>
          </cell>
          <cell r="AB2673">
            <v>750</v>
          </cell>
          <cell r="AC2673" t="str">
            <v>N</v>
          </cell>
          <cell r="AD2673" t="str">
            <v>Y</v>
          </cell>
          <cell r="AE2673" t="str">
            <v>N</v>
          </cell>
          <cell r="AF2673" t="str">
            <v>N</v>
          </cell>
          <cell r="AG2673" t="str">
            <v>N</v>
          </cell>
          <cell r="AH2673" t="str">
            <v>N</v>
          </cell>
          <cell r="AK2673" t="str">
            <v>N</v>
          </cell>
          <cell r="AL2673" t="str">
            <v>N</v>
          </cell>
          <cell r="AM2673" t="str">
            <v>60/90</v>
          </cell>
          <cell r="AN2673" t="str">
            <v>Y</v>
          </cell>
          <cell r="AO2673">
            <v>9</v>
          </cell>
          <cell r="AP2673">
            <v>15</v>
          </cell>
          <cell r="AQ2673">
            <v>3</v>
          </cell>
          <cell r="AR2673" t="str">
            <v>N</v>
          </cell>
          <cell r="AS2673" t="str">
            <v>N</v>
          </cell>
          <cell r="AT2673" t="str">
            <v>Env Pro 2</v>
          </cell>
          <cell r="AU2673" t="str">
            <v>GPS</v>
          </cell>
          <cell r="AV2673" t="str">
            <v>N</v>
          </cell>
          <cell r="AW2673" t="str">
            <v>Y</v>
          </cell>
          <cell r="AX2673" t="str">
            <v>Y</v>
          </cell>
          <cell r="AY2673" t="str">
            <v>SmartTrax</v>
          </cell>
        </row>
        <row r="2674">
          <cell r="D2674">
            <v>41974</v>
          </cell>
          <cell r="H2674">
            <v>258</v>
          </cell>
          <cell r="I2674">
            <v>41974</v>
          </cell>
          <cell r="J2674">
            <v>33</v>
          </cell>
          <cell r="K2674" t="str">
            <v>Follrod</v>
          </cell>
          <cell r="L2674">
            <v>42064</v>
          </cell>
          <cell r="M2674">
            <v>41838</v>
          </cell>
          <cell r="N2674" t="str">
            <v>PO 41537</v>
          </cell>
          <cell r="O2674">
            <v>41838</v>
          </cell>
          <cell r="P2674" t="str">
            <v>GFE</v>
          </cell>
          <cell r="Q2674" t="str">
            <v>2015-0459</v>
          </cell>
          <cell r="R2674">
            <v>720</v>
          </cell>
          <cell r="S2674">
            <v>160</v>
          </cell>
          <cell r="T2674" t="str">
            <v>JCB</v>
          </cell>
          <cell r="U2674" t="str">
            <v>4 Speed</v>
          </cell>
          <cell r="V2674" t="str">
            <v>N</v>
          </cell>
          <cell r="W2674" t="str">
            <v>120F</v>
          </cell>
          <cell r="X2674">
            <v>50</v>
          </cell>
          <cell r="Y2674" t="str">
            <v>N</v>
          </cell>
          <cell r="Z2674" t="str">
            <v>380/80R38 (White)</v>
          </cell>
          <cell r="AA2674" t="str">
            <v>380/90R46, SPRAYBIB (WHITE)</v>
          </cell>
          <cell r="AB2674">
            <v>750</v>
          </cell>
          <cell r="AC2674" t="str">
            <v>N</v>
          </cell>
          <cell r="AD2674" t="str">
            <v>N</v>
          </cell>
          <cell r="AE2674" t="str">
            <v>Y</v>
          </cell>
          <cell r="AF2674">
            <v>38</v>
          </cell>
          <cell r="AG2674" t="str">
            <v>DB</v>
          </cell>
          <cell r="AH2674" t="str">
            <v>N</v>
          </cell>
          <cell r="AK2674" t="str">
            <v>N</v>
          </cell>
          <cell r="AL2674" t="str">
            <v>N</v>
          </cell>
          <cell r="AM2674" t="str">
            <v>60/80</v>
          </cell>
          <cell r="AN2674" t="str">
            <v>Y</v>
          </cell>
          <cell r="AO2674">
            <v>7</v>
          </cell>
          <cell r="AP2674">
            <v>20</v>
          </cell>
          <cell r="AQ2674">
            <v>5</v>
          </cell>
          <cell r="AR2674" t="str">
            <v>N</v>
          </cell>
          <cell r="AS2674" t="str">
            <v>N</v>
          </cell>
          <cell r="AT2674" t="str">
            <v>Env Pro 2</v>
          </cell>
          <cell r="AU2674" t="str">
            <v>GPS</v>
          </cell>
          <cell r="AV2674" t="str">
            <v>N</v>
          </cell>
          <cell r="AW2674" t="str">
            <v>Y</v>
          </cell>
          <cell r="AX2674" t="str">
            <v>Y</v>
          </cell>
          <cell r="AY2674" t="str">
            <v>N</v>
          </cell>
        </row>
        <row r="2675">
          <cell r="D2675">
            <v>41974</v>
          </cell>
          <cell r="H2675">
            <v>259</v>
          </cell>
          <cell r="I2675">
            <v>41974</v>
          </cell>
          <cell r="J2675">
            <v>34</v>
          </cell>
          <cell r="K2675" t="str">
            <v>Rech</v>
          </cell>
          <cell r="L2675">
            <v>42064</v>
          </cell>
          <cell r="M2675">
            <v>41822</v>
          </cell>
          <cell r="N2675" t="str">
            <v>UF01455</v>
          </cell>
          <cell r="O2675">
            <v>0</v>
          </cell>
          <cell r="P2675" t="str">
            <v>Brokaw MN</v>
          </cell>
          <cell r="Q2675" t="str">
            <v>2015-0460</v>
          </cell>
          <cell r="R2675">
            <v>1220</v>
          </cell>
          <cell r="S2675">
            <v>225</v>
          </cell>
          <cell r="T2675" t="str">
            <v>ZF 2.42</v>
          </cell>
          <cell r="U2675" t="str">
            <v>6 Speed</v>
          </cell>
          <cell r="V2675" t="str">
            <v>N</v>
          </cell>
          <cell r="W2675" t="str">
            <v>120-160</v>
          </cell>
          <cell r="X2675">
            <v>50</v>
          </cell>
          <cell r="Y2675" t="str">
            <v>N</v>
          </cell>
          <cell r="Z2675" t="str">
            <v>380/80R38 (White)</v>
          </cell>
          <cell r="AA2675" t="str">
            <v>380/90R46, SPRAYBIB (WHITE)</v>
          </cell>
          <cell r="AB2675">
            <v>1200</v>
          </cell>
          <cell r="AC2675" t="str">
            <v>N</v>
          </cell>
          <cell r="AD2675" t="str">
            <v>Y</v>
          </cell>
          <cell r="AE2675" t="str">
            <v>Y</v>
          </cell>
          <cell r="AF2675" t="str">
            <v>N</v>
          </cell>
          <cell r="AG2675" t="str">
            <v>N</v>
          </cell>
          <cell r="AH2675" t="str">
            <v>N</v>
          </cell>
          <cell r="AK2675" t="str">
            <v>N</v>
          </cell>
          <cell r="AL2675" t="str">
            <v>Y</v>
          </cell>
          <cell r="AM2675" t="str">
            <v>60/90</v>
          </cell>
          <cell r="AN2675" t="str">
            <v>Y</v>
          </cell>
          <cell r="AO2675">
            <v>9</v>
          </cell>
          <cell r="AP2675">
            <v>15</v>
          </cell>
          <cell r="AQ2675">
            <v>3</v>
          </cell>
          <cell r="AR2675" t="str">
            <v>N</v>
          </cell>
          <cell r="AS2675" t="str">
            <v>N</v>
          </cell>
          <cell r="AT2675" t="str">
            <v>Env Pro 2</v>
          </cell>
          <cell r="AU2675" t="str">
            <v>GPS</v>
          </cell>
          <cell r="AV2675" t="str">
            <v>UltraGlide 3</v>
          </cell>
          <cell r="AW2675" t="str">
            <v>Y</v>
          </cell>
          <cell r="AX2675" t="str">
            <v>Y</v>
          </cell>
          <cell r="AY2675" t="str">
            <v>N</v>
          </cell>
        </row>
        <row r="2676">
          <cell r="D2676">
            <v>41974</v>
          </cell>
          <cell r="H2676">
            <v>260</v>
          </cell>
          <cell r="I2676">
            <v>41974</v>
          </cell>
          <cell r="J2676">
            <v>35</v>
          </cell>
          <cell r="K2676" t="str">
            <v>Thompson</v>
          </cell>
          <cell r="L2676">
            <v>42064</v>
          </cell>
          <cell r="M2676">
            <v>41822</v>
          </cell>
          <cell r="O2676">
            <v>0</v>
          </cell>
          <cell r="P2676" t="str">
            <v>Terry County</v>
          </cell>
          <cell r="Q2676" t="str">
            <v>2015-0461</v>
          </cell>
          <cell r="R2676">
            <v>1220</v>
          </cell>
          <cell r="S2676">
            <v>225</v>
          </cell>
          <cell r="T2676" t="str">
            <v>ZF 2.42</v>
          </cell>
          <cell r="U2676" t="str">
            <v>6 Speed</v>
          </cell>
          <cell r="V2676" t="str">
            <v>N</v>
          </cell>
          <cell r="W2676" t="str">
            <v>120-160</v>
          </cell>
          <cell r="X2676">
            <v>50</v>
          </cell>
          <cell r="Y2676" t="str">
            <v>N</v>
          </cell>
          <cell r="Z2676" t="str">
            <v>380/80R38 (White)</v>
          </cell>
          <cell r="AA2676" t="str">
            <v>380/90R46, SPRAYBIB (WHITE)</v>
          </cell>
          <cell r="AB2676">
            <v>1200</v>
          </cell>
          <cell r="AC2676" t="str">
            <v>N</v>
          </cell>
          <cell r="AD2676" t="str">
            <v>N</v>
          </cell>
          <cell r="AE2676" t="str">
            <v>Y</v>
          </cell>
          <cell r="AF2676">
            <v>38</v>
          </cell>
          <cell r="AG2676" t="str">
            <v>DB</v>
          </cell>
          <cell r="AH2676" t="str">
            <v>N</v>
          </cell>
          <cell r="AK2676" t="str">
            <v>Y</v>
          </cell>
          <cell r="AL2676" t="str">
            <v>Y</v>
          </cell>
          <cell r="AM2676">
            <v>100</v>
          </cell>
          <cell r="AN2676" t="str">
            <v>Y</v>
          </cell>
          <cell r="AO2676">
            <v>9</v>
          </cell>
          <cell r="AP2676" t="str">
            <v>20 Center Nozzle</v>
          </cell>
          <cell r="AQ2676">
            <v>3</v>
          </cell>
          <cell r="AR2676" t="str">
            <v>N</v>
          </cell>
          <cell r="AS2676" t="str">
            <v>N</v>
          </cell>
          <cell r="AT2676" t="str">
            <v>Env Pro 2</v>
          </cell>
          <cell r="AU2676" t="str">
            <v>GPS</v>
          </cell>
          <cell r="AV2676" t="str">
            <v>N</v>
          </cell>
          <cell r="AW2676" t="str">
            <v>Y</v>
          </cell>
          <cell r="AX2676" t="str">
            <v>Y</v>
          </cell>
          <cell r="AY2676" t="str">
            <v>SmartTrax</v>
          </cell>
          <cell r="AZ2676" t="str">
            <v>Raven 3" w/display</v>
          </cell>
        </row>
        <row r="2677">
          <cell r="D2677">
            <v>41974</v>
          </cell>
          <cell r="H2677">
            <v>261</v>
          </cell>
          <cell r="I2677">
            <v>41974</v>
          </cell>
          <cell r="J2677">
            <v>36</v>
          </cell>
          <cell r="K2677" t="str">
            <v>Follrod</v>
          </cell>
          <cell r="L2677">
            <v>42064</v>
          </cell>
          <cell r="M2677">
            <v>41827</v>
          </cell>
          <cell r="O2677">
            <v>0</v>
          </cell>
          <cell r="P2677" t="str">
            <v>Polen</v>
          </cell>
          <cell r="Q2677" t="str">
            <v>2015-0463</v>
          </cell>
          <cell r="R2677">
            <v>1220</v>
          </cell>
          <cell r="S2677">
            <v>225</v>
          </cell>
          <cell r="T2677" t="str">
            <v>ZF 2.42</v>
          </cell>
          <cell r="U2677" t="str">
            <v>6 Speed</v>
          </cell>
          <cell r="V2677" t="str">
            <v>N</v>
          </cell>
          <cell r="W2677" t="str">
            <v>120F</v>
          </cell>
          <cell r="X2677">
            <v>50</v>
          </cell>
          <cell r="Y2677" t="str">
            <v>N</v>
          </cell>
          <cell r="Z2677" t="str">
            <v>380/80R38 (White)</v>
          </cell>
          <cell r="AA2677" t="str">
            <v>380/90R46, SPRAYBIB (WHITE)</v>
          </cell>
          <cell r="AB2677">
            <v>1200</v>
          </cell>
          <cell r="AC2677" t="str">
            <v>N</v>
          </cell>
          <cell r="AD2677" t="str">
            <v>Y</v>
          </cell>
          <cell r="AE2677" t="str">
            <v>Y</v>
          </cell>
          <cell r="AF2677">
            <v>38</v>
          </cell>
          <cell r="AG2677" t="str">
            <v>DB</v>
          </cell>
          <cell r="AH2677" t="str">
            <v>N</v>
          </cell>
          <cell r="AK2677" t="str">
            <v>Y</v>
          </cell>
          <cell r="AL2677" t="str">
            <v>Y</v>
          </cell>
          <cell r="AM2677" t="str">
            <v>60/90</v>
          </cell>
          <cell r="AN2677" t="str">
            <v>Y</v>
          </cell>
          <cell r="AO2677">
            <v>9</v>
          </cell>
          <cell r="AP2677">
            <v>20</v>
          </cell>
          <cell r="AQ2677">
            <v>3</v>
          </cell>
          <cell r="AR2677" t="str">
            <v>N</v>
          </cell>
          <cell r="AS2677" t="str">
            <v>R</v>
          </cell>
          <cell r="AT2677" t="str">
            <v>N</v>
          </cell>
          <cell r="AU2677" t="str">
            <v>N</v>
          </cell>
          <cell r="AV2677" t="str">
            <v>N</v>
          </cell>
          <cell r="AW2677" t="str">
            <v>N</v>
          </cell>
          <cell r="AX2677" t="str">
            <v>N</v>
          </cell>
          <cell r="AY2677" t="str">
            <v>N</v>
          </cell>
        </row>
        <row r="2678">
          <cell r="D2678">
            <v>41974</v>
          </cell>
          <cell r="H2678">
            <v>262</v>
          </cell>
          <cell r="I2678">
            <v>41974</v>
          </cell>
          <cell r="J2678">
            <v>37</v>
          </cell>
          <cell r="K2678" t="str">
            <v>Follrod</v>
          </cell>
          <cell r="L2678">
            <v>42064</v>
          </cell>
          <cell r="M2678">
            <v>41827</v>
          </cell>
          <cell r="O2678">
            <v>0</v>
          </cell>
          <cell r="P2678" t="str">
            <v>Polen</v>
          </cell>
          <cell r="Q2678" t="str">
            <v>2015-0464</v>
          </cell>
          <cell r="R2678">
            <v>720</v>
          </cell>
          <cell r="S2678">
            <v>160</v>
          </cell>
          <cell r="T2678" t="str">
            <v>JCB</v>
          </cell>
          <cell r="U2678" t="str">
            <v>4 Speed</v>
          </cell>
          <cell r="V2678" t="str">
            <v>N</v>
          </cell>
          <cell r="W2678" t="str">
            <v>120F</v>
          </cell>
          <cell r="X2678">
            <v>42</v>
          </cell>
          <cell r="Y2678" t="str">
            <v>N</v>
          </cell>
          <cell r="Z2678" t="str">
            <v>380/80R38 (White)</v>
          </cell>
          <cell r="AA2678" t="str">
            <v>380/90R46, SPRAYBIB (WHITE)</v>
          </cell>
          <cell r="AB2678">
            <v>750</v>
          </cell>
          <cell r="AC2678" t="str">
            <v>N</v>
          </cell>
          <cell r="AD2678" t="str">
            <v>Y</v>
          </cell>
          <cell r="AE2678" t="str">
            <v>Y</v>
          </cell>
          <cell r="AF2678" t="str">
            <v>N</v>
          </cell>
          <cell r="AG2678" t="str">
            <v>Plan</v>
          </cell>
          <cell r="AH2678" t="str">
            <v>N</v>
          </cell>
          <cell r="AK2678" t="str">
            <v>Y</v>
          </cell>
          <cell r="AL2678" t="str">
            <v>N</v>
          </cell>
          <cell r="AM2678" t="str">
            <v>60/80</v>
          </cell>
          <cell r="AN2678" t="str">
            <v>Y</v>
          </cell>
          <cell r="AO2678">
            <v>7</v>
          </cell>
          <cell r="AP2678">
            <v>20</v>
          </cell>
          <cell r="AQ2678">
            <v>3</v>
          </cell>
          <cell r="AR2678" t="str">
            <v>N</v>
          </cell>
          <cell r="AS2678" t="str">
            <v>R</v>
          </cell>
          <cell r="AT2678" t="str">
            <v>N</v>
          </cell>
          <cell r="AU2678" t="str">
            <v>N</v>
          </cell>
          <cell r="AV2678" t="str">
            <v>N</v>
          </cell>
          <cell r="AW2678" t="str">
            <v>N</v>
          </cell>
          <cell r="AX2678" t="str">
            <v>N</v>
          </cell>
          <cell r="AY2678" t="str">
            <v>N</v>
          </cell>
        </row>
        <row r="2679">
          <cell r="D2679">
            <v>41974</v>
          </cell>
          <cell r="H2679">
            <v>263</v>
          </cell>
          <cell r="I2679">
            <v>41974</v>
          </cell>
          <cell r="J2679">
            <v>38</v>
          </cell>
          <cell r="K2679" t="str">
            <v>Follrod</v>
          </cell>
          <cell r="L2679">
            <v>42064</v>
          </cell>
          <cell r="M2679">
            <v>41827</v>
          </cell>
          <cell r="O2679">
            <v>0</v>
          </cell>
          <cell r="P2679" t="str">
            <v>Polen</v>
          </cell>
          <cell r="Q2679" t="str">
            <v>2015-0466</v>
          </cell>
          <cell r="R2679">
            <v>720</v>
          </cell>
          <cell r="S2679">
            <v>160</v>
          </cell>
          <cell r="T2679" t="str">
            <v>JCB</v>
          </cell>
          <cell r="U2679" t="str">
            <v>4 Speed</v>
          </cell>
          <cell r="V2679" t="str">
            <v>N</v>
          </cell>
          <cell r="W2679" t="str">
            <v>120-160</v>
          </cell>
          <cell r="X2679">
            <v>50</v>
          </cell>
          <cell r="Y2679" t="str">
            <v>Y</v>
          </cell>
          <cell r="Z2679" t="str">
            <v>380/80R38 (White)</v>
          </cell>
          <cell r="AA2679" t="str">
            <v>380/90R46, SPRAYBIB (WHITE)</v>
          </cell>
          <cell r="AB2679">
            <v>750</v>
          </cell>
          <cell r="AC2679" t="str">
            <v>N</v>
          </cell>
          <cell r="AD2679" t="str">
            <v>Y</v>
          </cell>
          <cell r="AE2679" t="str">
            <v>Y</v>
          </cell>
          <cell r="AF2679" t="str">
            <v>N</v>
          </cell>
          <cell r="AG2679" t="str">
            <v>DB</v>
          </cell>
          <cell r="AH2679" t="str">
            <v>N</v>
          </cell>
          <cell r="AK2679" t="str">
            <v>Y</v>
          </cell>
          <cell r="AL2679" t="str">
            <v>N</v>
          </cell>
          <cell r="AM2679" t="str">
            <v>60/80</v>
          </cell>
          <cell r="AN2679" t="str">
            <v>Y</v>
          </cell>
          <cell r="AO2679">
            <v>7</v>
          </cell>
          <cell r="AP2679">
            <v>20</v>
          </cell>
          <cell r="AQ2679">
            <v>3</v>
          </cell>
          <cell r="AR2679" t="str">
            <v>N</v>
          </cell>
          <cell r="AS2679" t="str">
            <v>R</v>
          </cell>
          <cell r="AT2679" t="str">
            <v>FMX</v>
          </cell>
          <cell r="AU2679" t="str">
            <v>GPS</v>
          </cell>
          <cell r="AV2679" t="str">
            <v>ISO UltraGlide 3</v>
          </cell>
          <cell r="AW2679" t="str">
            <v>Y</v>
          </cell>
          <cell r="AX2679" t="str">
            <v>Y</v>
          </cell>
          <cell r="AY2679" t="str">
            <v>AutoPilot</v>
          </cell>
        </row>
        <row r="2680">
          <cell r="D2680">
            <v>42005</v>
          </cell>
          <cell r="H2680">
            <v>264</v>
          </cell>
          <cell r="I2680">
            <v>42005</v>
          </cell>
          <cell r="J2680">
            <v>1</v>
          </cell>
          <cell r="K2680" t="str">
            <v>Ohm</v>
          </cell>
          <cell r="L2680">
            <v>42005</v>
          </cell>
          <cell r="M2680">
            <v>41835</v>
          </cell>
          <cell r="O2680">
            <v>0</v>
          </cell>
          <cell r="P2680" t="str">
            <v>HPA</v>
          </cell>
          <cell r="Q2680" t="str">
            <v>2015-0468</v>
          </cell>
          <cell r="R2680">
            <v>1020</v>
          </cell>
          <cell r="S2680">
            <v>225</v>
          </cell>
          <cell r="T2680" t="str">
            <v>ZF 2.42</v>
          </cell>
          <cell r="U2680" t="str">
            <v>6 Speed</v>
          </cell>
          <cell r="V2680" t="str">
            <v>N</v>
          </cell>
          <cell r="W2680" t="str">
            <v>120F</v>
          </cell>
          <cell r="X2680">
            <v>50</v>
          </cell>
          <cell r="Y2680" t="str">
            <v>N</v>
          </cell>
          <cell r="Z2680" t="str">
            <v>380/80R38 (White)</v>
          </cell>
          <cell r="AA2680" t="str">
            <v>380/90R46, SPRAYBIB (WHITE)</v>
          </cell>
          <cell r="AB2680">
            <v>1000</v>
          </cell>
          <cell r="AC2680" t="str">
            <v>N</v>
          </cell>
          <cell r="AD2680" t="str">
            <v>Y</v>
          </cell>
          <cell r="AE2680" t="str">
            <v>Y</v>
          </cell>
          <cell r="AF2680">
            <v>38</v>
          </cell>
          <cell r="AG2680" t="str">
            <v>DB</v>
          </cell>
          <cell r="AH2680" t="str">
            <v>Y</v>
          </cell>
          <cell r="AK2680" t="str">
            <v>N</v>
          </cell>
          <cell r="AL2680" t="str">
            <v>Y</v>
          </cell>
          <cell r="AM2680">
            <v>100</v>
          </cell>
          <cell r="AN2680" t="str">
            <v>Y</v>
          </cell>
          <cell r="AO2680">
            <v>9</v>
          </cell>
          <cell r="AP2680">
            <v>20</v>
          </cell>
          <cell r="AQ2680">
            <v>3</v>
          </cell>
          <cell r="AR2680" t="str">
            <v>N</v>
          </cell>
          <cell r="AS2680" t="str">
            <v>N</v>
          </cell>
          <cell r="AT2680" t="str">
            <v>Viper 4</v>
          </cell>
          <cell r="AU2680" t="str">
            <v>GPS</v>
          </cell>
          <cell r="AV2680" t="str">
            <v>UltraGlide 3 W</v>
          </cell>
          <cell r="AW2680" t="str">
            <v>Y</v>
          </cell>
          <cell r="AX2680" t="str">
            <v>Y</v>
          </cell>
          <cell r="AY2680" t="str">
            <v>SmartTrax</v>
          </cell>
          <cell r="AZ2680" t="str">
            <v>Raven 3" w/display</v>
          </cell>
        </row>
        <row r="2681">
          <cell r="D2681">
            <v>42005</v>
          </cell>
          <cell r="H2681">
            <v>265</v>
          </cell>
          <cell r="I2681">
            <v>42005</v>
          </cell>
          <cell r="J2681">
            <v>2</v>
          </cell>
          <cell r="K2681" t="str">
            <v>Payne</v>
          </cell>
          <cell r="L2681">
            <v>42005</v>
          </cell>
          <cell r="M2681">
            <v>41848</v>
          </cell>
          <cell r="N2681" t="str">
            <v>ASDEC06</v>
          </cell>
          <cell r="O2681">
            <v>0</v>
          </cell>
          <cell r="P2681" t="str">
            <v>OVA-IL</v>
          </cell>
          <cell r="Q2681" t="str">
            <v>2015-0469</v>
          </cell>
          <cell r="R2681">
            <v>720</v>
          </cell>
          <cell r="S2681">
            <v>160</v>
          </cell>
          <cell r="T2681" t="str">
            <v>JCB</v>
          </cell>
          <cell r="U2681" t="str">
            <v>4 Speed</v>
          </cell>
          <cell r="V2681" t="str">
            <v>N</v>
          </cell>
          <cell r="W2681" t="str">
            <v>120F</v>
          </cell>
          <cell r="X2681">
            <v>42</v>
          </cell>
          <cell r="Y2681" t="str">
            <v>N</v>
          </cell>
          <cell r="Z2681" t="str">
            <v>380/80R38 (White)</v>
          </cell>
          <cell r="AA2681" t="str">
            <v>380/90R46, SPRAYBIB (WHITE)</v>
          </cell>
          <cell r="AB2681">
            <v>750</v>
          </cell>
          <cell r="AC2681" t="str">
            <v>N</v>
          </cell>
          <cell r="AD2681" t="str">
            <v>N</v>
          </cell>
          <cell r="AE2681" t="str">
            <v>Y</v>
          </cell>
          <cell r="AF2681" t="str">
            <v>N</v>
          </cell>
          <cell r="AG2681" t="str">
            <v>N</v>
          </cell>
          <cell r="AH2681" t="str">
            <v>N</v>
          </cell>
          <cell r="AK2681" t="str">
            <v>N</v>
          </cell>
          <cell r="AL2681" t="str">
            <v>N</v>
          </cell>
          <cell r="AM2681">
            <v>90</v>
          </cell>
          <cell r="AN2681" t="str">
            <v>Y</v>
          </cell>
          <cell r="AO2681">
            <v>9</v>
          </cell>
          <cell r="AP2681">
            <v>15</v>
          </cell>
          <cell r="AQ2681">
            <v>3</v>
          </cell>
          <cell r="AR2681" t="str">
            <v>N</v>
          </cell>
          <cell r="AS2681" t="str">
            <v>R</v>
          </cell>
          <cell r="AT2681" t="str">
            <v>Env Pro 2</v>
          </cell>
          <cell r="AU2681" t="str">
            <v>GPS</v>
          </cell>
          <cell r="AV2681" t="str">
            <v>N</v>
          </cell>
          <cell r="AW2681" t="str">
            <v>Y</v>
          </cell>
          <cell r="AX2681" t="str">
            <v>Y</v>
          </cell>
          <cell r="AY2681" t="str">
            <v>N</v>
          </cell>
        </row>
        <row r="2682">
          <cell r="D2682">
            <v>42005</v>
          </cell>
          <cell r="H2682">
            <v>266</v>
          </cell>
          <cell r="I2682">
            <v>42005</v>
          </cell>
          <cell r="J2682">
            <v>3</v>
          </cell>
          <cell r="K2682" t="str">
            <v>Payne</v>
          </cell>
          <cell r="L2682">
            <v>42005</v>
          </cell>
          <cell r="M2682">
            <v>41848</v>
          </cell>
          <cell r="N2682" t="str">
            <v>ASDEC05</v>
          </cell>
          <cell r="O2682">
            <v>41859</v>
          </cell>
          <cell r="P2682" t="str">
            <v>OVA-IL</v>
          </cell>
          <cell r="Q2682" t="str">
            <v>2015-0472</v>
          </cell>
          <cell r="R2682">
            <v>720</v>
          </cell>
          <cell r="S2682">
            <v>160</v>
          </cell>
          <cell r="T2682" t="str">
            <v>JCB</v>
          </cell>
          <cell r="U2682" t="str">
            <v>4 Speed</v>
          </cell>
          <cell r="V2682" t="str">
            <v>N</v>
          </cell>
          <cell r="W2682" t="str">
            <v>120F</v>
          </cell>
          <cell r="X2682">
            <v>42</v>
          </cell>
          <cell r="Y2682" t="str">
            <v>N</v>
          </cell>
          <cell r="Z2682" t="str">
            <v>380/80R38 (White)</v>
          </cell>
          <cell r="AA2682" t="str">
            <v>380/90R46, SPRAYBIB (WHITE)</v>
          </cell>
          <cell r="AB2682">
            <v>750</v>
          </cell>
          <cell r="AC2682" t="str">
            <v>N</v>
          </cell>
          <cell r="AD2682" t="str">
            <v>N</v>
          </cell>
          <cell r="AE2682" t="str">
            <v>Y</v>
          </cell>
          <cell r="AF2682" t="str">
            <v>N</v>
          </cell>
          <cell r="AG2682" t="str">
            <v>N</v>
          </cell>
          <cell r="AH2682" t="str">
            <v>N</v>
          </cell>
          <cell r="AK2682" t="str">
            <v>N</v>
          </cell>
          <cell r="AL2682" t="str">
            <v>N</v>
          </cell>
          <cell r="AM2682">
            <v>90</v>
          </cell>
          <cell r="AN2682" t="str">
            <v>Y</v>
          </cell>
          <cell r="AO2682">
            <v>9</v>
          </cell>
          <cell r="AP2682">
            <v>15</v>
          </cell>
          <cell r="AQ2682">
            <v>3</v>
          </cell>
          <cell r="AR2682" t="str">
            <v>N</v>
          </cell>
          <cell r="AS2682" t="str">
            <v>R</v>
          </cell>
          <cell r="AT2682" t="str">
            <v>Env Pro 2</v>
          </cell>
          <cell r="AU2682" t="str">
            <v>GPS</v>
          </cell>
          <cell r="AV2682" t="str">
            <v>N</v>
          </cell>
          <cell r="AW2682" t="str">
            <v>Y</v>
          </cell>
          <cell r="AX2682" t="str">
            <v>Y</v>
          </cell>
          <cell r="AY2682" t="str">
            <v>N</v>
          </cell>
        </row>
        <row r="2683">
          <cell r="D2683">
            <v>42005</v>
          </cell>
          <cell r="H2683">
            <v>267</v>
          </cell>
          <cell r="I2683">
            <v>42005</v>
          </cell>
          <cell r="J2683">
            <v>4</v>
          </cell>
          <cell r="K2683" t="str">
            <v>Payne</v>
          </cell>
          <cell r="L2683">
            <v>42005</v>
          </cell>
          <cell r="M2683">
            <v>41848</v>
          </cell>
          <cell r="N2683" t="str">
            <v>ASDEC04</v>
          </cell>
          <cell r="O2683">
            <v>0</v>
          </cell>
          <cell r="P2683" t="str">
            <v>OVA-IL</v>
          </cell>
          <cell r="Q2683" t="str">
            <v>2015-0473</v>
          </cell>
          <cell r="R2683">
            <v>720</v>
          </cell>
          <cell r="S2683">
            <v>160</v>
          </cell>
          <cell r="T2683" t="str">
            <v>JCB</v>
          </cell>
          <cell r="U2683" t="str">
            <v>4 Speed</v>
          </cell>
          <cell r="V2683" t="str">
            <v>N</v>
          </cell>
          <cell r="W2683" t="str">
            <v>120F</v>
          </cell>
          <cell r="X2683">
            <v>42</v>
          </cell>
          <cell r="Y2683" t="str">
            <v>N</v>
          </cell>
          <cell r="Z2683" t="str">
            <v>380/80R38 (White)</v>
          </cell>
          <cell r="AA2683" t="str">
            <v>380/90R46, SPRAYBIB (WHITE)</v>
          </cell>
          <cell r="AB2683">
            <v>750</v>
          </cell>
          <cell r="AC2683" t="str">
            <v>N</v>
          </cell>
          <cell r="AD2683" t="str">
            <v>N</v>
          </cell>
          <cell r="AE2683" t="str">
            <v>Y</v>
          </cell>
          <cell r="AF2683" t="str">
            <v>N</v>
          </cell>
          <cell r="AG2683" t="str">
            <v>N</v>
          </cell>
          <cell r="AH2683" t="str">
            <v>N</v>
          </cell>
          <cell r="AK2683" t="str">
            <v>N</v>
          </cell>
          <cell r="AL2683" t="str">
            <v>N</v>
          </cell>
          <cell r="AM2683">
            <v>90</v>
          </cell>
          <cell r="AN2683" t="str">
            <v>Y</v>
          </cell>
          <cell r="AO2683">
            <v>9</v>
          </cell>
          <cell r="AP2683">
            <v>15</v>
          </cell>
          <cell r="AQ2683">
            <v>3</v>
          </cell>
          <cell r="AR2683" t="str">
            <v>N</v>
          </cell>
          <cell r="AS2683" t="str">
            <v>R</v>
          </cell>
          <cell r="AT2683" t="str">
            <v>Env Pro 2</v>
          </cell>
          <cell r="AU2683" t="str">
            <v>GPS</v>
          </cell>
          <cell r="AV2683" t="str">
            <v>N</v>
          </cell>
          <cell r="AW2683" t="str">
            <v>Y</v>
          </cell>
          <cell r="AX2683" t="str">
            <v>Y</v>
          </cell>
          <cell r="AY2683" t="str">
            <v>N</v>
          </cell>
        </row>
        <row r="2684">
          <cell r="D2684">
            <v>42005</v>
          </cell>
          <cell r="H2684">
            <v>268</v>
          </cell>
          <cell r="I2684">
            <v>42005</v>
          </cell>
          <cell r="J2684">
            <v>5</v>
          </cell>
          <cell r="K2684" t="str">
            <v>Payne</v>
          </cell>
          <cell r="L2684">
            <v>42005</v>
          </cell>
          <cell r="M2684">
            <v>41848</v>
          </cell>
          <cell r="N2684" t="str">
            <v>ASDEC03</v>
          </cell>
          <cell r="O2684">
            <v>0</v>
          </cell>
          <cell r="P2684" t="str">
            <v>OVA-IL</v>
          </cell>
          <cell r="Q2684" t="str">
            <v>2015-0475</v>
          </cell>
          <cell r="R2684">
            <v>720</v>
          </cell>
          <cell r="S2684">
            <v>160</v>
          </cell>
          <cell r="T2684" t="str">
            <v>JCB</v>
          </cell>
          <cell r="U2684" t="str">
            <v>4 Speed</v>
          </cell>
          <cell r="V2684" t="str">
            <v>N</v>
          </cell>
          <cell r="W2684" t="str">
            <v>120F</v>
          </cell>
          <cell r="X2684">
            <v>42</v>
          </cell>
          <cell r="Y2684" t="str">
            <v>N</v>
          </cell>
          <cell r="Z2684" t="str">
            <v>380/80R38 (White)</v>
          </cell>
          <cell r="AA2684" t="str">
            <v>380/90R46, SPRAYBIB (WHITE)</v>
          </cell>
          <cell r="AB2684">
            <v>750</v>
          </cell>
          <cell r="AC2684" t="str">
            <v>N</v>
          </cell>
          <cell r="AD2684" t="str">
            <v>N</v>
          </cell>
          <cell r="AE2684" t="str">
            <v>Y</v>
          </cell>
          <cell r="AF2684" t="str">
            <v>N</v>
          </cell>
          <cell r="AG2684" t="str">
            <v>N</v>
          </cell>
          <cell r="AH2684" t="str">
            <v>N</v>
          </cell>
          <cell r="AK2684" t="str">
            <v>N</v>
          </cell>
          <cell r="AL2684" t="str">
            <v>N</v>
          </cell>
          <cell r="AM2684">
            <v>90</v>
          </cell>
          <cell r="AN2684" t="str">
            <v>Y</v>
          </cell>
          <cell r="AO2684">
            <v>9</v>
          </cell>
          <cell r="AP2684">
            <v>15</v>
          </cell>
          <cell r="AQ2684">
            <v>3</v>
          </cell>
          <cell r="AR2684" t="str">
            <v>N</v>
          </cell>
          <cell r="AS2684" t="str">
            <v>R</v>
          </cell>
          <cell r="AT2684" t="str">
            <v>Env Pro 2</v>
          </cell>
          <cell r="AU2684" t="str">
            <v>GPS</v>
          </cell>
          <cell r="AV2684" t="str">
            <v>N</v>
          </cell>
          <cell r="AW2684" t="str">
            <v>Y</v>
          </cell>
          <cell r="AX2684" t="str">
            <v>Y</v>
          </cell>
          <cell r="AY2684" t="str">
            <v>N</v>
          </cell>
        </row>
        <row r="2685">
          <cell r="D2685">
            <v>42005</v>
          </cell>
          <cell r="H2685">
            <v>269</v>
          </cell>
          <cell r="I2685">
            <v>42005</v>
          </cell>
          <cell r="J2685">
            <v>6</v>
          </cell>
          <cell r="K2685" t="str">
            <v>Payne</v>
          </cell>
          <cell r="L2685">
            <v>42005</v>
          </cell>
          <cell r="M2685">
            <v>41848</v>
          </cell>
          <cell r="N2685" t="str">
            <v>ASDEC09</v>
          </cell>
          <cell r="O2685">
            <v>0</v>
          </cell>
          <cell r="P2685" t="str">
            <v>OVA-IL</v>
          </cell>
          <cell r="Q2685" t="str">
            <v>2015-0476</v>
          </cell>
          <cell r="R2685">
            <v>720</v>
          </cell>
          <cell r="S2685">
            <v>160</v>
          </cell>
          <cell r="T2685" t="str">
            <v>JCB</v>
          </cell>
          <cell r="U2685" t="str">
            <v>4 Speed</v>
          </cell>
          <cell r="V2685" t="str">
            <v>N</v>
          </cell>
          <cell r="W2685" t="str">
            <v>120F</v>
          </cell>
          <cell r="X2685">
            <v>42</v>
          </cell>
          <cell r="Y2685" t="str">
            <v>N</v>
          </cell>
          <cell r="Z2685" t="str">
            <v>380/80R38 (White)</v>
          </cell>
          <cell r="AA2685" t="str">
            <v>380/90R46, SPRAYBIB (WHITE)</v>
          </cell>
          <cell r="AB2685">
            <v>750</v>
          </cell>
          <cell r="AC2685" t="str">
            <v>N</v>
          </cell>
          <cell r="AD2685" t="str">
            <v>N</v>
          </cell>
          <cell r="AE2685" t="str">
            <v>Y</v>
          </cell>
          <cell r="AF2685" t="str">
            <v>N</v>
          </cell>
          <cell r="AG2685" t="str">
            <v>N</v>
          </cell>
          <cell r="AH2685" t="str">
            <v>N</v>
          </cell>
          <cell r="AK2685" t="str">
            <v>N</v>
          </cell>
          <cell r="AL2685" t="str">
            <v>N</v>
          </cell>
          <cell r="AM2685">
            <v>90</v>
          </cell>
          <cell r="AN2685" t="str">
            <v>Y</v>
          </cell>
          <cell r="AO2685">
            <v>9</v>
          </cell>
          <cell r="AP2685">
            <v>15</v>
          </cell>
          <cell r="AQ2685">
            <v>3</v>
          </cell>
          <cell r="AR2685" t="str">
            <v>N</v>
          </cell>
          <cell r="AS2685" t="str">
            <v>R</v>
          </cell>
          <cell r="AT2685" t="str">
            <v>Env Pro 2</v>
          </cell>
          <cell r="AU2685" t="str">
            <v>GPS</v>
          </cell>
          <cell r="AV2685" t="str">
            <v>N</v>
          </cell>
          <cell r="AW2685" t="str">
            <v>Y</v>
          </cell>
          <cell r="AX2685" t="str">
            <v>Y</v>
          </cell>
          <cell r="AY2685" t="str">
            <v>N</v>
          </cell>
        </row>
        <row r="2686">
          <cell r="D2686">
            <v>42005</v>
          </cell>
          <cell r="H2686">
            <v>270</v>
          </cell>
          <cell r="I2686">
            <v>42005</v>
          </cell>
          <cell r="J2686">
            <v>7</v>
          </cell>
          <cell r="K2686" t="str">
            <v>Payne</v>
          </cell>
          <cell r="L2686">
            <v>42005</v>
          </cell>
          <cell r="M2686">
            <v>41848</v>
          </cell>
          <cell r="N2686" t="str">
            <v>ASDEC10</v>
          </cell>
          <cell r="O2686">
            <v>0</v>
          </cell>
          <cell r="P2686" t="str">
            <v>OVA-IL</v>
          </cell>
          <cell r="Q2686" t="str">
            <v>2015-0478</v>
          </cell>
          <cell r="R2686">
            <v>720</v>
          </cell>
          <cell r="S2686">
            <v>160</v>
          </cell>
          <cell r="T2686" t="str">
            <v>JCB</v>
          </cell>
          <cell r="U2686" t="str">
            <v>4 Speed</v>
          </cell>
          <cell r="V2686" t="str">
            <v>N</v>
          </cell>
          <cell r="W2686" t="str">
            <v>120F</v>
          </cell>
          <cell r="X2686">
            <v>42</v>
          </cell>
          <cell r="Y2686" t="str">
            <v>N</v>
          </cell>
          <cell r="Z2686" t="str">
            <v>380/80R38 (White)</v>
          </cell>
          <cell r="AA2686" t="str">
            <v>380/90R46, SPRAYBIB (WHITE)</v>
          </cell>
          <cell r="AB2686">
            <v>750</v>
          </cell>
          <cell r="AC2686" t="str">
            <v>N</v>
          </cell>
          <cell r="AD2686" t="str">
            <v>N</v>
          </cell>
          <cell r="AE2686" t="str">
            <v>Y</v>
          </cell>
          <cell r="AF2686" t="str">
            <v>N</v>
          </cell>
          <cell r="AG2686" t="str">
            <v>N</v>
          </cell>
          <cell r="AH2686" t="str">
            <v>N</v>
          </cell>
          <cell r="AK2686" t="str">
            <v>N</v>
          </cell>
          <cell r="AL2686" t="str">
            <v>N</v>
          </cell>
          <cell r="AM2686">
            <v>90</v>
          </cell>
          <cell r="AN2686" t="str">
            <v>Y</v>
          </cell>
          <cell r="AO2686">
            <v>9</v>
          </cell>
          <cell r="AP2686">
            <v>15</v>
          </cell>
          <cell r="AQ2686">
            <v>3</v>
          </cell>
          <cell r="AR2686" t="str">
            <v>N</v>
          </cell>
          <cell r="AS2686" t="str">
            <v>R</v>
          </cell>
          <cell r="AT2686" t="str">
            <v>Env Pro 2</v>
          </cell>
          <cell r="AU2686" t="str">
            <v>GPS</v>
          </cell>
          <cell r="AV2686" t="str">
            <v>N</v>
          </cell>
          <cell r="AW2686" t="str">
            <v>Y</v>
          </cell>
          <cell r="AX2686" t="str">
            <v>Y</v>
          </cell>
          <cell r="AY2686" t="str">
            <v>N</v>
          </cell>
        </row>
        <row r="2687">
          <cell r="D2687">
            <v>42005</v>
          </cell>
          <cell r="H2687">
            <v>271</v>
          </cell>
          <cell r="I2687">
            <v>42005</v>
          </cell>
          <cell r="J2687">
            <v>8</v>
          </cell>
          <cell r="K2687" t="str">
            <v>Payne</v>
          </cell>
          <cell r="L2687">
            <v>42005</v>
          </cell>
          <cell r="M2687">
            <v>41848</v>
          </cell>
          <cell r="N2687" t="str">
            <v>ASDEC11</v>
          </cell>
          <cell r="O2687">
            <v>0</v>
          </cell>
          <cell r="P2687" t="str">
            <v>OVA-IL</v>
          </cell>
          <cell r="Q2687" t="str">
            <v>2015-0481</v>
          </cell>
          <cell r="R2687">
            <v>720</v>
          </cell>
          <cell r="S2687">
            <v>160</v>
          </cell>
          <cell r="T2687" t="str">
            <v>JCB</v>
          </cell>
          <cell r="U2687" t="str">
            <v>4 Speed</v>
          </cell>
          <cell r="V2687" t="str">
            <v>N</v>
          </cell>
          <cell r="W2687" t="str">
            <v>120F</v>
          </cell>
          <cell r="X2687">
            <v>42</v>
          </cell>
          <cell r="Y2687" t="str">
            <v>N</v>
          </cell>
          <cell r="Z2687" t="str">
            <v>380/80R38 (White)</v>
          </cell>
          <cell r="AA2687" t="str">
            <v>380/90R46, SPRAYBIB (WHITE)</v>
          </cell>
          <cell r="AB2687">
            <v>750</v>
          </cell>
          <cell r="AC2687" t="str">
            <v>N</v>
          </cell>
          <cell r="AD2687" t="str">
            <v>N</v>
          </cell>
          <cell r="AE2687" t="str">
            <v>Y</v>
          </cell>
          <cell r="AF2687" t="str">
            <v>N</v>
          </cell>
          <cell r="AG2687" t="str">
            <v>N</v>
          </cell>
          <cell r="AH2687" t="str">
            <v>N</v>
          </cell>
          <cell r="AK2687" t="str">
            <v>N</v>
          </cell>
          <cell r="AL2687" t="str">
            <v>N</v>
          </cell>
          <cell r="AM2687">
            <v>90</v>
          </cell>
          <cell r="AN2687" t="str">
            <v>Y</v>
          </cell>
          <cell r="AO2687">
            <v>9</v>
          </cell>
          <cell r="AP2687">
            <v>15</v>
          </cell>
          <cell r="AQ2687">
            <v>3</v>
          </cell>
          <cell r="AR2687" t="str">
            <v>N</v>
          </cell>
          <cell r="AS2687" t="str">
            <v>R</v>
          </cell>
          <cell r="AT2687" t="str">
            <v>Env Pro 2</v>
          </cell>
          <cell r="AU2687" t="str">
            <v>GPS</v>
          </cell>
          <cell r="AV2687" t="str">
            <v>N</v>
          </cell>
          <cell r="AW2687" t="str">
            <v>Y</v>
          </cell>
          <cell r="AX2687" t="str">
            <v>Y</v>
          </cell>
          <cell r="AY2687" t="str">
            <v>N</v>
          </cell>
        </row>
        <row r="2688">
          <cell r="D2688">
            <v>42005</v>
          </cell>
          <cell r="H2688">
            <v>272</v>
          </cell>
          <cell r="I2688">
            <v>42005</v>
          </cell>
          <cell r="J2688">
            <v>9</v>
          </cell>
          <cell r="K2688" t="str">
            <v>Payne</v>
          </cell>
          <cell r="L2688">
            <v>42005</v>
          </cell>
          <cell r="M2688">
            <v>41848</v>
          </cell>
          <cell r="N2688" t="str">
            <v>ASDEC12</v>
          </cell>
          <cell r="O2688">
            <v>0</v>
          </cell>
          <cell r="P2688" t="str">
            <v>OVA-IL</v>
          </cell>
          <cell r="Q2688" t="str">
            <v>2015-0484</v>
          </cell>
          <cell r="R2688">
            <v>720</v>
          </cell>
          <cell r="S2688">
            <v>160</v>
          </cell>
          <cell r="T2688" t="str">
            <v>JCB</v>
          </cell>
          <cell r="U2688" t="str">
            <v>4 Speed</v>
          </cell>
          <cell r="V2688" t="str">
            <v>N</v>
          </cell>
          <cell r="W2688" t="str">
            <v>120F</v>
          </cell>
          <cell r="X2688">
            <v>42</v>
          </cell>
          <cell r="Y2688" t="str">
            <v>N</v>
          </cell>
          <cell r="Z2688" t="str">
            <v>380/80R38 (White)</v>
          </cell>
          <cell r="AA2688" t="str">
            <v>380/90R46, SPRAYBIB (WHITE)</v>
          </cell>
          <cell r="AB2688">
            <v>750</v>
          </cell>
          <cell r="AC2688" t="str">
            <v>N</v>
          </cell>
          <cell r="AD2688" t="str">
            <v>N</v>
          </cell>
          <cell r="AE2688" t="str">
            <v>Y</v>
          </cell>
          <cell r="AF2688" t="str">
            <v>N</v>
          </cell>
          <cell r="AG2688" t="str">
            <v>N</v>
          </cell>
          <cell r="AH2688" t="str">
            <v>N</v>
          </cell>
          <cell r="AK2688" t="str">
            <v>N</v>
          </cell>
          <cell r="AL2688" t="str">
            <v>N</v>
          </cell>
          <cell r="AM2688">
            <v>90</v>
          </cell>
          <cell r="AN2688" t="str">
            <v>Y</v>
          </cell>
          <cell r="AO2688">
            <v>9</v>
          </cell>
          <cell r="AP2688">
            <v>15</v>
          </cell>
          <cell r="AQ2688">
            <v>3</v>
          </cell>
          <cell r="AR2688" t="str">
            <v>N</v>
          </cell>
          <cell r="AS2688" t="str">
            <v>R</v>
          </cell>
          <cell r="AT2688" t="str">
            <v>Env Pro 2</v>
          </cell>
          <cell r="AU2688" t="str">
            <v>GPS</v>
          </cell>
          <cell r="AV2688" t="str">
            <v>N</v>
          </cell>
          <cell r="AW2688" t="str">
            <v>Y</v>
          </cell>
          <cell r="AX2688" t="str">
            <v>Y</v>
          </cell>
          <cell r="AY2688" t="str">
            <v>N</v>
          </cell>
        </row>
        <row r="2689">
          <cell r="D2689">
            <v>42005</v>
          </cell>
          <cell r="H2689">
            <v>273</v>
          </cell>
          <cell r="I2689">
            <v>42005</v>
          </cell>
          <cell r="J2689">
            <v>10</v>
          </cell>
          <cell r="K2689" t="str">
            <v>Payne</v>
          </cell>
          <cell r="L2689">
            <v>42005</v>
          </cell>
          <cell r="M2689">
            <v>41848</v>
          </cell>
          <cell r="N2689" t="str">
            <v>ASDEC22</v>
          </cell>
          <cell r="O2689">
            <v>0</v>
          </cell>
          <cell r="P2689" t="str">
            <v>OVA-IL</v>
          </cell>
          <cell r="Q2689" t="str">
            <v>2015-0485</v>
          </cell>
          <cell r="R2689">
            <v>1220</v>
          </cell>
          <cell r="S2689">
            <v>225</v>
          </cell>
          <cell r="T2689" t="str">
            <v>ZF 2.42</v>
          </cell>
          <cell r="U2689" t="str">
            <v>6 Speed</v>
          </cell>
          <cell r="V2689" t="str">
            <v>N</v>
          </cell>
          <cell r="W2689" t="str">
            <v>120F</v>
          </cell>
          <cell r="X2689">
            <v>50</v>
          </cell>
          <cell r="Y2689" t="str">
            <v>N</v>
          </cell>
          <cell r="Z2689" t="str">
            <v>380/80R38 (White)</v>
          </cell>
          <cell r="AA2689" t="str">
            <v>380/90R46, SPRAYBIB (WHITE)</v>
          </cell>
          <cell r="AB2689">
            <v>1200</v>
          </cell>
          <cell r="AC2689" t="str">
            <v>N</v>
          </cell>
          <cell r="AD2689" t="str">
            <v>N</v>
          </cell>
          <cell r="AE2689" t="str">
            <v>Y</v>
          </cell>
          <cell r="AF2689" t="str">
            <v>N</v>
          </cell>
          <cell r="AG2689" t="str">
            <v>N</v>
          </cell>
          <cell r="AH2689" t="str">
            <v>N</v>
          </cell>
          <cell r="AK2689" t="str">
            <v>N</v>
          </cell>
          <cell r="AL2689" t="str">
            <v>Y</v>
          </cell>
          <cell r="AM2689">
            <v>90</v>
          </cell>
          <cell r="AN2689" t="str">
            <v>Y</v>
          </cell>
          <cell r="AO2689">
            <v>9</v>
          </cell>
          <cell r="AP2689">
            <v>15</v>
          </cell>
          <cell r="AQ2689">
            <v>3</v>
          </cell>
          <cell r="AR2689" t="str">
            <v>N</v>
          </cell>
          <cell r="AS2689" t="str">
            <v>N</v>
          </cell>
          <cell r="AT2689" t="str">
            <v>Env Pro 2</v>
          </cell>
          <cell r="AU2689" t="str">
            <v>GPS</v>
          </cell>
          <cell r="AV2689" t="str">
            <v>N</v>
          </cell>
          <cell r="AW2689" t="str">
            <v>Y</v>
          </cell>
          <cell r="AX2689" t="str">
            <v>Y</v>
          </cell>
          <cell r="AY2689" t="str">
            <v>N</v>
          </cell>
        </row>
        <row r="2690">
          <cell r="D2690">
            <v>42005</v>
          </cell>
          <cell r="H2690">
            <v>274</v>
          </cell>
          <cell r="I2690">
            <v>42005</v>
          </cell>
          <cell r="J2690">
            <v>11</v>
          </cell>
          <cell r="K2690" t="str">
            <v>Payne</v>
          </cell>
          <cell r="L2690">
            <v>42005</v>
          </cell>
          <cell r="M2690">
            <v>41848</v>
          </cell>
          <cell r="N2690" t="str">
            <v>ASDEC23</v>
          </cell>
          <cell r="O2690">
            <v>41859</v>
          </cell>
          <cell r="P2690" t="str">
            <v>OVA-IL</v>
          </cell>
          <cell r="Q2690" t="str">
            <v>2015-0487</v>
          </cell>
          <cell r="R2690">
            <v>1220</v>
          </cell>
          <cell r="S2690">
            <v>225</v>
          </cell>
          <cell r="T2690" t="str">
            <v>ZF 2.42</v>
          </cell>
          <cell r="U2690" t="str">
            <v>6 Speed</v>
          </cell>
          <cell r="V2690" t="str">
            <v>N</v>
          </cell>
          <cell r="W2690" t="str">
            <v>120F</v>
          </cell>
          <cell r="X2690">
            <v>50</v>
          </cell>
          <cell r="Y2690" t="str">
            <v>N</v>
          </cell>
          <cell r="Z2690" t="str">
            <v>380/80R38 (White)</v>
          </cell>
          <cell r="AA2690" t="str">
            <v>380/90R46, SPRAYBIB (WHITE)</v>
          </cell>
          <cell r="AB2690">
            <v>1200</v>
          </cell>
          <cell r="AC2690" t="str">
            <v>N</v>
          </cell>
          <cell r="AD2690" t="str">
            <v>N</v>
          </cell>
          <cell r="AE2690" t="str">
            <v>Y</v>
          </cell>
          <cell r="AF2690" t="str">
            <v>N</v>
          </cell>
          <cell r="AG2690" t="str">
            <v>N</v>
          </cell>
          <cell r="AH2690" t="str">
            <v>N</v>
          </cell>
          <cell r="AK2690" t="str">
            <v>N</v>
          </cell>
          <cell r="AL2690" t="str">
            <v>Y</v>
          </cell>
          <cell r="AM2690">
            <v>90</v>
          </cell>
          <cell r="AN2690" t="str">
            <v>Y</v>
          </cell>
          <cell r="AO2690">
            <v>9</v>
          </cell>
          <cell r="AP2690">
            <v>15</v>
          </cell>
          <cell r="AQ2690">
            <v>3</v>
          </cell>
          <cell r="AR2690" t="str">
            <v>N</v>
          </cell>
          <cell r="AS2690" t="str">
            <v>N</v>
          </cell>
          <cell r="AT2690" t="str">
            <v>Env Pro 2</v>
          </cell>
          <cell r="AU2690" t="str">
            <v>GPS</v>
          </cell>
          <cell r="AV2690" t="str">
            <v>N</v>
          </cell>
          <cell r="AW2690" t="str">
            <v>Y</v>
          </cell>
          <cell r="AX2690" t="str">
            <v>Y</v>
          </cell>
          <cell r="AY2690" t="str">
            <v>N</v>
          </cell>
        </row>
        <row r="2691">
          <cell r="D2691">
            <v>42005</v>
          </cell>
          <cell r="H2691">
            <v>275</v>
          </cell>
          <cell r="I2691">
            <v>42005</v>
          </cell>
          <cell r="J2691">
            <v>12</v>
          </cell>
          <cell r="K2691" t="str">
            <v>Payne</v>
          </cell>
          <cell r="L2691">
            <v>42005</v>
          </cell>
          <cell r="M2691">
            <v>41838</v>
          </cell>
          <cell r="N2691" t="str">
            <v>PO ASOWB09</v>
          </cell>
          <cell r="O2691">
            <v>0</v>
          </cell>
          <cell r="P2691" t="str">
            <v>OVA</v>
          </cell>
          <cell r="Q2691" t="str">
            <v>2015-0488</v>
          </cell>
          <cell r="R2691">
            <v>720</v>
          </cell>
          <cell r="S2691">
            <v>160</v>
          </cell>
          <cell r="T2691" t="str">
            <v>JCB</v>
          </cell>
          <cell r="U2691" t="str">
            <v>4 Speed</v>
          </cell>
          <cell r="V2691" t="str">
            <v>N</v>
          </cell>
          <cell r="W2691" t="str">
            <v>120F</v>
          </cell>
          <cell r="X2691">
            <v>42</v>
          </cell>
          <cell r="Y2691" t="str">
            <v>N</v>
          </cell>
          <cell r="Z2691" t="str">
            <v>380/80R38 (White)</v>
          </cell>
          <cell r="AA2691" t="str">
            <v>380/90R46, SPRAYBIB (WHITE)</v>
          </cell>
          <cell r="AB2691">
            <v>750</v>
          </cell>
          <cell r="AC2691" t="str">
            <v>N</v>
          </cell>
          <cell r="AD2691" t="str">
            <v>N</v>
          </cell>
          <cell r="AE2691" t="str">
            <v>Y</v>
          </cell>
          <cell r="AF2691" t="str">
            <v>N</v>
          </cell>
          <cell r="AG2691" t="str">
            <v>N</v>
          </cell>
          <cell r="AH2691" t="str">
            <v>N</v>
          </cell>
          <cell r="AK2691" t="str">
            <v>N</v>
          </cell>
          <cell r="AL2691" t="str">
            <v>N</v>
          </cell>
          <cell r="AM2691">
            <v>90</v>
          </cell>
          <cell r="AN2691" t="str">
            <v>Y</v>
          </cell>
          <cell r="AO2691">
            <v>9</v>
          </cell>
          <cell r="AP2691">
            <v>15</v>
          </cell>
          <cell r="AQ2691">
            <v>3</v>
          </cell>
          <cell r="AR2691" t="str">
            <v>N</v>
          </cell>
          <cell r="AS2691" t="str">
            <v>R</v>
          </cell>
          <cell r="AT2691" t="str">
            <v>Env Pro 2</v>
          </cell>
          <cell r="AU2691" t="str">
            <v>GPS</v>
          </cell>
          <cell r="AV2691" t="str">
            <v>N</v>
          </cell>
          <cell r="AW2691" t="str">
            <v>Y</v>
          </cell>
          <cell r="AX2691" t="str">
            <v>Y</v>
          </cell>
          <cell r="AY2691" t="str">
            <v>N</v>
          </cell>
        </row>
        <row r="2692">
          <cell r="D2692">
            <v>42005</v>
          </cell>
          <cell r="H2692">
            <v>276</v>
          </cell>
          <cell r="I2692">
            <v>42005</v>
          </cell>
          <cell r="J2692">
            <v>13</v>
          </cell>
          <cell r="K2692" t="str">
            <v>Payne</v>
          </cell>
          <cell r="L2692">
            <v>42005</v>
          </cell>
          <cell r="M2692">
            <v>41838</v>
          </cell>
          <cell r="N2692" t="str">
            <v>PO ASOWB10</v>
          </cell>
          <cell r="O2692">
            <v>0</v>
          </cell>
          <cell r="P2692" t="str">
            <v>OVA</v>
          </cell>
          <cell r="Q2692" t="str">
            <v>2015-0490</v>
          </cell>
          <cell r="R2692">
            <v>720</v>
          </cell>
          <cell r="S2692">
            <v>160</v>
          </cell>
          <cell r="T2692" t="str">
            <v>JCB</v>
          </cell>
          <cell r="U2692" t="str">
            <v>4 Speed</v>
          </cell>
          <cell r="V2692" t="str">
            <v>N</v>
          </cell>
          <cell r="W2692" t="str">
            <v>120F</v>
          </cell>
          <cell r="X2692">
            <v>42</v>
          </cell>
          <cell r="Y2692" t="str">
            <v>N</v>
          </cell>
          <cell r="Z2692" t="str">
            <v>380/80R38 (White)</v>
          </cell>
          <cell r="AA2692" t="str">
            <v>380/90R46, SPRAYBIB (WHITE)</v>
          </cell>
          <cell r="AB2692">
            <v>750</v>
          </cell>
          <cell r="AC2692" t="str">
            <v>N</v>
          </cell>
          <cell r="AD2692" t="str">
            <v>N</v>
          </cell>
          <cell r="AE2692" t="str">
            <v>Y</v>
          </cell>
          <cell r="AF2692" t="str">
            <v>N</v>
          </cell>
          <cell r="AG2692" t="str">
            <v>N</v>
          </cell>
          <cell r="AH2692" t="str">
            <v>N</v>
          </cell>
          <cell r="AK2692" t="str">
            <v>N</v>
          </cell>
          <cell r="AL2692" t="str">
            <v>N</v>
          </cell>
          <cell r="AM2692">
            <v>90</v>
          </cell>
          <cell r="AN2692" t="str">
            <v>Y</v>
          </cell>
          <cell r="AO2692">
            <v>9</v>
          </cell>
          <cell r="AP2692">
            <v>15</v>
          </cell>
          <cell r="AQ2692">
            <v>3</v>
          </cell>
          <cell r="AR2692" t="str">
            <v>N</v>
          </cell>
          <cell r="AS2692" t="str">
            <v>R</v>
          </cell>
          <cell r="AT2692" t="str">
            <v>Env Pro 2</v>
          </cell>
          <cell r="AU2692" t="str">
            <v>GPS</v>
          </cell>
          <cell r="AV2692" t="str">
            <v>N</v>
          </cell>
          <cell r="AW2692" t="str">
            <v>Y</v>
          </cell>
          <cell r="AX2692" t="str">
            <v>Y</v>
          </cell>
          <cell r="AY2692" t="str">
            <v>N</v>
          </cell>
        </row>
        <row r="2693">
          <cell r="D2693">
            <v>42005</v>
          </cell>
          <cell r="H2693">
            <v>277</v>
          </cell>
          <cell r="I2693">
            <v>42005</v>
          </cell>
          <cell r="J2693">
            <v>14</v>
          </cell>
          <cell r="K2693" t="str">
            <v>Payne</v>
          </cell>
          <cell r="L2693">
            <v>42005</v>
          </cell>
          <cell r="M2693">
            <v>41838</v>
          </cell>
          <cell r="N2693" t="str">
            <v>PO ASOWB11</v>
          </cell>
          <cell r="O2693">
            <v>0</v>
          </cell>
          <cell r="P2693" t="str">
            <v>OVA</v>
          </cell>
          <cell r="Q2693" t="str">
            <v>2015-0491</v>
          </cell>
          <cell r="R2693">
            <v>720</v>
          </cell>
          <cell r="S2693">
            <v>160</v>
          </cell>
          <cell r="T2693" t="str">
            <v>JCB</v>
          </cell>
          <cell r="U2693" t="str">
            <v>4 Speed</v>
          </cell>
          <cell r="V2693" t="str">
            <v>N</v>
          </cell>
          <cell r="W2693" t="str">
            <v>120F</v>
          </cell>
          <cell r="X2693">
            <v>42</v>
          </cell>
          <cell r="Y2693" t="str">
            <v>N</v>
          </cell>
          <cell r="Z2693" t="str">
            <v>380/80R38 (White)</v>
          </cell>
          <cell r="AA2693" t="str">
            <v>380/90R46, SPRAYBIB (WHITE)</v>
          </cell>
          <cell r="AB2693">
            <v>750</v>
          </cell>
          <cell r="AC2693" t="str">
            <v>N</v>
          </cell>
          <cell r="AD2693" t="str">
            <v>N</v>
          </cell>
          <cell r="AE2693" t="str">
            <v>Y</v>
          </cell>
          <cell r="AF2693" t="str">
            <v>N</v>
          </cell>
          <cell r="AG2693" t="str">
            <v>N</v>
          </cell>
          <cell r="AH2693" t="str">
            <v>N</v>
          </cell>
          <cell r="AK2693" t="str">
            <v>N</v>
          </cell>
          <cell r="AL2693" t="str">
            <v>N</v>
          </cell>
          <cell r="AM2693">
            <v>90</v>
          </cell>
          <cell r="AN2693" t="str">
            <v>Y</v>
          </cell>
          <cell r="AO2693">
            <v>9</v>
          </cell>
          <cell r="AP2693">
            <v>15</v>
          </cell>
          <cell r="AQ2693">
            <v>3</v>
          </cell>
          <cell r="AR2693" t="str">
            <v>N</v>
          </cell>
          <cell r="AS2693" t="str">
            <v>R</v>
          </cell>
          <cell r="AT2693" t="str">
            <v>Env Pro 2</v>
          </cell>
          <cell r="AU2693" t="str">
            <v>GPS</v>
          </cell>
          <cell r="AV2693" t="str">
            <v>N</v>
          </cell>
          <cell r="AW2693" t="str">
            <v>Y</v>
          </cell>
          <cell r="AX2693" t="str">
            <v>Y</v>
          </cell>
          <cell r="AY2693" t="str">
            <v>N</v>
          </cell>
        </row>
        <row r="2694">
          <cell r="D2694">
            <v>42005</v>
          </cell>
          <cell r="H2694">
            <v>278</v>
          </cell>
          <cell r="I2694">
            <v>42005</v>
          </cell>
          <cell r="J2694">
            <v>15</v>
          </cell>
          <cell r="K2694" t="str">
            <v>Payne</v>
          </cell>
          <cell r="L2694">
            <v>42005</v>
          </cell>
          <cell r="M2694">
            <v>41838</v>
          </cell>
          <cell r="N2694" t="str">
            <v>PO ASOWB12</v>
          </cell>
          <cell r="O2694">
            <v>0</v>
          </cell>
          <cell r="P2694" t="str">
            <v>OVA</v>
          </cell>
          <cell r="Q2694" t="str">
            <v>2015-0494</v>
          </cell>
          <cell r="R2694">
            <v>720</v>
          </cell>
          <cell r="S2694">
            <v>160</v>
          </cell>
          <cell r="T2694" t="str">
            <v>JCB</v>
          </cell>
          <cell r="U2694" t="str">
            <v>4 Speed</v>
          </cell>
          <cell r="V2694" t="str">
            <v>N</v>
          </cell>
          <cell r="W2694" t="str">
            <v>120F</v>
          </cell>
          <cell r="X2694">
            <v>42</v>
          </cell>
          <cell r="Y2694" t="str">
            <v>N</v>
          </cell>
          <cell r="Z2694" t="str">
            <v>380/80R38 (White)</v>
          </cell>
          <cell r="AA2694" t="str">
            <v>380/90R46, SPRAYBIB (WHITE)</v>
          </cell>
          <cell r="AB2694">
            <v>750</v>
          </cell>
          <cell r="AC2694" t="str">
            <v>N</v>
          </cell>
          <cell r="AD2694" t="str">
            <v>N</v>
          </cell>
          <cell r="AE2694" t="str">
            <v>Y</v>
          </cell>
          <cell r="AF2694" t="str">
            <v>N</v>
          </cell>
          <cell r="AG2694" t="str">
            <v>N</v>
          </cell>
          <cell r="AH2694" t="str">
            <v>N</v>
          </cell>
          <cell r="AK2694" t="str">
            <v>N</v>
          </cell>
          <cell r="AL2694" t="str">
            <v>N</v>
          </cell>
          <cell r="AM2694">
            <v>90</v>
          </cell>
          <cell r="AN2694" t="str">
            <v>Y</v>
          </cell>
          <cell r="AO2694">
            <v>9</v>
          </cell>
          <cell r="AP2694">
            <v>15</v>
          </cell>
          <cell r="AQ2694">
            <v>3</v>
          </cell>
          <cell r="AR2694" t="str">
            <v>N</v>
          </cell>
          <cell r="AS2694" t="str">
            <v>R</v>
          </cell>
          <cell r="AT2694" t="str">
            <v>Env Pro 2</v>
          </cell>
          <cell r="AU2694" t="str">
            <v>GPS</v>
          </cell>
          <cell r="AV2694" t="str">
            <v>N</v>
          </cell>
          <cell r="AW2694" t="str">
            <v>Y</v>
          </cell>
          <cell r="AX2694" t="str">
            <v>Y</v>
          </cell>
          <cell r="AY2694" t="str">
            <v>N</v>
          </cell>
        </row>
        <row r="2695">
          <cell r="D2695">
            <v>42005</v>
          </cell>
          <cell r="H2695">
            <v>279</v>
          </cell>
          <cell r="I2695">
            <v>42005</v>
          </cell>
          <cell r="J2695">
            <v>16</v>
          </cell>
          <cell r="K2695" t="str">
            <v>Payne</v>
          </cell>
          <cell r="L2695">
            <v>42005</v>
          </cell>
          <cell r="M2695">
            <v>41838</v>
          </cell>
          <cell r="N2695" t="str">
            <v>PO ASOWB20</v>
          </cell>
          <cell r="O2695">
            <v>0</v>
          </cell>
          <cell r="P2695" t="str">
            <v>OVA</v>
          </cell>
          <cell r="Q2695" t="str">
            <v>2015-0496</v>
          </cell>
          <cell r="R2695">
            <v>1220</v>
          </cell>
          <cell r="S2695">
            <v>225</v>
          </cell>
          <cell r="T2695" t="str">
            <v>ZF 2.42</v>
          </cell>
          <cell r="U2695" t="str">
            <v>6 Speed</v>
          </cell>
          <cell r="V2695" t="str">
            <v>N</v>
          </cell>
          <cell r="W2695" t="str">
            <v>120F</v>
          </cell>
          <cell r="X2695">
            <v>50</v>
          </cell>
          <cell r="Y2695" t="str">
            <v>N</v>
          </cell>
          <cell r="Z2695" t="str">
            <v>380/80R38 (White)</v>
          </cell>
          <cell r="AA2695" t="str">
            <v>380/90R46, SPRAYBIB (WHITE)</v>
          </cell>
          <cell r="AB2695">
            <v>1200</v>
          </cell>
          <cell r="AC2695" t="str">
            <v>N</v>
          </cell>
          <cell r="AD2695" t="str">
            <v>N</v>
          </cell>
          <cell r="AE2695" t="str">
            <v>Y</v>
          </cell>
          <cell r="AF2695">
            <v>38</v>
          </cell>
          <cell r="AG2695" t="str">
            <v>DB</v>
          </cell>
          <cell r="AH2695" t="str">
            <v>N</v>
          </cell>
          <cell r="AK2695" t="str">
            <v>N</v>
          </cell>
          <cell r="AL2695" t="str">
            <v>N</v>
          </cell>
          <cell r="AM2695">
            <v>90</v>
          </cell>
          <cell r="AN2695" t="str">
            <v>Y</v>
          </cell>
          <cell r="AO2695">
            <v>9</v>
          </cell>
          <cell r="AP2695">
            <v>15</v>
          </cell>
          <cell r="AQ2695">
            <v>3</v>
          </cell>
          <cell r="AR2695" t="str">
            <v>N</v>
          </cell>
          <cell r="AS2695" t="str">
            <v>N</v>
          </cell>
          <cell r="AT2695" t="str">
            <v>Env Pro 2</v>
          </cell>
          <cell r="AU2695" t="str">
            <v>GPS</v>
          </cell>
          <cell r="AV2695" t="str">
            <v>N</v>
          </cell>
          <cell r="AW2695" t="str">
            <v>Y</v>
          </cell>
          <cell r="AX2695" t="str">
            <v>Y</v>
          </cell>
          <cell r="AY2695" t="str">
            <v>N</v>
          </cell>
        </row>
        <row r="2696">
          <cell r="D2696">
            <v>42005</v>
          </cell>
          <cell r="H2696">
            <v>280</v>
          </cell>
          <cell r="I2696">
            <v>42005</v>
          </cell>
          <cell r="J2696">
            <v>17</v>
          </cell>
          <cell r="K2696" t="str">
            <v>Payne</v>
          </cell>
          <cell r="L2696">
            <v>42005</v>
          </cell>
          <cell r="M2696">
            <v>41829</v>
          </cell>
          <cell r="N2696" t="str">
            <v>PO ASG-21 Jamie McWhinney</v>
          </cell>
          <cell r="O2696">
            <v>0</v>
          </cell>
          <cell r="P2696" t="str">
            <v>OVA-IN</v>
          </cell>
          <cell r="Q2696" t="str">
            <v>2015-0497</v>
          </cell>
          <cell r="R2696">
            <v>1220</v>
          </cell>
          <cell r="S2696">
            <v>225</v>
          </cell>
          <cell r="T2696" t="str">
            <v>ZF 2.42</v>
          </cell>
          <cell r="U2696" t="str">
            <v>6 Speed</v>
          </cell>
          <cell r="V2696" t="str">
            <v>N</v>
          </cell>
          <cell r="W2696" t="str">
            <v>120F</v>
          </cell>
          <cell r="X2696">
            <v>50</v>
          </cell>
          <cell r="Y2696" t="str">
            <v>N</v>
          </cell>
          <cell r="Z2696" t="str">
            <v>380/80R38 (White)</v>
          </cell>
          <cell r="AA2696" t="str">
            <v>380/90R46, SPRAYBIB (WHITE)</v>
          </cell>
          <cell r="AB2696">
            <v>1200</v>
          </cell>
          <cell r="AC2696" t="str">
            <v>N</v>
          </cell>
          <cell r="AD2696" t="str">
            <v>N</v>
          </cell>
          <cell r="AE2696" t="str">
            <v>Y</v>
          </cell>
          <cell r="AF2696">
            <v>38</v>
          </cell>
          <cell r="AG2696" t="str">
            <v>DB</v>
          </cell>
          <cell r="AH2696" t="str">
            <v>N</v>
          </cell>
          <cell r="AK2696" t="str">
            <v>N</v>
          </cell>
          <cell r="AL2696" t="str">
            <v>N</v>
          </cell>
          <cell r="AM2696">
            <v>90</v>
          </cell>
          <cell r="AN2696" t="str">
            <v>Y</v>
          </cell>
          <cell r="AO2696">
            <v>9</v>
          </cell>
          <cell r="AP2696">
            <v>15</v>
          </cell>
          <cell r="AQ2696">
            <v>3</v>
          </cell>
          <cell r="AR2696" t="str">
            <v>N</v>
          </cell>
          <cell r="AS2696" t="str">
            <v>R</v>
          </cell>
          <cell r="AT2696" t="str">
            <v>Env Pro 2</v>
          </cell>
          <cell r="AU2696" t="str">
            <v>GPS</v>
          </cell>
          <cell r="AV2696" t="str">
            <v>N</v>
          </cell>
          <cell r="AW2696" t="str">
            <v>Y</v>
          </cell>
          <cell r="AX2696" t="str">
            <v>Y</v>
          </cell>
          <cell r="AY2696" t="str">
            <v>N</v>
          </cell>
        </row>
        <row r="2697">
          <cell r="D2697">
            <v>42005</v>
          </cell>
          <cell r="H2697">
            <v>281</v>
          </cell>
          <cell r="I2697">
            <v>42005</v>
          </cell>
          <cell r="J2697">
            <v>18</v>
          </cell>
          <cell r="K2697" t="str">
            <v>Payne</v>
          </cell>
          <cell r="L2697">
            <v>42005</v>
          </cell>
          <cell r="M2697">
            <v>41829</v>
          </cell>
          <cell r="N2697" t="str">
            <v>PO ASG-22</v>
          </cell>
          <cell r="O2697">
            <v>0</v>
          </cell>
          <cell r="P2697" t="str">
            <v>OVA-IN</v>
          </cell>
          <cell r="Q2697" t="str">
            <v>2015-0499</v>
          </cell>
          <cell r="R2697">
            <v>1220</v>
          </cell>
          <cell r="S2697">
            <v>225</v>
          </cell>
          <cell r="T2697" t="str">
            <v>ZF 2.42</v>
          </cell>
          <cell r="U2697" t="str">
            <v>6 Speed</v>
          </cell>
          <cell r="V2697" t="str">
            <v>N</v>
          </cell>
          <cell r="W2697" t="str">
            <v>120F</v>
          </cell>
          <cell r="X2697">
            <v>50</v>
          </cell>
          <cell r="Y2697" t="str">
            <v>N</v>
          </cell>
          <cell r="Z2697" t="str">
            <v>380/80R38 (White)</v>
          </cell>
          <cell r="AA2697" t="str">
            <v>380/90R46, SPRAYBIB (WHITE)</v>
          </cell>
          <cell r="AB2697">
            <v>1200</v>
          </cell>
          <cell r="AC2697" t="str">
            <v>N</v>
          </cell>
          <cell r="AD2697" t="str">
            <v>N</v>
          </cell>
          <cell r="AE2697" t="str">
            <v>Y</v>
          </cell>
          <cell r="AF2697" t="str">
            <v>N</v>
          </cell>
          <cell r="AG2697" t="str">
            <v>N</v>
          </cell>
          <cell r="AH2697" t="str">
            <v>N</v>
          </cell>
          <cell r="AK2697" t="str">
            <v>N</v>
          </cell>
          <cell r="AL2697" t="str">
            <v>Y</v>
          </cell>
          <cell r="AM2697" t="str">
            <v>60/90</v>
          </cell>
          <cell r="AN2697" t="str">
            <v>Y</v>
          </cell>
          <cell r="AO2697">
            <v>9</v>
          </cell>
          <cell r="AP2697">
            <v>15</v>
          </cell>
          <cell r="AQ2697">
            <v>3</v>
          </cell>
          <cell r="AR2697" t="str">
            <v>N</v>
          </cell>
          <cell r="AS2697" t="str">
            <v>R</v>
          </cell>
          <cell r="AT2697" t="str">
            <v>Env Pro 2</v>
          </cell>
          <cell r="AU2697" t="str">
            <v>GPS</v>
          </cell>
          <cell r="AV2697" t="str">
            <v>N</v>
          </cell>
          <cell r="AW2697" t="str">
            <v>Y</v>
          </cell>
          <cell r="AX2697" t="str">
            <v>Y</v>
          </cell>
          <cell r="AY2697" t="str">
            <v>N</v>
          </cell>
        </row>
        <row r="2698">
          <cell r="D2698">
            <v>42005</v>
          </cell>
          <cell r="H2698">
            <v>282</v>
          </cell>
          <cell r="I2698">
            <v>42005</v>
          </cell>
          <cell r="J2698">
            <v>19</v>
          </cell>
          <cell r="K2698" t="str">
            <v>Payne</v>
          </cell>
          <cell r="L2698">
            <v>42005</v>
          </cell>
          <cell r="M2698">
            <v>41829</v>
          </cell>
          <cell r="N2698" t="str">
            <v>PO ASG-12</v>
          </cell>
          <cell r="O2698">
            <v>0</v>
          </cell>
          <cell r="P2698" t="str">
            <v>OVA-IN</v>
          </cell>
          <cell r="Q2698" t="str">
            <v>2015-0500</v>
          </cell>
          <cell r="R2698">
            <v>720</v>
          </cell>
          <cell r="S2698">
            <v>160</v>
          </cell>
          <cell r="T2698" t="str">
            <v>JCB</v>
          </cell>
          <cell r="U2698" t="str">
            <v>4 Speed</v>
          </cell>
          <cell r="V2698" t="str">
            <v>N</v>
          </cell>
          <cell r="W2698" t="str">
            <v>120F</v>
          </cell>
          <cell r="X2698">
            <v>42</v>
          </cell>
          <cell r="Y2698" t="str">
            <v>N</v>
          </cell>
          <cell r="Z2698" t="str">
            <v>380/80R38 (White)</v>
          </cell>
          <cell r="AA2698" t="str">
            <v>380/90R46, SPRAYBIB (WHITE)</v>
          </cell>
          <cell r="AB2698">
            <v>750</v>
          </cell>
          <cell r="AC2698" t="str">
            <v>N</v>
          </cell>
          <cell r="AD2698" t="str">
            <v>N</v>
          </cell>
          <cell r="AE2698" t="str">
            <v>Y</v>
          </cell>
          <cell r="AF2698" t="str">
            <v>N</v>
          </cell>
          <cell r="AG2698" t="str">
            <v>N</v>
          </cell>
          <cell r="AH2698" t="str">
            <v>N</v>
          </cell>
          <cell r="AK2698" t="str">
            <v>N</v>
          </cell>
          <cell r="AL2698" t="str">
            <v>N</v>
          </cell>
          <cell r="AM2698">
            <v>90</v>
          </cell>
          <cell r="AN2698" t="str">
            <v>Y</v>
          </cell>
          <cell r="AO2698">
            <v>9</v>
          </cell>
          <cell r="AP2698">
            <v>15</v>
          </cell>
          <cell r="AQ2698">
            <v>3</v>
          </cell>
          <cell r="AR2698" t="str">
            <v>N</v>
          </cell>
          <cell r="AS2698" t="str">
            <v>R</v>
          </cell>
          <cell r="AT2698" t="str">
            <v>Env Pro 2</v>
          </cell>
          <cell r="AU2698" t="str">
            <v>GPS</v>
          </cell>
          <cell r="AV2698" t="str">
            <v>N</v>
          </cell>
          <cell r="AW2698" t="str">
            <v>Y</v>
          </cell>
          <cell r="AX2698" t="str">
            <v>Y</v>
          </cell>
          <cell r="AY2698" t="str">
            <v>N</v>
          </cell>
        </row>
        <row r="2699">
          <cell r="D2699">
            <v>42005</v>
          </cell>
          <cell r="H2699">
            <v>283</v>
          </cell>
          <cell r="I2699">
            <v>42005</v>
          </cell>
          <cell r="J2699">
            <v>20</v>
          </cell>
          <cell r="K2699" t="str">
            <v>Payne</v>
          </cell>
          <cell r="L2699">
            <v>42005</v>
          </cell>
          <cell r="M2699">
            <v>41829</v>
          </cell>
          <cell r="N2699" t="str">
            <v>PO ASG-13</v>
          </cell>
          <cell r="O2699">
            <v>0</v>
          </cell>
          <cell r="P2699" t="str">
            <v>OVA-IN</v>
          </cell>
          <cell r="Q2699" t="str">
            <v>2015-0501</v>
          </cell>
          <cell r="R2699">
            <v>720</v>
          </cell>
          <cell r="S2699">
            <v>160</v>
          </cell>
          <cell r="T2699" t="str">
            <v>JCB</v>
          </cell>
          <cell r="U2699" t="str">
            <v>4 Speed</v>
          </cell>
          <cell r="V2699" t="str">
            <v>N</v>
          </cell>
          <cell r="W2699" t="str">
            <v>120F</v>
          </cell>
          <cell r="X2699">
            <v>42</v>
          </cell>
          <cell r="Y2699" t="str">
            <v>N</v>
          </cell>
          <cell r="Z2699" t="str">
            <v>380/80R38 (White)</v>
          </cell>
          <cell r="AA2699" t="str">
            <v>380/90R46, SPRAYBIB (WHITE)</v>
          </cell>
          <cell r="AB2699">
            <v>750</v>
          </cell>
          <cell r="AC2699" t="str">
            <v>N</v>
          </cell>
          <cell r="AD2699" t="str">
            <v>N</v>
          </cell>
          <cell r="AE2699" t="str">
            <v>Y</v>
          </cell>
          <cell r="AF2699" t="str">
            <v>N</v>
          </cell>
          <cell r="AG2699" t="str">
            <v>N</v>
          </cell>
          <cell r="AH2699" t="str">
            <v>N</v>
          </cell>
          <cell r="AK2699" t="str">
            <v>N</v>
          </cell>
          <cell r="AL2699" t="str">
            <v>N</v>
          </cell>
          <cell r="AM2699">
            <v>90</v>
          </cell>
          <cell r="AN2699" t="str">
            <v>Y</v>
          </cell>
          <cell r="AO2699">
            <v>9</v>
          </cell>
          <cell r="AP2699">
            <v>15</v>
          </cell>
          <cell r="AQ2699">
            <v>3</v>
          </cell>
          <cell r="AR2699" t="str">
            <v>N</v>
          </cell>
          <cell r="AS2699" t="str">
            <v>R</v>
          </cell>
          <cell r="AT2699" t="str">
            <v>Env Pro 2</v>
          </cell>
          <cell r="AU2699" t="str">
            <v>GPS</v>
          </cell>
          <cell r="AV2699" t="str">
            <v>N</v>
          </cell>
          <cell r="AW2699" t="str">
            <v>Y</v>
          </cell>
          <cell r="AX2699" t="str">
            <v>Y</v>
          </cell>
          <cell r="AY2699" t="str">
            <v>N</v>
          </cell>
        </row>
        <row r="2700">
          <cell r="D2700">
            <v>42036</v>
          </cell>
          <cell r="H2700">
            <v>284</v>
          </cell>
          <cell r="I2700">
            <v>42036</v>
          </cell>
          <cell r="J2700">
            <v>1</v>
          </cell>
          <cell r="K2700" t="str">
            <v>Payne</v>
          </cell>
          <cell r="L2700">
            <v>42036</v>
          </cell>
          <cell r="M2700">
            <v>41829</v>
          </cell>
          <cell r="N2700" t="str">
            <v>PO ASG-14</v>
          </cell>
          <cell r="O2700">
            <v>0</v>
          </cell>
          <cell r="P2700" t="str">
            <v>OVA-IN</v>
          </cell>
          <cell r="Q2700" t="str">
            <v>2015-0505</v>
          </cell>
          <cell r="R2700">
            <v>720</v>
          </cell>
          <cell r="S2700">
            <v>160</v>
          </cell>
          <cell r="T2700" t="str">
            <v>JCB</v>
          </cell>
          <cell r="U2700" t="str">
            <v>4 Speed</v>
          </cell>
          <cell r="V2700" t="str">
            <v>N</v>
          </cell>
          <cell r="W2700" t="str">
            <v>120F</v>
          </cell>
          <cell r="X2700">
            <v>42</v>
          </cell>
          <cell r="Y2700" t="str">
            <v>N</v>
          </cell>
          <cell r="Z2700" t="str">
            <v>380/80R38 (White)</v>
          </cell>
          <cell r="AA2700" t="str">
            <v>380/90R46, SPRAYBIB (WHITE)</v>
          </cell>
          <cell r="AB2700">
            <v>750</v>
          </cell>
          <cell r="AC2700" t="str">
            <v>N</v>
          </cell>
          <cell r="AD2700" t="str">
            <v>N</v>
          </cell>
          <cell r="AE2700" t="str">
            <v>Y</v>
          </cell>
          <cell r="AF2700" t="str">
            <v>N</v>
          </cell>
          <cell r="AG2700" t="str">
            <v>N</v>
          </cell>
          <cell r="AH2700" t="str">
            <v>N</v>
          </cell>
          <cell r="AK2700" t="str">
            <v>N</v>
          </cell>
          <cell r="AL2700" t="str">
            <v>N</v>
          </cell>
          <cell r="AM2700">
            <v>90</v>
          </cell>
          <cell r="AN2700" t="str">
            <v>Y</v>
          </cell>
          <cell r="AO2700">
            <v>9</v>
          </cell>
          <cell r="AP2700">
            <v>15</v>
          </cell>
          <cell r="AQ2700">
            <v>3</v>
          </cell>
          <cell r="AR2700" t="str">
            <v>N</v>
          </cell>
          <cell r="AS2700" t="str">
            <v>R</v>
          </cell>
          <cell r="AT2700" t="str">
            <v>Env Pro 2</v>
          </cell>
          <cell r="AU2700" t="str">
            <v>GPS</v>
          </cell>
          <cell r="AV2700" t="str">
            <v>N</v>
          </cell>
          <cell r="AW2700" t="str">
            <v>Y</v>
          </cell>
          <cell r="AX2700" t="str">
            <v>Y</v>
          </cell>
          <cell r="AY2700" t="str">
            <v>N</v>
          </cell>
        </row>
        <row r="2701">
          <cell r="D2701">
            <v>42036</v>
          </cell>
          <cell r="H2701">
            <v>285</v>
          </cell>
          <cell r="I2701">
            <v>42036</v>
          </cell>
          <cell r="J2701">
            <v>2</v>
          </cell>
          <cell r="K2701" t="str">
            <v>Payne</v>
          </cell>
          <cell r="L2701">
            <v>42036</v>
          </cell>
          <cell r="M2701">
            <v>41829</v>
          </cell>
          <cell r="N2701" t="str">
            <v>PO ASG-15</v>
          </cell>
          <cell r="O2701">
            <v>0</v>
          </cell>
          <cell r="P2701" t="str">
            <v>OVA-IN</v>
          </cell>
          <cell r="Q2701" t="str">
            <v>2015-0506</v>
          </cell>
          <cell r="R2701">
            <v>720</v>
          </cell>
          <cell r="S2701">
            <v>160</v>
          </cell>
          <cell r="T2701" t="str">
            <v>JCB</v>
          </cell>
          <cell r="U2701" t="str">
            <v>4 Speed</v>
          </cell>
          <cell r="V2701" t="str">
            <v>N</v>
          </cell>
          <cell r="W2701" t="str">
            <v>120F</v>
          </cell>
          <cell r="X2701">
            <v>42</v>
          </cell>
          <cell r="Y2701" t="str">
            <v>N</v>
          </cell>
          <cell r="Z2701" t="str">
            <v>380/80R38 (White)</v>
          </cell>
          <cell r="AA2701" t="str">
            <v>380/90R46, SPRAYBIB (WHITE)</v>
          </cell>
          <cell r="AB2701">
            <v>750</v>
          </cell>
          <cell r="AC2701" t="str">
            <v>N</v>
          </cell>
          <cell r="AD2701" t="str">
            <v>N</v>
          </cell>
          <cell r="AE2701" t="str">
            <v>Y</v>
          </cell>
          <cell r="AF2701" t="str">
            <v>N</v>
          </cell>
          <cell r="AG2701" t="str">
            <v>N</v>
          </cell>
          <cell r="AH2701" t="str">
            <v>N</v>
          </cell>
          <cell r="AK2701" t="str">
            <v>N</v>
          </cell>
          <cell r="AL2701" t="str">
            <v>N</v>
          </cell>
          <cell r="AM2701">
            <v>90</v>
          </cell>
          <cell r="AN2701" t="str">
            <v>Y</v>
          </cell>
          <cell r="AO2701">
            <v>9</v>
          </cell>
          <cell r="AP2701">
            <v>15</v>
          </cell>
          <cell r="AQ2701">
            <v>3</v>
          </cell>
          <cell r="AR2701" t="str">
            <v>N</v>
          </cell>
          <cell r="AS2701" t="str">
            <v>R</v>
          </cell>
          <cell r="AT2701" t="str">
            <v>Env Pro 2</v>
          </cell>
          <cell r="AU2701" t="str">
            <v>GPS</v>
          </cell>
          <cell r="AV2701" t="str">
            <v>N</v>
          </cell>
          <cell r="AW2701" t="str">
            <v>Y</v>
          </cell>
          <cell r="AX2701" t="str">
            <v>Y</v>
          </cell>
          <cell r="AY2701" t="str">
            <v>N</v>
          </cell>
        </row>
        <row r="2702">
          <cell r="D2702">
            <v>42036</v>
          </cell>
          <cell r="H2702">
            <v>286</v>
          </cell>
          <cell r="I2702">
            <v>42036</v>
          </cell>
          <cell r="J2702">
            <v>3</v>
          </cell>
          <cell r="K2702" t="str">
            <v>Payne</v>
          </cell>
          <cell r="L2702">
            <v>42036</v>
          </cell>
          <cell r="M2702">
            <v>41838</v>
          </cell>
          <cell r="N2702" t="str">
            <v>PO ASOWB16</v>
          </cell>
          <cell r="O2702">
            <v>0</v>
          </cell>
          <cell r="P2702" t="str">
            <v>OVA</v>
          </cell>
          <cell r="Q2702" t="str">
            <v>2015-0507</v>
          </cell>
          <cell r="R2702">
            <v>720</v>
          </cell>
          <cell r="S2702">
            <v>160</v>
          </cell>
          <cell r="T2702" t="str">
            <v>JCB</v>
          </cell>
          <cell r="U2702" t="str">
            <v>4 Speed</v>
          </cell>
          <cell r="V2702" t="str">
            <v>N</v>
          </cell>
          <cell r="W2702" t="str">
            <v>120F</v>
          </cell>
          <cell r="X2702">
            <v>50</v>
          </cell>
          <cell r="Y2702" t="str">
            <v>N</v>
          </cell>
          <cell r="Z2702" t="str">
            <v>380/80R38 (White)</v>
          </cell>
          <cell r="AA2702" t="str">
            <v>380/90R46, SPRAYBIB (WHITE)</v>
          </cell>
          <cell r="AB2702">
            <v>750</v>
          </cell>
          <cell r="AC2702" t="str">
            <v>N</v>
          </cell>
          <cell r="AD2702" t="str">
            <v>N</v>
          </cell>
          <cell r="AE2702" t="str">
            <v>Y</v>
          </cell>
          <cell r="AF2702" t="str">
            <v>N</v>
          </cell>
          <cell r="AG2702" t="str">
            <v>N</v>
          </cell>
          <cell r="AH2702" t="str">
            <v>N</v>
          </cell>
          <cell r="AK2702" t="str">
            <v>N</v>
          </cell>
          <cell r="AL2702" t="str">
            <v>N</v>
          </cell>
          <cell r="AM2702" t="str">
            <v>60/90</v>
          </cell>
          <cell r="AN2702" t="str">
            <v>Y</v>
          </cell>
          <cell r="AO2702">
            <v>9</v>
          </cell>
          <cell r="AP2702">
            <v>15</v>
          </cell>
          <cell r="AQ2702">
            <v>3</v>
          </cell>
          <cell r="AR2702" t="str">
            <v>N</v>
          </cell>
          <cell r="AS2702" t="str">
            <v>R</v>
          </cell>
          <cell r="AT2702" t="str">
            <v>Env Pro 2</v>
          </cell>
          <cell r="AU2702" t="str">
            <v>GPS</v>
          </cell>
          <cell r="AV2702" t="str">
            <v>N</v>
          </cell>
          <cell r="AW2702" t="str">
            <v>Y</v>
          </cell>
          <cell r="AX2702" t="str">
            <v>Y</v>
          </cell>
          <cell r="AY2702" t="str">
            <v>N</v>
          </cell>
        </row>
        <row r="2703">
          <cell r="D2703">
            <v>42036</v>
          </cell>
          <cell r="H2703">
            <v>287</v>
          </cell>
          <cell r="I2703">
            <v>42036</v>
          </cell>
          <cell r="J2703">
            <v>4</v>
          </cell>
          <cell r="K2703" t="str">
            <v>Payne</v>
          </cell>
          <cell r="L2703">
            <v>42036</v>
          </cell>
          <cell r="M2703">
            <v>41838</v>
          </cell>
          <cell r="N2703" t="str">
            <v>PO ASOWB21</v>
          </cell>
          <cell r="O2703">
            <v>0</v>
          </cell>
          <cell r="P2703" t="str">
            <v>OVA</v>
          </cell>
          <cell r="Q2703" t="str">
            <v>2015-0509</v>
          </cell>
          <cell r="R2703">
            <v>1220</v>
          </cell>
          <cell r="S2703">
            <v>225</v>
          </cell>
          <cell r="T2703" t="str">
            <v>ZF 2.42</v>
          </cell>
          <cell r="U2703" t="str">
            <v>6 Speed</v>
          </cell>
          <cell r="V2703" t="str">
            <v>N</v>
          </cell>
          <cell r="W2703" t="str">
            <v>120F</v>
          </cell>
          <cell r="X2703">
            <v>50</v>
          </cell>
          <cell r="Y2703" t="str">
            <v>N</v>
          </cell>
          <cell r="Z2703" t="str">
            <v>380/80R38 (White)</v>
          </cell>
          <cell r="AA2703" t="str">
            <v>380/90R46, SPRAYBIB (WHITE)</v>
          </cell>
          <cell r="AB2703">
            <v>1200</v>
          </cell>
          <cell r="AC2703" t="str">
            <v>N</v>
          </cell>
          <cell r="AD2703" t="str">
            <v>N</v>
          </cell>
          <cell r="AE2703" t="str">
            <v>Y</v>
          </cell>
          <cell r="AF2703">
            <v>38</v>
          </cell>
          <cell r="AG2703" t="str">
            <v>DB</v>
          </cell>
          <cell r="AH2703" t="str">
            <v>N</v>
          </cell>
          <cell r="AK2703" t="str">
            <v>N</v>
          </cell>
          <cell r="AL2703" t="str">
            <v>N</v>
          </cell>
          <cell r="AM2703">
            <v>100</v>
          </cell>
          <cell r="AN2703" t="str">
            <v>Y</v>
          </cell>
          <cell r="AO2703">
            <v>9</v>
          </cell>
          <cell r="AP2703">
            <v>15</v>
          </cell>
          <cell r="AQ2703">
            <v>3</v>
          </cell>
          <cell r="AR2703" t="str">
            <v>N</v>
          </cell>
          <cell r="AS2703" t="str">
            <v>N</v>
          </cell>
          <cell r="AT2703" t="str">
            <v>Env Pro 2</v>
          </cell>
          <cell r="AU2703" t="str">
            <v>GPS</v>
          </cell>
          <cell r="AV2703" t="str">
            <v>N</v>
          </cell>
          <cell r="AW2703" t="str">
            <v>Y</v>
          </cell>
          <cell r="AX2703" t="str">
            <v>Y</v>
          </cell>
          <cell r="AY2703" t="str">
            <v>N</v>
          </cell>
        </row>
        <row r="2704">
          <cell r="D2704">
            <v>42036</v>
          </cell>
          <cell r="H2704">
            <v>288</v>
          </cell>
          <cell r="I2704">
            <v>42036</v>
          </cell>
          <cell r="J2704">
            <v>5</v>
          </cell>
          <cell r="K2704" t="str">
            <v>Payne</v>
          </cell>
          <cell r="L2704">
            <v>42036</v>
          </cell>
          <cell r="M2704">
            <v>41838</v>
          </cell>
          <cell r="N2704" t="str">
            <v>PO ASOWB22</v>
          </cell>
          <cell r="O2704">
            <v>0</v>
          </cell>
          <cell r="P2704" t="str">
            <v>OVA</v>
          </cell>
          <cell r="Q2704" t="str">
            <v>2015-0511</v>
          </cell>
          <cell r="R2704">
            <v>1220</v>
          </cell>
          <cell r="S2704">
            <v>225</v>
          </cell>
          <cell r="T2704" t="str">
            <v>ZF 2.42</v>
          </cell>
          <cell r="U2704" t="str">
            <v>6 Speed</v>
          </cell>
          <cell r="V2704" t="str">
            <v>N</v>
          </cell>
          <cell r="W2704" t="str">
            <v>120F</v>
          </cell>
          <cell r="X2704">
            <v>50</v>
          </cell>
          <cell r="Y2704" t="str">
            <v>N</v>
          </cell>
          <cell r="Z2704" t="str">
            <v>380/80R38 (White)</v>
          </cell>
          <cell r="AA2704" t="str">
            <v>380/90R46, SPRAYBIB (WHITE)</v>
          </cell>
          <cell r="AB2704">
            <v>1200</v>
          </cell>
          <cell r="AC2704" t="str">
            <v>N</v>
          </cell>
          <cell r="AD2704" t="str">
            <v>N</v>
          </cell>
          <cell r="AE2704" t="str">
            <v>Y</v>
          </cell>
          <cell r="AF2704">
            <v>38</v>
          </cell>
          <cell r="AG2704" t="str">
            <v>DB</v>
          </cell>
          <cell r="AH2704" t="str">
            <v>N</v>
          </cell>
          <cell r="AK2704" t="str">
            <v>N</v>
          </cell>
          <cell r="AL2704" t="str">
            <v>N</v>
          </cell>
          <cell r="AM2704">
            <v>100</v>
          </cell>
          <cell r="AN2704" t="str">
            <v>Y</v>
          </cell>
          <cell r="AO2704">
            <v>9</v>
          </cell>
          <cell r="AP2704">
            <v>15</v>
          </cell>
          <cell r="AQ2704">
            <v>3</v>
          </cell>
          <cell r="AR2704" t="str">
            <v>N</v>
          </cell>
          <cell r="AS2704" t="str">
            <v>N</v>
          </cell>
          <cell r="AT2704" t="str">
            <v>Env Pro 2</v>
          </cell>
          <cell r="AU2704" t="str">
            <v>GPS</v>
          </cell>
          <cell r="AV2704" t="str">
            <v>N</v>
          </cell>
          <cell r="AW2704" t="str">
            <v>Y</v>
          </cell>
          <cell r="AX2704" t="str">
            <v>Y</v>
          </cell>
          <cell r="AY2704" t="str">
            <v>N</v>
          </cell>
        </row>
        <row r="2705">
          <cell r="D2705">
            <v>42036</v>
          </cell>
          <cell r="H2705">
            <v>289</v>
          </cell>
          <cell r="I2705">
            <v>42036</v>
          </cell>
          <cell r="J2705">
            <v>6</v>
          </cell>
          <cell r="K2705" t="str">
            <v>Follrod</v>
          </cell>
          <cell r="L2705">
            <v>42036</v>
          </cell>
          <cell r="M2705">
            <v>41845</v>
          </cell>
          <cell r="O2705">
            <v>0</v>
          </cell>
          <cell r="P2705" t="str">
            <v>Egger Truck</v>
          </cell>
          <cell r="Q2705" t="str">
            <v>2015-0513</v>
          </cell>
          <cell r="R2705">
            <v>1020</v>
          </cell>
          <cell r="S2705">
            <v>225</v>
          </cell>
          <cell r="T2705" t="str">
            <v>ZF 2.42</v>
          </cell>
          <cell r="U2705" t="str">
            <v>6 Speed</v>
          </cell>
          <cell r="V2705" t="str">
            <v>C</v>
          </cell>
          <cell r="W2705" t="str">
            <v>120F</v>
          </cell>
          <cell r="X2705">
            <v>50</v>
          </cell>
          <cell r="Y2705" t="str">
            <v>N</v>
          </cell>
          <cell r="Z2705" t="str">
            <v>380/80R38 (White)</v>
          </cell>
          <cell r="AA2705" t="str">
            <v>380/90R46, SPRAYBIB (WHITE)</v>
          </cell>
          <cell r="AB2705">
            <v>1000</v>
          </cell>
          <cell r="AC2705" t="str">
            <v>N</v>
          </cell>
          <cell r="AD2705" t="str">
            <v>N</v>
          </cell>
          <cell r="AE2705" t="str">
            <v>Y</v>
          </cell>
          <cell r="AF2705">
            <v>38</v>
          </cell>
          <cell r="AG2705" t="str">
            <v>DB</v>
          </cell>
          <cell r="AH2705" t="str">
            <v>N</v>
          </cell>
          <cell r="AK2705" t="str">
            <v>Y</v>
          </cell>
          <cell r="AL2705" t="str">
            <v>N</v>
          </cell>
          <cell r="AM2705">
            <v>100</v>
          </cell>
          <cell r="AN2705" t="str">
            <v>Y</v>
          </cell>
          <cell r="AO2705">
            <v>9</v>
          </cell>
          <cell r="AP2705">
            <v>20</v>
          </cell>
          <cell r="AQ2705">
            <v>5</v>
          </cell>
          <cell r="AR2705" t="str">
            <v>N</v>
          </cell>
          <cell r="AS2705" t="str">
            <v>B</v>
          </cell>
          <cell r="AT2705" t="str">
            <v>ISO Wiring</v>
          </cell>
          <cell r="AU2705" t="str">
            <v>N</v>
          </cell>
          <cell r="AV2705" t="str">
            <v>N</v>
          </cell>
          <cell r="AW2705" t="str">
            <v>Y</v>
          </cell>
          <cell r="AX2705" t="str">
            <v>Y</v>
          </cell>
          <cell r="AY2705" t="str">
            <v>N</v>
          </cell>
        </row>
        <row r="2706">
          <cell r="D2706">
            <v>42036</v>
          </cell>
          <cell r="H2706">
            <v>290</v>
          </cell>
          <cell r="I2706">
            <v>42036</v>
          </cell>
          <cell r="J2706">
            <v>7</v>
          </cell>
          <cell r="K2706" t="str">
            <v>Hatley</v>
          </cell>
          <cell r="L2706">
            <v>42036</v>
          </cell>
          <cell r="M2706">
            <v>41848</v>
          </cell>
          <cell r="N2706" t="str">
            <v>3 of 4 (late Feb)</v>
          </cell>
          <cell r="O2706">
            <v>0</v>
          </cell>
          <cell r="P2706" t="str">
            <v>Odessa</v>
          </cell>
          <cell r="Q2706" t="str">
            <v>2015-0514</v>
          </cell>
          <cell r="R2706">
            <v>1020</v>
          </cell>
          <cell r="S2706">
            <v>225</v>
          </cell>
          <cell r="T2706" t="str">
            <v>ZF 2.42</v>
          </cell>
          <cell r="U2706" t="str">
            <v>6 Speed</v>
          </cell>
          <cell r="V2706" t="str">
            <v>N</v>
          </cell>
          <cell r="W2706" t="str">
            <v>120F</v>
          </cell>
          <cell r="X2706">
            <v>50</v>
          </cell>
          <cell r="Y2706" t="str">
            <v>N</v>
          </cell>
          <cell r="Z2706" t="str">
            <v>380/80R38 (White)</v>
          </cell>
          <cell r="AA2706" t="str">
            <v>380/90R46, SPRAYBIB (WHITE)</v>
          </cell>
          <cell r="AB2706">
            <v>1000</v>
          </cell>
          <cell r="AC2706" t="str">
            <v>N</v>
          </cell>
          <cell r="AD2706" t="str">
            <v>Y</v>
          </cell>
          <cell r="AE2706" t="str">
            <v>Y</v>
          </cell>
          <cell r="AF2706" t="str">
            <v>N</v>
          </cell>
          <cell r="AG2706" t="str">
            <v>N</v>
          </cell>
          <cell r="AH2706" t="str">
            <v>N</v>
          </cell>
          <cell r="AK2706" t="str">
            <v>Y</v>
          </cell>
          <cell r="AL2706" t="str">
            <v>N</v>
          </cell>
          <cell r="AM2706">
            <v>100</v>
          </cell>
          <cell r="AN2706" t="str">
            <v>Y</v>
          </cell>
          <cell r="AO2706">
            <v>9</v>
          </cell>
          <cell r="AP2706">
            <v>20</v>
          </cell>
          <cell r="AQ2706">
            <v>3</v>
          </cell>
          <cell r="AR2706" t="str">
            <v>N</v>
          </cell>
          <cell r="AS2706" t="str">
            <v>N</v>
          </cell>
          <cell r="AT2706" t="str">
            <v>FMX</v>
          </cell>
          <cell r="AU2706" t="str">
            <v>GPS</v>
          </cell>
          <cell r="AV2706" t="str">
            <v>ISO UltraGlide 3</v>
          </cell>
          <cell r="AW2706" t="str">
            <v>Y</v>
          </cell>
          <cell r="AX2706" t="str">
            <v>Y</v>
          </cell>
          <cell r="AY2706" t="str">
            <v>AutoPilot</v>
          </cell>
        </row>
        <row r="2707">
          <cell r="D2707">
            <v>42036</v>
          </cell>
          <cell r="H2707">
            <v>291</v>
          </cell>
          <cell r="I2707">
            <v>42036</v>
          </cell>
          <cell r="J2707">
            <v>8</v>
          </cell>
          <cell r="K2707" t="str">
            <v>Hatley</v>
          </cell>
          <cell r="L2707">
            <v>42036</v>
          </cell>
          <cell r="M2707">
            <v>41848</v>
          </cell>
          <cell r="N2707" t="str">
            <v>4 of 4 (late Feb)</v>
          </cell>
          <cell r="O2707">
            <v>0</v>
          </cell>
          <cell r="P2707" t="str">
            <v>Odessa</v>
          </cell>
          <cell r="Q2707" t="str">
            <v>2015-0517</v>
          </cell>
          <cell r="R2707">
            <v>1020</v>
          </cell>
          <cell r="S2707">
            <v>225</v>
          </cell>
          <cell r="T2707" t="str">
            <v>ZF 2.42</v>
          </cell>
          <cell r="U2707" t="str">
            <v>6 Speed</v>
          </cell>
          <cell r="V2707" t="str">
            <v>N</v>
          </cell>
          <cell r="W2707" t="str">
            <v>120F</v>
          </cell>
          <cell r="X2707">
            <v>50</v>
          </cell>
          <cell r="Y2707" t="str">
            <v>N</v>
          </cell>
          <cell r="Z2707" t="str">
            <v>380/80R38 (White)</v>
          </cell>
          <cell r="AA2707" t="str">
            <v>380/90R46, SPRAYBIB (WHITE)</v>
          </cell>
          <cell r="AB2707">
            <v>1000</v>
          </cell>
          <cell r="AC2707" t="str">
            <v>N</v>
          </cell>
          <cell r="AD2707" t="str">
            <v>Y</v>
          </cell>
          <cell r="AE2707" t="str">
            <v>Y</v>
          </cell>
          <cell r="AF2707" t="str">
            <v>N</v>
          </cell>
          <cell r="AG2707" t="str">
            <v>N</v>
          </cell>
          <cell r="AH2707" t="str">
            <v>N</v>
          </cell>
          <cell r="AK2707" t="str">
            <v>Y</v>
          </cell>
          <cell r="AL2707" t="str">
            <v>N</v>
          </cell>
          <cell r="AM2707">
            <v>100</v>
          </cell>
          <cell r="AN2707" t="str">
            <v>Y</v>
          </cell>
          <cell r="AO2707">
            <v>9</v>
          </cell>
          <cell r="AP2707">
            <v>20</v>
          </cell>
          <cell r="AQ2707">
            <v>3</v>
          </cell>
          <cell r="AR2707" t="str">
            <v>N</v>
          </cell>
          <cell r="AS2707" t="str">
            <v>N</v>
          </cell>
          <cell r="AT2707" t="str">
            <v>FMX</v>
          </cell>
          <cell r="AU2707" t="str">
            <v>GPS</v>
          </cell>
          <cell r="AV2707" t="str">
            <v>ISO UltraGlide 3</v>
          </cell>
          <cell r="AW2707" t="str">
            <v>Y</v>
          </cell>
          <cell r="AX2707" t="str">
            <v>Y</v>
          </cell>
          <cell r="AY2707" t="str">
            <v>AutoPilot</v>
          </cell>
        </row>
        <row r="2708">
          <cell r="D2708">
            <v>42005</v>
          </cell>
          <cell r="H2708">
            <v>292</v>
          </cell>
          <cell r="I2708">
            <v>42005</v>
          </cell>
          <cell r="J2708">
            <v>1</v>
          </cell>
          <cell r="K2708" t="str">
            <v>Ohm</v>
          </cell>
          <cell r="L2708">
            <v>41913</v>
          </cell>
          <cell r="M2708">
            <v>41835</v>
          </cell>
          <cell r="O2708">
            <v>0</v>
          </cell>
          <cell r="P2708" t="str">
            <v>HPA</v>
          </cell>
          <cell r="Q2708" t="str">
            <v>2015-0518</v>
          </cell>
          <cell r="R2708">
            <v>1020</v>
          </cell>
          <cell r="S2708">
            <v>225</v>
          </cell>
          <cell r="T2708" t="str">
            <v>ZF 2.42</v>
          </cell>
          <cell r="U2708" t="str">
            <v>6 Speed</v>
          </cell>
          <cell r="V2708" t="str">
            <v>N</v>
          </cell>
          <cell r="W2708" t="str">
            <v>120F</v>
          </cell>
          <cell r="X2708">
            <v>50</v>
          </cell>
          <cell r="Y2708" t="str">
            <v>N</v>
          </cell>
          <cell r="Z2708" t="str">
            <v>380/80R38 (White)</v>
          </cell>
          <cell r="AA2708" t="str">
            <v>380/90R46, SPRAYBIB (WHITE)</v>
          </cell>
          <cell r="AB2708">
            <v>1000</v>
          </cell>
          <cell r="AC2708" t="str">
            <v>N</v>
          </cell>
          <cell r="AD2708" t="str">
            <v>Y</v>
          </cell>
          <cell r="AE2708" t="str">
            <v>Y</v>
          </cell>
          <cell r="AF2708">
            <v>38</v>
          </cell>
          <cell r="AG2708" t="str">
            <v>DB</v>
          </cell>
          <cell r="AH2708" t="str">
            <v>Y</v>
          </cell>
          <cell r="AK2708" t="str">
            <v>N</v>
          </cell>
          <cell r="AL2708" t="str">
            <v>Y</v>
          </cell>
          <cell r="AM2708">
            <v>100</v>
          </cell>
          <cell r="AN2708" t="str">
            <v>Y</v>
          </cell>
          <cell r="AO2708">
            <v>9</v>
          </cell>
          <cell r="AP2708">
            <v>20</v>
          </cell>
          <cell r="AQ2708">
            <v>3</v>
          </cell>
          <cell r="AR2708" t="str">
            <v>N</v>
          </cell>
          <cell r="AS2708" t="str">
            <v>N</v>
          </cell>
          <cell r="AT2708" t="str">
            <v>Env Pro 2</v>
          </cell>
          <cell r="AU2708" t="str">
            <v>GPS</v>
          </cell>
          <cell r="AV2708" t="str">
            <v>UltraGlide 3 W</v>
          </cell>
          <cell r="AW2708" t="str">
            <v>Y</v>
          </cell>
          <cell r="AX2708" t="str">
            <v>Y</v>
          </cell>
          <cell r="AY2708" t="str">
            <v>SmartTrax</v>
          </cell>
          <cell r="AZ2708" t="str">
            <v>Raven 3" w/display</v>
          </cell>
        </row>
        <row r="2709">
          <cell r="D2709">
            <v>42036</v>
          </cell>
          <cell r="H2709">
            <v>293</v>
          </cell>
          <cell r="I2709">
            <v>42036</v>
          </cell>
          <cell r="J2709">
            <v>1</v>
          </cell>
          <cell r="K2709" t="str">
            <v>Ohm</v>
          </cell>
          <cell r="L2709">
            <v>42036</v>
          </cell>
          <cell r="M2709">
            <v>41835</v>
          </cell>
          <cell r="O2709">
            <v>0</v>
          </cell>
          <cell r="P2709" t="str">
            <v>HPA</v>
          </cell>
          <cell r="Q2709" t="str">
            <v>2015-0519</v>
          </cell>
          <cell r="R2709">
            <v>1020</v>
          </cell>
          <cell r="S2709">
            <v>225</v>
          </cell>
          <cell r="T2709" t="str">
            <v>ZF 2.42</v>
          </cell>
          <cell r="U2709" t="str">
            <v>6 Speed</v>
          </cell>
          <cell r="V2709" t="str">
            <v>N</v>
          </cell>
          <cell r="W2709" t="str">
            <v>120F</v>
          </cell>
          <cell r="X2709">
            <v>50</v>
          </cell>
          <cell r="Y2709" t="str">
            <v>N</v>
          </cell>
          <cell r="Z2709" t="str">
            <v>380/80R38 (White)</v>
          </cell>
          <cell r="AA2709" t="str">
            <v>380/90R46, SPRAYBIB (WHITE)</v>
          </cell>
          <cell r="AB2709">
            <v>1000</v>
          </cell>
          <cell r="AC2709" t="str">
            <v>N</v>
          </cell>
          <cell r="AD2709" t="str">
            <v>Y</v>
          </cell>
          <cell r="AE2709" t="str">
            <v>Y</v>
          </cell>
          <cell r="AF2709">
            <v>38</v>
          </cell>
          <cell r="AG2709" t="str">
            <v>DB</v>
          </cell>
          <cell r="AH2709" t="str">
            <v>Y</v>
          </cell>
          <cell r="AK2709" t="str">
            <v>N</v>
          </cell>
          <cell r="AL2709" t="str">
            <v>Y</v>
          </cell>
          <cell r="AM2709">
            <v>100</v>
          </cell>
          <cell r="AN2709" t="str">
            <v>Y</v>
          </cell>
          <cell r="AO2709">
            <v>9</v>
          </cell>
          <cell r="AP2709">
            <v>20</v>
          </cell>
          <cell r="AQ2709">
            <v>3</v>
          </cell>
          <cell r="AR2709" t="str">
            <v>N</v>
          </cell>
          <cell r="AS2709" t="str">
            <v>N</v>
          </cell>
          <cell r="AT2709" t="str">
            <v>Viper 4</v>
          </cell>
          <cell r="AU2709" t="str">
            <v>GPS</v>
          </cell>
          <cell r="AV2709" t="str">
            <v>UltraGlide 3 W</v>
          </cell>
          <cell r="AW2709" t="str">
            <v>Y</v>
          </cell>
          <cell r="AX2709" t="str">
            <v>Y</v>
          </cell>
          <cell r="AY2709" t="str">
            <v>SmartTrax</v>
          </cell>
          <cell r="AZ2709" t="str">
            <v>Raven 3" w/display</v>
          </cell>
        </row>
        <row r="2710">
          <cell r="D2710">
            <v>42036</v>
          </cell>
          <cell r="H2710">
            <v>294</v>
          </cell>
          <cell r="I2710">
            <v>42036</v>
          </cell>
          <cell r="J2710">
            <v>2</v>
          </cell>
          <cell r="K2710" t="str">
            <v>Ohm</v>
          </cell>
          <cell r="L2710">
            <v>41913</v>
          </cell>
          <cell r="M2710">
            <v>41835</v>
          </cell>
          <cell r="O2710">
            <v>0</v>
          </cell>
          <cell r="P2710" t="str">
            <v>HPA</v>
          </cell>
          <cell r="Q2710" t="str">
            <v>2015-0520</v>
          </cell>
          <cell r="R2710">
            <v>1020</v>
          </cell>
          <cell r="S2710">
            <v>225</v>
          </cell>
          <cell r="T2710" t="str">
            <v>ZF 2.42</v>
          </cell>
          <cell r="U2710" t="str">
            <v>6 Speed</v>
          </cell>
          <cell r="V2710" t="str">
            <v>N</v>
          </cell>
          <cell r="W2710" t="str">
            <v>120F</v>
          </cell>
          <cell r="X2710">
            <v>50</v>
          </cell>
          <cell r="Y2710" t="str">
            <v>N</v>
          </cell>
          <cell r="Z2710" t="str">
            <v>380/80R38 (White)</v>
          </cell>
          <cell r="AA2710" t="str">
            <v>380/90R46, SPRAYBIB (WHITE)</v>
          </cell>
          <cell r="AB2710">
            <v>1000</v>
          </cell>
          <cell r="AC2710" t="str">
            <v>N</v>
          </cell>
          <cell r="AD2710" t="str">
            <v>Y</v>
          </cell>
          <cell r="AE2710" t="str">
            <v>Y</v>
          </cell>
          <cell r="AF2710">
            <v>38</v>
          </cell>
          <cell r="AG2710" t="str">
            <v>DB</v>
          </cell>
          <cell r="AH2710" t="str">
            <v>Y</v>
          </cell>
          <cell r="AK2710" t="str">
            <v>N</v>
          </cell>
          <cell r="AL2710" t="str">
            <v>Y</v>
          </cell>
          <cell r="AM2710">
            <v>100</v>
          </cell>
          <cell r="AN2710" t="str">
            <v>Y</v>
          </cell>
          <cell r="AO2710">
            <v>9</v>
          </cell>
          <cell r="AP2710">
            <v>20</v>
          </cell>
          <cell r="AQ2710">
            <v>3</v>
          </cell>
          <cell r="AR2710" t="str">
            <v>N</v>
          </cell>
          <cell r="AS2710" t="str">
            <v>N</v>
          </cell>
          <cell r="AT2710" t="str">
            <v>Env Pro 2</v>
          </cell>
          <cell r="AU2710" t="str">
            <v>GPS</v>
          </cell>
          <cell r="AV2710" t="str">
            <v>UltraGlide 3 W</v>
          </cell>
          <cell r="AW2710" t="str">
            <v>Y</v>
          </cell>
          <cell r="AX2710" t="str">
            <v>Y</v>
          </cell>
          <cell r="AY2710" t="str">
            <v>SmartTrax</v>
          </cell>
          <cell r="AZ2710" t="str">
            <v>Raven 3" w/display</v>
          </cell>
        </row>
        <row r="2711">
          <cell r="D2711">
            <v>42036</v>
          </cell>
          <cell r="H2711">
            <v>295</v>
          </cell>
          <cell r="I2711">
            <v>42036</v>
          </cell>
          <cell r="J2711">
            <v>3</v>
          </cell>
          <cell r="K2711" t="str">
            <v>Ohm</v>
          </cell>
          <cell r="L2711">
            <v>41913</v>
          </cell>
          <cell r="M2711">
            <v>41835</v>
          </cell>
          <cell r="O2711">
            <v>0</v>
          </cell>
          <cell r="P2711" t="str">
            <v>HPA</v>
          </cell>
          <cell r="Q2711" t="str">
            <v>2015-0523</v>
          </cell>
          <cell r="R2711">
            <v>1020</v>
          </cell>
          <cell r="S2711">
            <v>225</v>
          </cell>
          <cell r="T2711" t="str">
            <v>ZF 2.42</v>
          </cell>
          <cell r="U2711" t="str">
            <v>6 Speed</v>
          </cell>
          <cell r="V2711" t="str">
            <v>N</v>
          </cell>
          <cell r="W2711" t="str">
            <v>120F</v>
          </cell>
          <cell r="X2711">
            <v>50</v>
          </cell>
          <cell r="Y2711" t="str">
            <v>N</v>
          </cell>
          <cell r="Z2711" t="str">
            <v>380/80R38 (White)</v>
          </cell>
          <cell r="AA2711" t="str">
            <v>380/90R46, SPRAYBIB (WHITE)</v>
          </cell>
          <cell r="AB2711">
            <v>1000</v>
          </cell>
          <cell r="AC2711" t="str">
            <v>N</v>
          </cell>
          <cell r="AD2711" t="str">
            <v>Y</v>
          </cell>
          <cell r="AE2711" t="str">
            <v>Y</v>
          </cell>
          <cell r="AF2711">
            <v>38</v>
          </cell>
          <cell r="AG2711" t="str">
            <v>DB</v>
          </cell>
          <cell r="AH2711" t="str">
            <v>N</v>
          </cell>
          <cell r="AK2711" t="str">
            <v>N</v>
          </cell>
          <cell r="AL2711" t="str">
            <v>Y</v>
          </cell>
          <cell r="AM2711">
            <v>100</v>
          </cell>
          <cell r="AN2711" t="str">
            <v>Y</v>
          </cell>
          <cell r="AO2711">
            <v>9</v>
          </cell>
          <cell r="AP2711">
            <v>20</v>
          </cell>
          <cell r="AQ2711">
            <v>3</v>
          </cell>
          <cell r="AR2711" t="str">
            <v>N</v>
          </cell>
          <cell r="AS2711" t="str">
            <v>N</v>
          </cell>
          <cell r="AT2711" t="str">
            <v>Env Pro 2</v>
          </cell>
          <cell r="AU2711" t="str">
            <v>GPS</v>
          </cell>
          <cell r="AV2711" t="str">
            <v>UltraGlide 3 W</v>
          </cell>
          <cell r="AW2711" t="str">
            <v>Y</v>
          </cell>
          <cell r="AX2711" t="str">
            <v>Y</v>
          </cell>
          <cell r="AY2711" t="str">
            <v>SmartTrax</v>
          </cell>
          <cell r="AZ2711" t="str">
            <v>Raven 3" w/display</v>
          </cell>
        </row>
        <row r="2712">
          <cell r="D2712">
            <v>42036</v>
          </cell>
          <cell r="H2712">
            <v>296</v>
          </cell>
          <cell r="I2712">
            <v>42036</v>
          </cell>
          <cell r="J2712">
            <v>4</v>
          </cell>
          <cell r="K2712" t="str">
            <v>Ohm</v>
          </cell>
          <cell r="L2712">
            <v>41913</v>
          </cell>
          <cell r="M2712">
            <v>41835</v>
          </cell>
          <cell r="O2712">
            <v>0</v>
          </cell>
          <cell r="P2712" t="str">
            <v>HPA</v>
          </cell>
          <cell r="Q2712" t="str">
            <v>2015-0525</v>
          </cell>
          <cell r="R2712">
            <v>1020</v>
          </cell>
          <cell r="S2712">
            <v>225</v>
          </cell>
          <cell r="T2712" t="str">
            <v>ZF 2.42</v>
          </cell>
          <cell r="U2712" t="str">
            <v>6 Speed</v>
          </cell>
          <cell r="V2712" t="str">
            <v>N</v>
          </cell>
          <cell r="W2712" t="str">
            <v>120F</v>
          </cell>
          <cell r="X2712">
            <v>50</v>
          </cell>
          <cell r="Y2712" t="str">
            <v>N</v>
          </cell>
          <cell r="Z2712" t="str">
            <v>380/80R38 (White)</v>
          </cell>
          <cell r="AA2712" t="str">
            <v>380/90R46, SPRAYBIB (WHITE)</v>
          </cell>
          <cell r="AB2712">
            <v>1000</v>
          </cell>
          <cell r="AC2712" t="str">
            <v>N</v>
          </cell>
          <cell r="AD2712" t="str">
            <v>Y</v>
          </cell>
          <cell r="AE2712" t="str">
            <v>Y</v>
          </cell>
          <cell r="AF2712">
            <v>38</v>
          </cell>
          <cell r="AG2712" t="str">
            <v>DB</v>
          </cell>
          <cell r="AH2712" t="str">
            <v>Y</v>
          </cell>
          <cell r="AK2712" t="str">
            <v>N</v>
          </cell>
          <cell r="AL2712" t="str">
            <v>Y</v>
          </cell>
          <cell r="AM2712" t="str">
            <v>Boomless w/120' or 132' Center</v>
          </cell>
          <cell r="AN2712" t="str">
            <v>Y</v>
          </cell>
          <cell r="AO2712" t="str">
            <v>N</v>
          </cell>
          <cell r="AP2712">
            <v>20</v>
          </cell>
          <cell r="AQ2712">
            <v>3</v>
          </cell>
          <cell r="AR2712" t="str">
            <v>N</v>
          </cell>
          <cell r="AS2712" t="str">
            <v>N</v>
          </cell>
          <cell r="AT2712" t="str">
            <v>Viper 4</v>
          </cell>
          <cell r="AU2712" t="str">
            <v>GPS</v>
          </cell>
          <cell r="AV2712" t="str">
            <v>UltraGlide 3 W</v>
          </cell>
          <cell r="AW2712" t="str">
            <v>Y</v>
          </cell>
          <cell r="AX2712" t="str">
            <v>Y</v>
          </cell>
          <cell r="AY2712" t="str">
            <v>SmartTrax</v>
          </cell>
          <cell r="AZ2712" t="str">
            <v>Raven 3" w/display</v>
          </cell>
        </row>
        <row r="2713">
          <cell r="D2713">
            <v>42036</v>
          </cell>
          <cell r="H2713">
            <v>297</v>
          </cell>
          <cell r="I2713">
            <v>42036</v>
          </cell>
          <cell r="J2713">
            <v>5</v>
          </cell>
          <cell r="K2713" t="str">
            <v>Ohm</v>
          </cell>
          <cell r="L2713">
            <v>42036</v>
          </cell>
          <cell r="M2713">
            <v>41835</v>
          </cell>
          <cell r="O2713">
            <v>0</v>
          </cell>
          <cell r="P2713" t="str">
            <v>HPA</v>
          </cell>
          <cell r="Q2713" t="str">
            <v>2015-0526</v>
          </cell>
          <cell r="R2713">
            <v>1020</v>
          </cell>
          <cell r="S2713">
            <v>225</v>
          </cell>
          <cell r="T2713" t="str">
            <v>ZF 2.42</v>
          </cell>
          <cell r="U2713" t="str">
            <v>6 Speed</v>
          </cell>
          <cell r="V2713" t="str">
            <v>N</v>
          </cell>
          <cell r="W2713" t="str">
            <v>120F</v>
          </cell>
          <cell r="X2713">
            <v>50</v>
          </cell>
          <cell r="Y2713" t="str">
            <v>N</v>
          </cell>
          <cell r="Z2713" t="str">
            <v>380/80R38 (White)</v>
          </cell>
          <cell r="AA2713" t="str">
            <v>380/90R46, SPRAYBIB (WHITE)</v>
          </cell>
          <cell r="AB2713">
            <v>1000</v>
          </cell>
          <cell r="AC2713" t="str">
            <v>N</v>
          </cell>
          <cell r="AD2713" t="str">
            <v>Y</v>
          </cell>
          <cell r="AE2713" t="str">
            <v>Y</v>
          </cell>
          <cell r="AF2713">
            <v>38</v>
          </cell>
          <cell r="AG2713" t="str">
            <v>DB</v>
          </cell>
          <cell r="AH2713" t="str">
            <v>Y</v>
          </cell>
          <cell r="AK2713" t="str">
            <v>N</v>
          </cell>
          <cell r="AL2713" t="str">
            <v>Y</v>
          </cell>
          <cell r="AM2713">
            <v>100</v>
          </cell>
          <cell r="AN2713" t="str">
            <v>Y</v>
          </cell>
          <cell r="AO2713">
            <v>9</v>
          </cell>
          <cell r="AP2713">
            <v>20</v>
          </cell>
          <cell r="AQ2713">
            <v>3</v>
          </cell>
          <cell r="AR2713" t="str">
            <v>N</v>
          </cell>
          <cell r="AS2713" t="str">
            <v>N</v>
          </cell>
          <cell r="AT2713" t="str">
            <v>Viper 4</v>
          </cell>
          <cell r="AU2713" t="str">
            <v>GPS</v>
          </cell>
          <cell r="AV2713" t="str">
            <v>UltraGlide 3 W</v>
          </cell>
          <cell r="AW2713" t="str">
            <v>Y</v>
          </cell>
          <cell r="AX2713" t="str">
            <v>Y</v>
          </cell>
          <cell r="AY2713" t="str">
            <v>SmartTrax</v>
          </cell>
          <cell r="AZ2713" t="str">
            <v>Raven 3" w/display</v>
          </cell>
        </row>
        <row r="2714">
          <cell r="D2714">
            <v>42036</v>
          </cell>
          <cell r="H2714">
            <v>298</v>
          </cell>
          <cell r="I2714">
            <v>42036</v>
          </cell>
          <cell r="J2714">
            <v>6</v>
          </cell>
          <cell r="K2714" t="str">
            <v>Ohm</v>
          </cell>
          <cell r="L2714">
            <v>42036</v>
          </cell>
          <cell r="M2714">
            <v>41835</v>
          </cell>
          <cell r="O2714">
            <v>0</v>
          </cell>
          <cell r="P2714" t="str">
            <v>HPA</v>
          </cell>
          <cell r="Q2714" t="str">
            <v>2015-0527</v>
          </cell>
          <cell r="R2714">
            <v>1020</v>
          </cell>
          <cell r="S2714">
            <v>225</v>
          </cell>
          <cell r="T2714" t="str">
            <v>ZF 2.42</v>
          </cell>
          <cell r="U2714" t="str">
            <v>6 Speed</v>
          </cell>
          <cell r="V2714" t="str">
            <v>N</v>
          </cell>
          <cell r="W2714" t="str">
            <v>120F</v>
          </cell>
          <cell r="X2714">
            <v>50</v>
          </cell>
          <cell r="Y2714" t="str">
            <v>N</v>
          </cell>
          <cell r="Z2714" t="str">
            <v>380/80R38 (White)</v>
          </cell>
          <cell r="AA2714" t="str">
            <v>380/90R46, SPRAYBIB (WHITE)</v>
          </cell>
          <cell r="AB2714">
            <v>1000</v>
          </cell>
          <cell r="AC2714" t="str">
            <v>N</v>
          </cell>
          <cell r="AD2714" t="str">
            <v>Y</v>
          </cell>
          <cell r="AE2714" t="str">
            <v>Y</v>
          </cell>
          <cell r="AF2714">
            <v>38</v>
          </cell>
          <cell r="AG2714" t="str">
            <v>DB</v>
          </cell>
          <cell r="AH2714" t="str">
            <v>Y</v>
          </cell>
          <cell r="AK2714" t="str">
            <v>N</v>
          </cell>
          <cell r="AL2714" t="str">
            <v>Y</v>
          </cell>
          <cell r="AM2714">
            <v>100</v>
          </cell>
          <cell r="AN2714" t="str">
            <v>Y</v>
          </cell>
          <cell r="AO2714">
            <v>9</v>
          </cell>
          <cell r="AP2714">
            <v>20</v>
          </cell>
          <cell r="AQ2714">
            <v>3</v>
          </cell>
          <cell r="AR2714" t="str">
            <v>N</v>
          </cell>
          <cell r="AS2714" t="str">
            <v>N</v>
          </cell>
          <cell r="AT2714" t="str">
            <v>Viper 4</v>
          </cell>
          <cell r="AU2714" t="str">
            <v>GPS</v>
          </cell>
          <cell r="AV2714" t="str">
            <v>UltraGlide 3 W</v>
          </cell>
          <cell r="AW2714" t="str">
            <v>Y</v>
          </cell>
          <cell r="AX2714" t="str">
            <v>Y</v>
          </cell>
          <cell r="AY2714" t="str">
            <v>SmartTrax</v>
          </cell>
          <cell r="AZ2714" t="str">
            <v>Raven 3" w/display</v>
          </cell>
        </row>
        <row r="2715">
          <cell r="D2715">
            <v>42036</v>
          </cell>
          <cell r="H2715">
            <v>299</v>
          </cell>
          <cell r="I2715">
            <v>42036</v>
          </cell>
          <cell r="J2715">
            <v>7</v>
          </cell>
          <cell r="K2715" t="str">
            <v>Ohm</v>
          </cell>
          <cell r="L2715">
            <v>41944</v>
          </cell>
          <cell r="M2715">
            <v>41835</v>
          </cell>
          <cell r="O2715">
            <v>0</v>
          </cell>
          <cell r="P2715" t="str">
            <v>HPA</v>
          </cell>
          <cell r="Q2715" t="str">
            <v>2015-0531</v>
          </cell>
          <cell r="R2715">
            <v>1020</v>
          </cell>
          <cell r="S2715">
            <v>225</v>
          </cell>
          <cell r="T2715" t="str">
            <v>ZF 2.42</v>
          </cell>
          <cell r="U2715" t="str">
            <v>6 Speed</v>
          </cell>
          <cell r="V2715" t="str">
            <v>N</v>
          </cell>
          <cell r="W2715" t="str">
            <v>120F</v>
          </cell>
          <cell r="X2715">
            <v>50</v>
          </cell>
          <cell r="Y2715" t="str">
            <v>N</v>
          </cell>
          <cell r="Z2715" t="str">
            <v>380/80R38 (White)</v>
          </cell>
          <cell r="AA2715" t="str">
            <v>380/90R46, SPRAYBIB (WHITE)</v>
          </cell>
          <cell r="AB2715">
            <v>1000</v>
          </cell>
          <cell r="AC2715" t="str">
            <v>N</v>
          </cell>
          <cell r="AD2715" t="str">
            <v>Y</v>
          </cell>
          <cell r="AE2715" t="str">
            <v>Y</v>
          </cell>
          <cell r="AF2715">
            <v>38</v>
          </cell>
          <cell r="AG2715" t="str">
            <v>DB</v>
          </cell>
          <cell r="AH2715" t="str">
            <v>Y</v>
          </cell>
          <cell r="AK2715" t="str">
            <v>N</v>
          </cell>
          <cell r="AL2715" t="str">
            <v>Y</v>
          </cell>
          <cell r="AM2715">
            <v>100</v>
          </cell>
          <cell r="AN2715" t="str">
            <v>Y</v>
          </cell>
          <cell r="AO2715">
            <v>9</v>
          </cell>
          <cell r="AP2715">
            <v>20</v>
          </cell>
          <cell r="AQ2715">
            <v>3</v>
          </cell>
          <cell r="AR2715" t="str">
            <v>N</v>
          </cell>
          <cell r="AS2715" t="str">
            <v>N</v>
          </cell>
          <cell r="AT2715" t="str">
            <v>Env Pro 2</v>
          </cell>
          <cell r="AU2715" t="str">
            <v>GPS</v>
          </cell>
          <cell r="AV2715" t="str">
            <v>UltraGlide 3 W</v>
          </cell>
          <cell r="AW2715" t="str">
            <v>Y</v>
          </cell>
          <cell r="AX2715" t="str">
            <v>Y</v>
          </cell>
          <cell r="AY2715" t="str">
            <v>SmartTrax</v>
          </cell>
          <cell r="AZ2715" t="str">
            <v>Raven 3" w/display</v>
          </cell>
        </row>
        <row r="2716">
          <cell r="D2716">
            <v>42036</v>
          </cell>
          <cell r="H2716">
            <v>300</v>
          </cell>
          <cell r="I2716">
            <v>42036</v>
          </cell>
          <cell r="J2716">
            <v>8</v>
          </cell>
          <cell r="K2716" t="str">
            <v>Ohm</v>
          </cell>
          <cell r="L2716">
            <v>41944</v>
          </cell>
          <cell r="M2716">
            <v>41835</v>
          </cell>
          <cell r="O2716">
            <v>0</v>
          </cell>
          <cell r="P2716" t="str">
            <v>HPA</v>
          </cell>
          <cell r="Q2716" t="str">
            <v>2015-0533</v>
          </cell>
          <cell r="R2716">
            <v>1020</v>
          </cell>
          <cell r="S2716">
            <v>225</v>
          </cell>
          <cell r="T2716" t="str">
            <v>ZF 2.42</v>
          </cell>
          <cell r="U2716" t="str">
            <v>6 Speed</v>
          </cell>
          <cell r="V2716" t="str">
            <v>N</v>
          </cell>
          <cell r="W2716" t="str">
            <v>120F</v>
          </cell>
          <cell r="X2716">
            <v>50</v>
          </cell>
          <cell r="Y2716" t="str">
            <v>N</v>
          </cell>
          <cell r="Z2716" t="str">
            <v>380/80R38 (White)</v>
          </cell>
          <cell r="AA2716" t="str">
            <v>380/90R46, SPRAYBIB (WHITE)</v>
          </cell>
          <cell r="AB2716">
            <v>1000</v>
          </cell>
          <cell r="AC2716" t="str">
            <v>N</v>
          </cell>
          <cell r="AD2716" t="str">
            <v>Y</v>
          </cell>
          <cell r="AE2716" t="str">
            <v>Y</v>
          </cell>
          <cell r="AF2716">
            <v>38</v>
          </cell>
          <cell r="AG2716" t="str">
            <v>DB</v>
          </cell>
          <cell r="AH2716" t="str">
            <v>Y</v>
          </cell>
          <cell r="AK2716" t="str">
            <v>N</v>
          </cell>
          <cell r="AL2716" t="str">
            <v>Y</v>
          </cell>
          <cell r="AM2716" t="str">
            <v>Boomless w/120' or 132' Center</v>
          </cell>
          <cell r="AN2716" t="str">
            <v>Y</v>
          </cell>
          <cell r="AO2716" t="str">
            <v>N</v>
          </cell>
          <cell r="AP2716">
            <v>20</v>
          </cell>
          <cell r="AQ2716">
            <v>3</v>
          </cell>
          <cell r="AR2716" t="str">
            <v>N</v>
          </cell>
          <cell r="AS2716" t="str">
            <v>N</v>
          </cell>
          <cell r="AT2716" t="str">
            <v>N</v>
          </cell>
          <cell r="AU2716" t="str">
            <v>N</v>
          </cell>
          <cell r="AV2716" t="str">
            <v>N</v>
          </cell>
          <cell r="AW2716" t="str">
            <v>N</v>
          </cell>
          <cell r="AX2716" t="str">
            <v>N</v>
          </cell>
          <cell r="AY2716" t="str">
            <v>N</v>
          </cell>
        </row>
        <row r="2717">
          <cell r="D2717">
            <v>42036</v>
          </cell>
          <cell r="H2717">
            <v>301</v>
          </cell>
          <cell r="I2717">
            <v>42036</v>
          </cell>
          <cell r="J2717">
            <v>9</v>
          </cell>
          <cell r="K2717" t="str">
            <v>Ohm</v>
          </cell>
          <cell r="L2717">
            <v>41944</v>
          </cell>
          <cell r="M2717">
            <v>41835</v>
          </cell>
          <cell r="O2717">
            <v>0</v>
          </cell>
          <cell r="P2717" t="str">
            <v>HPA</v>
          </cell>
          <cell r="Q2717" t="str">
            <v>2015-0534</v>
          </cell>
          <cell r="R2717" t="str">
            <v>1220+</v>
          </cell>
          <cell r="S2717">
            <v>275</v>
          </cell>
          <cell r="T2717" t="str">
            <v>ZF 1.87</v>
          </cell>
          <cell r="U2717" t="str">
            <v>6 Speed</v>
          </cell>
          <cell r="V2717" t="str">
            <v>N</v>
          </cell>
          <cell r="W2717" t="str">
            <v>120F</v>
          </cell>
          <cell r="X2717">
            <v>50</v>
          </cell>
          <cell r="Y2717" t="str">
            <v>N</v>
          </cell>
          <cell r="Z2717" t="str">
            <v>380/80R38 (BLACK)</v>
          </cell>
          <cell r="AA2717" t="str">
            <v>380/90R46, SPRAYBIB (BLACK)</v>
          </cell>
          <cell r="AB2717">
            <v>1200</v>
          </cell>
          <cell r="AC2717" t="str">
            <v>N</v>
          </cell>
          <cell r="AD2717" t="str">
            <v>Y</v>
          </cell>
          <cell r="AE2717" t="str">
            <v>Y</v>
          </cell>
          <cell r="AF2717">
            <v>38</v>
          </cell>
          <cell r="AG2717" t="str">
            <v>DB</v>
          </cell>
          <cell r="AH2717" t="str">
            <v>Y</v>
          </cell>
          <cell r="AK2717" t="str">
            <v>N</v>
          </cell>
          <cell r="AL2717" t="str">
            <v>Y</v>
          </cell>
          <cell r="AM2717" t="str">
            <v>Boomless w/120' or 132' Center</v>
          </cell>
          <cell r="AN2717" t="str">
            <v>Y</v>
          </cell>
          <cell r="AO2717" t="str">
            <v>N</v>
          </cell>
          <cell r="AP2717">
            <v>20</v>
          </cell>
          <cell r="AQ2717">
            <v>3</v>
          </cell>
          <cell r="AR2717" t="str">
            <v>N</v>
          </cell>
          <cell r="AS2717" t="str">
            <v>N</v>
          </cell>
          <cell r="AT2717" t="str">
            <v>N</v>
          </cell>
          <cell r="AU2717" t="str">
            <v>N</v>
          </cell>
          <cell r="AV2717" t="str">
            <v>N</v>
          </cell>
          <cell r="AW2717" t="str">
            <v>N</v>
          </cell>
          <cell r="AX2717" t="str">
            <v>N</v>
          </cell>
          <cell r="AY2717" t="str">
            <v>N</v>
          </cell>
        </row>
        <row r="2718">
          <cell r="D2718">
            <v>42064</v>
          </cell>
          <cell r="H2718">
            <v>302</v>
          </cell>
          <cell r="I2718">
            <v>42064</v>
          </cell>
          <cell r="J2718">
            <v>1</v>
          </cell>
          <cell r="K2718" t="str">
            <v>Ohm</v>
          </cell>
          <cell r="L2718">
            <v>41944</v>
          </cell>
          <cell r="M2718">
            <v>41835</v>
          </cell>
          <cell r="O2718">
            <v>0</v>
          </cell>
          <cell r="P2718" t="str">
            <v>HPA</v>
          </cell>
          <cell r="Q2718" t="str">
            <v>2015-0535</v>
          </cell>
          <cell r="R2718" t="str">
            <v>1220+</v>
          </cell>
          <cell r="S2718">
            <v>275</v>
          </cell>
          <cell r="T2718" t="str">
            <v>ZF 1.87</v>
          </cell>
          <cell r="U2718" t="str">
            <v>6 Speed</v>
          </cell>
          <cell r="V2718" t="str">
            <v>N</v>
          </cell>
          <cell r="W2718" t="str">
            <v>120F</v>
          </cell>
          <cell r="X2718">
            <v>50</v>
          </cell>
          <cell r="Y2718" t="str">
            <v>N</v>
          </cell>
          <cell r="Z2718" t="str">
            <v>380/80R38 (BLACK)</v>
          </cell>
          <cell r="AA2718" t="str">
            <v>380/90R46, SPRAYBIB (BLACK)</v>
          </cell>
          <cell r="AB2718">
            <v>1200</v>
          </cell>
          <cell r="AC2718" t="str">
            <v>N</v>
          </cell>
          <cell r="AD2718" t="str">
            <v>Y</v>
          </cell>
          <cell r="AE2718" t="str">
            <v>Y</v>
          </cell>
          <cell r="AF2718">
            <v>38</v>
          </cell>
          <cell r="AG2718" t="str">
            <v>DB</v>
          </cell>
          <cell r="AH2718" t="str">
            <v>Y</v>
          </cell>
          <cell r="AK2718" t="str">
            <v>N</v>
          </cell>
          <cell r="AL2718" t="str">
            <v>Y</v>
          </cell>
          <cell r="AM2718" t="str">
            <v>Boomless w/120' or 132' Center</v>
          </cell>
          <cell r="AN2718" t="str">
            <v>Y</v>
          </cell>
          <cell r="AO2718" t="str">
            <v>N</v>
          </cell>
          <cell r="AP2718">
            <v>20</v>
          </cell>
          <cell r="AQ2718">
            <v>3</v>
          </cell>
          <cell r="AR2718" t="str">
            <v>N</v>
          </cell>
          <cell r="AS2718" t="str">
            <v>N</v>
          </cell>
          <cell r="AT2718" t="str">
            <v>N</v>
          </cell>
          <cell r="AU2718" t="str">
            <v>N</v>
          </cell>
          <cell r="AV2718" t="str">
            <v>N</v>
          </cell>
          <cell r="AW2718" t="str">
            <v>N</v>
          </cell>
          <cell r="AX2718" t="str">
            <v>N</v>
          </cell>
          <cell r="AY2718" t="str">
            <v>N</v>
          </cell>
        </row>
        <row r="2719">
          <cell r="D2719">
            <v>42064</v>
          </cell>
          <cell r="H2719">
            <v>303</v>
          </cell>
          <cell r="I2719">
            <v>42064</v>
          </cell>
          <cell r="J2719">
            <v>2</v>
          </cell>
          <cell r="K2719" t="str">
            <v>Ohm</v>
          </cell>
          <cell r="L2719">
            <v>41944</v>
          </cell>
          <cell r="M2719">
            <v>41835</v>
          </cell>
          <cell r="O2719">
            <v>0</v>
          </cell>
          <cell r="P2719" t="str">
            <v>HPA</v>
          </cell>
          <cell r="Q2719" t="str">
            <v>2015-0542</v>
          </cell>
          <cell r="R2719">
            <v>1020</v>
          </cell>
          <cell r="S2719">
            <v>225</v>
          </cell>
          <cell r="T2719" t="str">
            <v>ZF 2.42</v>
          </cell>
          <cell r="U2719" t="str">
            <v>6 Speed</v>
          </cell>
          <cell r="V2719" t="str">
            <v>N</v>
          </cell>
          <cell r="W2719" t="str">
            <v>120F</v>
          </cell>
          <cell r="X2719">
            <v>50</v>
          </cell>
          <cell r="Y2719" t="str">
            <v>N</v>
          </cell>
          <cell r="Z2719" t="str">
            <v>380/80R38 (White)</v>
          </cell>
          <cell r="AA2719" t="str">
            <v>380/90R46, SPRAYBIB (WHITE)</v>
          </cell>
          <cell r="AB2719">
            <v>1000</v>
          </cell>
          <cell r="AC2719" t="str">
            <v>N</v>
          </cell>
          <cell r="AD2719" t="str">
            <v>Y</v>
          </cell>
          <cell r="AE2719" t="str">
            <v>Y</v>
          </cell>
          <cell r="AF2719">
            <v>38</v>
          </cell>
          <cell r="AG2719" t="str">
            <v>DB</v>
          </cell>
          <cell r="AH2719" t="str">
            <v>Y</v>
          </cell>
          <cell r="AK2719" t="str">
            <v>N</v>
          </cell>
          <cell r="AL2719" t="str">
            <v>Y</v>
          </cell>
          <cell r="AM2719">
            <v>100</v>
          </cell>
          <cell r="AN2719" t="str">
            <v>Y</v>
          </cell>
          <cell r="AO2719">
            <v>9</v>
          </cell>
          <cell r="AP2719">
            <v>20</v>
          </cell>
          <cell r="AQ2719">
            <v>3</v>
          </cell>
          <cell r="AR2719" t="str">
            <v>N</v>
          </cell>
          <cell r="AS2719" t="str">
            <v>N</v>
          </cell>
          <cell r="AT2719" t="str">
            <v>Env Pro 2</v>
          </cell>
          <cell r="AU2719" t="str">
            <v>GPS</v>
          </cell>
          <cell r="AV2719" t="str">
            <v>UltraGlide 3 W</v>
          </cell>
          <cell r="AW2719" t="str">
            <v>Y</v>
          </cell>
          <cell r="AX2719" t="str">
            <v>Y</v>
          </cell>
          <cell r="AY2719" t="str">
            <v>SmartTrax</v>
          </cell>
          <cell r="AZ2719" t="str">
            <v>Raven 3" w/display</v>
          </cell>
        </row>
        <row r="2720">
          <cell r="D2720">
            <v>42064</v>
          </cell>
          <cell r="H2720">
            <v>304</v>
          </cell>
          <cell r="I2720">
            <v>42064</v>
          </cell>
          <cell r="J2720">
            <v>3</v>
          </cell>
          <cell r="K2720" t="str">
            <v>Ohm</v>
          </cell>
          <cell r="L2720">
            <v>41944</v>
          </cell>
          <cell r="M2720">
            <v>41835</v>
          </cell>
          <cell r="O2720">
            <v>0</v>
          </cell>
          <cell r="P2720" t="str">
            <v>HPA</v>
          </cell>
          <cell r="Q2720" t="str">
            <v>2015-0544</v>
          </cell>
          <cell r="R2720">
            <v>1020</v>
          </cell>
          <cell r="S2720">
            <v>225</v>
          </cell>
          <cell r="T2720" t="str">
            <v>ZF 2.42</v>
          </cell>
          <cell r="U2720" t="str">
            <v>6 Speed</v>
          </cell>
          <cell r="V2720" t="str">
            <v>N</v>
          </cell>
          <cell r="W2720" t="str">
            <v>120F</v>
          </cell>
          <cell r="X2720">
            <v>50</v>
          </cell>
          <cell r="Y2720" t="str">
            <v>N</v>
          </cell>
          <cell r="Z2720" t="str">
            <v>380/80R38 (White)</v>
          </cell>
          <cell r="AA2720" t="str">
            <v>380/90R46, SPRAYBIB (WHITE)</v>
          </cell>
          <cell r="AB2720">
            <v>1000</v>
          </cell>
          <cell r="AC2720" t="str">
            <v>N</v>
          </cell>
          <cell r="AD2720" t="str">
            <v>Y</v>
          </cell>
          <cell r="AE2720" t="str">
            <v>Y</v>
          </cell>
          <cell r="AF2720">
            <v>38</v>
          </cell>
          <cell r="AG2720" t="str">
            <v>DB</v>
          </cell>
          <cell r="AH2720" t="str">
            <v>N</v>
          </cell>
          <cell r="AK2720" t="str">
            <v>N</v>
          </cell>
          <cell r="AL2720" t="str">
            <v>Y</v>
          </cell>
          <cell r="AM2720">
            <v>100</v>
          </cell>
          <cell r="AN2720" t="str">
            <v>Y</v>
          </cell>
          <cell r="AO2720">
            <v>9</v>
          </cell>
          <cell r="AP2720">
            <v>20</v>
          </cell>
          <cell r="AQ2720">
            <v>3</v>
          </cell>
          <cell r="AR2720" t="str">
            <v>N</v>
          </cell>
          <cell r="AS2720" t="str">
            <v>N</v>
          </cell>
          <cell r="AT2720" t="str">
            <v>Env Pro 2</v>
          </cell>
          <cell r="AU2720" t="str">
            <v>GPS</v>
          </cell>
          <cell r="AV2720" t="str">
            <v>UltraGlide 3 W</v>
          </cell>
          <cell r="AW2720" t="str">
            <v>Y</v>
          </cell>
          <cell r="AX2720" t="str">
            <v>Y</v>
          </cell>
          <cell r="AY2720" t="str">
            <v>SmartTrax</v>
          </cell>
          <cell r="AZ2720" t="str">
            <v>Raven 3" w/display</v>
          </cell>
        </row>
        <row r="2721">
          <cell r="D2721">
            <v>42064</v>
          </cell>
          <cell r="H2721">
            <v>305</v>
          </cell>
          <cell r="I2721">
            <v>42064</v>
          </cell>
          <cell r="J2721">
            <v>4</v>
          </cell>
          <cell r="K2721" t="str">
            <v>Ohm</v>
          </cell>
          <cell r="L2721">
            <v>42064</v>
          </cell>
          <cell r="M2721">
            <v>41835</v>
          </cell>
          <cell r="O2721">
            <v>0</v>
          </cell>
          <cell r="P2721" t="str">
            <v>HPA</v>
          </cell>
          <cell r="Q2721" t="str">
            <v>2015-0546</v>
          </cell>
          <cell r="R2721">
            <v>1020</v>
          </cell>
          <cell r="S2721">
            <v>225</v>
          </cell>
          <cell r="T2721" t="str">
            <v>ZF 2.42</v>
          </cell>
          <cell r="U2721" t="str">
            <v>6 Speed</v>
          </cell>
          <cell r="V2721" t="str">
            <v>N</v>
          </cell>
          <cell r="W2721" t="str">
            <v>120F</v>
          </cell>
          <cell r="X2721">
            <v>50</v>
          </cell>
          <cell r="Y2721" t="str">
            <v>N</v>
          </cell>
          <cell r="Z2721" t="str">
            <v>380/80R38 (White)</v>
          </cell>
          <cell r="AA2721" t="str">
            <v>380/90R46, SPRAYBIB (WHITE)</v>
          </cell>
          <cell r="AB2721">
            <v>1000</v>
          </cell>
          <cell r="AC2721" t="str">
            <v>N</v>
          </cell>
          <cell r="AD2721" t="str">
            <v>Y</v>
          </cell>
          <cell r="AE2721" t="str">
            <v>Y</v>
          </cell>
          <cell r="AF2721">
            <v>38</v>
          </cell>
          <cell r="AG2721" t="str">
            <v>DB</v>
          </cell>
          <cell r="AH2721" t="str">
            <v>Y</v>
          </cell>
          <cell r="AK2721" t="str">
            <v>N</v>
          </cell>
          <cell r="AL2721" t="str">
            <v>Y</v>
          </cell>
          <cell r="AM2721">
            <v>100</v>
          </cell>
          <cell r="AN2721" t="str">
            <v>Y</v>
          </cell>
          <cell r="AO2721">
            <v>9</v>
          </cell>
          <cell r="AP2721">
            <v>20</v>
          </cell>
          <cell r="AQ2721">
            <v>3</v>
          </cell>
          <cell r="AR2721" t="str">
            <v>N</v>
          </cell>
          <cell r="AS2721" t="str">
            <v>N</v>
          </cell>
          <cell r="AT2721" t="str">
            <v>Viper 4</v>
          </cell>
          <cell r="AU2721" t="str">
            <v>GPS</v>
          </cell>
          <cell r="AV2721" t="str">
            <v>UltraGlide 3 W</v>
          </cell>
          <cell r="AW2721" t="str">
            <v>Y</v>
          </cell>
          <cell r="AX2721" t="str">
            <v>Y</v>
          </cell>
          <cell r="AY2721" t="str">
            <v>SmartTrax</v>
          </cell>
          <cell r="AZ2721" t="str">
            <v>Raven 3" w/display</v>
          </cell>
        </row>
        <row r="2722">
          <cell r="D2722">
            <v>42064</v>
          </cell>
          <cell r="H2722">
            <v>306</v>
          </cell>
          <cell r="I2722">
            <v>42064</v>
          </cell>
          <cell r="J2722">
            <v>5</v>
          </cell>
          <cell r="K2722" t="str">
            <v>Ohm</v>
          </cell>
          <cell r="L2722">
            <v>41913</v>
          </cell>
          <cell r="M2722">
            <v>41835</v>
          </cell>
          <cell r="O2722">
            <v>0</v>
          </cell>
          <cell r="P2722" t="str">
            <v>HPA</v>
          </cell>
          <cell r="Q2722" t="str">
            <v>2015-0548</v>
          </cell>
          <cell r="R2722">
            <v>1020</v>
          </cell>
          <cell r="S2722">
            <v>225</v>
          </cell>
          <cell r="T2722" t="str">
            <v>ZF 2.42</v>
          </cell>
          <cell r="U2722" t="str">
            <v>6 Speed</v>
          </cell>
          <cell r="V2722" t="str">
            <v>N</v>
          </cell>
          <cell r="W2722" t="str">
            <v>120F</v>
          </cell>
          <cell r="X2722">
            <v>50</v>
          </cell>
          <cell r="Y2722" t="str">
            <v>N</v>
          </cell>
          <cell r="Z2722" t="str">
            <v>380/80R38 (White)</v>
          </cell>
          <cell r="AA2722" t="str">
            <v>380/90R46, SPRAYBIB (WHITE)</v>
          </cell>
          <cell r="AB2722">
            <v>1000</v>
          </cell>
          <cell r="AC2722" t="str">
            <v>N</v>
          </cell>
          <cell r="AD2722" t="str">
            <v>Y</v>
          </cell>
          <cell r="AE2722" t="str">
            <v>Y</v>
          </cell>
          <cell r="AF2722">
            <v>38</v>
          </cell>
          <cell r="AG2722" t="str">
            <v>DB</v>
          </cell>
          <cell r="AH2722" t="str">
            <v>Y</v>
          </cell>
          <cell r="AK2722" t="str">
            <v>N</v>
          </cell>
          <cell r="AL2722" t="str">
            <v>Y</v>
          </cell>
          <cell r="AM2722" t="str">
            <v>Boomless w/120' or 132' Center</v>
          </cell>
          <cell r="AN2722" t="str">
            <v>Y</v>
          </cell>
          <cell r="AO2722" t="str">
            <v>N</v>
          </cell>
          <cell r="AP2722">
            <v>20</v>
          </cell>
          <cell r="AQ2722">
            <v>3</v>
          </cell>
          <cell r="AR2722" t="str">
            <v>N</v>
          </cell>
          <cell r="AS2722" t="str">
            <v>N</v>
          </cell>
          <cell r="AT2722" t="str">
            <v>Viper 4</v>
          </cell>
          <cell r="AU2722" t="str">
            <v>GPS</v>
          </cell>
          <cell r="AV2722" t="str">
            <v>UltraGlide 3 W</v>
          </cell>
          <cell r="AW2722" t="str">
            <v>Y</v>
          </cell>
          <cell r="AX2722" t="str">
            <v>Y</v>
          </cell>
          <cell r="AY2722" t="str">
            <v>SmartTrax</v>
          </cell>
          <cell r="AZ2722" t="str">
            <v>Raven 3" w/display</v>
          </cell>
        </row>
        <row r="2723">
          <cell r="D2723">
            <v>42064</v>
          </cell>
          <cell r="H2723">
            <v>307</v>
          </cell>
          <cell r="I2723">
            <v>42064</v>
          </cell>
          <cell r="J2723">
            <v>6</v>
          </cell>
          <cell r="K2723" t="str">
            <v>Ohm</v>
          </cell>
          <cell r="L2723">
            <v>41913</v>
          </cell>
          <cell r="M2723">
            <v>41835</v>
          </cell>
          <cell r="O2723">
            <v>0</v>
          </cell>
          <cell r="P2723" t="str">
            <v>HPA</v>
          </cell>
          <cell r="Q2723" t="str">
            <v>2015-0549</v>
          </cell>
          <cell r="R2723">
            <v>1020</v>
          </cell>
          <cell r="S2723">
            <v>225</v>
          </cell>
          <cell r="T2723" t="str">
            <v>ZF 2.42</v>
          </cell>
          <cell r="U2723" t="str">
            <v>6 Speed</v>
          </cell>
          <cell r="V2723" t="str">
            <v>N</v>
          </cell>
          <cell r="W2723" t="str">
            <v>120F</v>
          </cell>
          <cell r="X2723">
            <v>50</v>
          </cell>
          <cell r="Y2723" t="str">
            <v>N</v>
          </cell>
          <cell r="Z2723" t="str">
            <v>380/80R38 (White)</v>
          </cell>
          <cell r="AA2723" t="str">
            <v>380/90R46, SPRAYBIB (WHITE)</v>
          </cell>
          <cell r="AB2723">
            <v>1000</v>
          </cell>
          <cell r="AC2723" t="str">
            <v>N</v>
          </cell>
          <cell r="AD2723" t="str">
            <v>Y</v>
          </cell>
          <cell r="AE2723" t="str">
            <v>Y</v>
          </cell>
          <cell r="AF2723">
            <v>38</v>
          </cell>
          <cell r="AG2723" t="str">
            <v>DB</v>
          </cell>
          <cell r="AH2723" t="str">
            <v>N</v>
          </cell>
          <cell r="AK2723" t="str">
            <v>N</v>
          </cell>
          <cell r="AL2723" t="str">
            <v>Y</v>
          </cell>
          <cell r="AM2723">
            <v>100</v>
          </cell>
          <cell r="AN2723" t="str">
            <v>Y</v>
          </cell>
          <cell r="AO2723">
            <v>9</v>
          </cell>
          <cell r="AP2723">
            <v>20</v>
          </cell>
          <cell r="AQ2723">
            <v>3</v>
          </cell>
          <cell r="AR2723" t="str">
            <v>N</v>
          </cell>
          <cell r="AS2723" t="str">
            <v>N</v>
          </cell>
          <cell r="AT2723" t="str">
            <v>Env Pro 2</v>
          </cell>
          <cell r="AU2723" t="str">
            <v>GPS</v>
          </cell>
          <cell r="AV2723" t="str">
            <v>UltraGlide 3 W</v>
          </cell>
          <cell r="AW2723" t="str">
            <v>Y</v>
          </cell>
          <cell r="AX2723" t="str">
            <v>Y</v>
          </cell>
          <cell r="AY2723" t="str">
            <v>SmartTrax</v>
          </cell>
          <cell r="AZ2723" t="str">
            <v>Raven 3" w/display</v>
          </cell>
        </row>
        <row r="2724">
          <cell r="D2724">
            <v>42064</v>
          </cell>
          <cell r="H2724">
            <v>308</v>
          </cell>
          <cell r="I2724">
            <v>42064</v>
          </cell>
          <cell r="J2724">
            <v>7</v>
          </cell>
          <cell r="K2724" t="str">
            <v>Ohm</v>
          </cell>
          <cell r="L2724">
            <v>41883</v>
          </cell>
          <cell r="M2724">
            <v>41835</v>
          </cell>
          <cell r="O2724">
            <v>0</v>
          </cell>
          <cell r="P2724" t="str">
            <v>HPA</v>
          </cell>
          <cell r="Q2724" t="str">
            <v>2015-0550</v>
          </cell>
          <cell r="R2724" t="str">
            <v>1220+</v>
          </cell>
          <cell r="S2724">
            <v>275</v>
          </cell>
          <cell r="T2724" t="str">
            <v>ZF 1.87</v>
          </cell>
          <cell r="U2724" t="str">
            <v>6 Speed</v>
          </cell>
          <cell r="V2724" t="str">
            <v>N</v>
          </cell>
          <cell r="W2724" t="str">
            <v>120F</v>
          </cell>
          <cell r="X2724">
            <v>50</v>
          </cell>
          <cell r="Y2724" t="str">
            <v>N</v>
          </cell>
          <cell r="Z2724" t="str">
            <v>380/80R38 (BLACK)</v>
          </cell>
          <cell r="AA2724" t="str">
            <v>380/90R46, SPRAYBIB (BLACK)</v>
          </cell>
          <cell r="AB2724">
            <v>1200</v>
          </cell>
          <cell r="AC2724" t="str">
            <v>N</v>
          </cell>
          <cell r="AD2724" t="str">
            <v>Y</v>
          </cell>
          <cell r="AE2724" t="str">
            <v>Y</v>
          </cell>
          <cell r="AF2724">
            <v>38</v>
          </cell>
          <cell r="AG2724" t="str">
            <v>DB</v>
          </cell>
          <cell r="AH2724" t="str">
            <v>Y</v>
          </cell>
          <cell r="AK2724" t="str">
            <v>N</v>
          </cell>
          <cell r="AL2724" t="str">
            <v>Y</v>
          </cell>
          <cell r="AM2724" t="str">
            <v>Boomless w/120' or 132' Center</v>
          </cell>
          <cell r="AN2724" t="str">
            <v>Y</v>
          </cell>
          <cell r="AO2724" t="str">
            <v>N</v>
          </cell>
          <cell r="AP2724">
            <v>20</v>
          </cell>
          <cell r="AQ2724">
            <v>3</v>
          </cell>
          <cell r="AR2724" t="str">
            <v>N</v>
          </cell>
          <cell r="AS2724" t="str">
            <v>N</v>
          </cell>
          <cell r="AT2724" t="str">
            <v>Viper 4</v>
          </cell>
          <cell r="AU2724" t="str">
            <v>GPS</v>
          </cell>
          <cell r="AV2724" t="str">
            <v>N</v>
          </cell>
          <cell r="AW2724" t="str">
            <v>Y</v>
          </cell>
          <cell r="AX2724" t="str">
            <v>Y</v>
          </cell>
          <cell r="AY2724" t="str">
            <v>N</v>
          </cell>
          <cell r="AZ2724" t="str">
            <v>Raven 3" w/display</v>
          </cell>
        </row>
        <row r="2725">
          <cell r="D2725">
            <v>42064</v>
          </cell>
          <cell r="H2725">
            <v>309</v>
          </cell>
          <cell r="I2725">
            <v>42064</v>
          </cell>
          <cell r="J2725">
            <v>8</v>
          </cell>
          <cell r="K2725" t="str">
            <v>Follrod</v>
          </cell>
          <cell r="L2725">
            <v>42064</v>
          </cell>
          <cell r="M2725">
            <v>41858</v>
          </cell>
          <cell r="N2725" t="str">
            <v>PO#00000008</v>
          </cell>
          <cell r="O2725">
            <v>0</v>
          </cell>
          <cell r="P2725" t="str">
            <v>HJV</v>
          </cell>
          <cell r="Q2725" t="str">
            <v>2015-0552</v>
          </cell>
          <cell r="R2725">
            <v>1220</v>
          </cell>
          <cell r="S2725">
            <v>225</v>
          </cell>
          <cell r="T2725" t="str">
            <v>ZF 2.42</v>
          </cell>
          <cell r="U2725" t="str">
            <v>6 Speed</v>
          </cell>
          <cell r="V2725" t="str">
            <v>N</v>
          </cell>
          <cell r="W2725" t="str">
            <v>120F</v>
          </cell>
          <cell r="X2725">
            <v>50</v>
          </cell>
          <cell r="Y2725" t="str">
            <v>N</v>
          </cell>
          <cell r="Z2725" t="str">
            <v>380/80R38 (White)</v>
          </cell>
          <cell r="AA2725" t="str">
            <v>380/90R46, SPRAYBIB (WHITE)</v>
          </cell>
          <cell r="AB2725">
            <v>1200</v>
          </cell>
          <cell r="AC2725" t="str">
            <v>N</v>
          </cell>
          <cell r="AD2725" t="str">
            <v>N</v>
          </cell>
          <cell r="AE2725" t="str">
            <v>Y</v>
          </cell>
          <cell r="AF2725">
            <v>38</v>
          </cell>
          <cell r="AG2725" t="str">
            <v>DB</v>
          </cell>
          <cell r="AH2725" t="str">
            <v>N</v>
          </cell>
          <cell r="AK2725" t="str">
            <v>Y</v>
          </cell>
          <cell r="AL2725" t="str">
            <v>Y</v>
          </cell>
          <cell r="AM2725" t="str">
            <v>POM 120' Boom</v>
          </cell>
          <cell r="AN2725" t="str">
            <v>Y</v>
          </cell>
          <cell r="AO2725">
            <v>9</v>
          </cell>
          <cell r="AP2725">
            <v>20</v>
          </cell>
          <cell r="AQ2725">
            <v>3</v>
          </cell>
          <cell r="AR2725" t="str">
            <v>N</v>
          </cell>
          <cell r="AS2725" t="str">
            <v>B</v>
          </cell>
          <cell r="AT2725" t="str">
            <v>Env Pro 2</v>
          </cell>
          <cell r="AU2725" t="str">
            <v>GPS</v>
          </cell>
          <cell r="AV2725" t="str">
            <v>UltraGlide 5</v>
          </cell>
          <cell r="AW2725" t="str">
            <v>Y</v>
          </cell>
          <cell r="AX2725" t="str">
            <v>Y</v>
          </cell>
          <cell r="AY2725" t="str">
            <v>SmartTrax</v>
          </cell>
        </row>
        <row r="2726">
          <cell r="D2726">
            <v>42064</v>
          </cell>
          <cell r="H2726">
            <v>310</v>
          </cell>
          <cell r="I2726">
            <v>42064</v>
          </cell>
          <cell r="J2726">
            <v>9</v>
          </cell>
          <cell r="K2726" t="str">
            <v>Follrod</v>
          </cell>
          <cell r="L2726">
            <v>42064</v>
          </cell>
          <cell r="M2726">
            <v>41858</v>
          </cell>
          <cell r="N2726" t="str">
            <v>PO#00000009</v>
          </cell>
          <cell r="O2726">
            <v>0</v>
          </cell>
          <cell r="P2726" t="str">
            <v>HJV</v>
          </cell>
          <cell r="Q2726" t="str">
            <v>2015-0553</v>
          </cell>
          <cell r="R2726">
            <v>1220</v>
          </cell>
          <cell r="S2726">
            <v>225</v>
          </cell>
          <cell r="T2726" t="str">
            <v>ZF 2.42</v>
          </cell>
          <cell r="U2726" t="str">
            <v>6 Speed</v>
          </cell>
          <cell r="V2726" t="str">
            <v>N</v>
          </cell>
          <cell r="W2726" t="str">
            <v>120F</v>
          </cell>
          <cell r="X2726">
            <v>50</v>
          </cell>
          <cell r="Y2726" t="str">
            <v>N</v>
          </cell>
          <cell r="Z2726" t="str">
            <v>380/80R38 (White)</v>
          </cell>
          <cell r="AA2726" t="str">
            <v>380/90R46, SPRAYBIB (WHITE)</v>
          </cell>
          <cell r="AB2726">
            <v>1200</v>
          </cell>
          <cell r="AC2726" t="str">
            <v>N</v>
          </cell>
          <cell r="AD2726" t="str">
            <v>N</v>
          </cell>
          <cell r="AE2726" t="str">
            <v>Y</v>
          </cell>
          <cell r="AF2726">
            <v>38</v>
          </cell>
          <cell r="AG2726" t="str">
            <v>DB</v>
          </cell>
          <cell r="AH2726" t="str">
            <v>N</v>
          </cell>
          <cell r="AK2726" t="str">
            <v>Y</v>
          </cell>
          <cell r="AL2726" t="str">
            <v>Y</v>
          </cell>
          <cell r="AM2726" t="str">
            <v>POM 120' Boom</v>
          </cell>
          <cell r="AN2726" t="str">
            <v>Y</v>
          </cell>
          <cell r="AO2726">
            <v>9</v>
          </cell>
          <cell r="AP2726">
            <v>20</v>
          </cell>
          <cell r="AQ2726">
            <v>3</v>
          </cell>
          <cell r="AR2726" t="str">
            <v>N</v>
          </cell>
          <cell r="AS2726" t="str">
            <v>B</v>
          </cell>
          <cell r="AT2726" t="str">
            <v>Env Pro 2</v>
          </cell>
          <cell r="AU2726" t="str">
            <v>GPS</v>
          </cell>
          <cell r="AV2726" t="str">
            <v>UltraGlide 5</v>
          </cell>
          <cell r="AW2726" t="str">
            <v>Y</v>
          </cell>
          <cell r="AX2726" t="str">
            <v>Y</v>
          </cell>
          <cell r="AY2726" t="str">
            <v>SmartTrax</v>
          </cell>
        </row>
        <row r="2727">
          <cell r="D2727">
            <v>42064</v>
          </cell>
          <cell r="H2727">
            <v>311</v>
          </cell>
          <cell r="I2727">
            <v>42064</v>
          </cell>
          <cell r="J2727">
            <v>10</v>
          </cell>
          <cell r="K2727" t="str">
            <v>Payne</v>
          </cell>
          <cell r="L2727">
            <v>42064</v>
          </cell>
          <cell r="M2727">
            <v>41829</v>
          </cell>
          <cell r="N2727" t="str">
            <v>PO ASG-16</v>
          </cell>
          <cell r="O2727">
            <v>0</v>
          </cell>
          <cell r="P2727" t="str">
            <v>OVA-IN</v>
          </cell>
          <cell r="Q2727" t="str">
            <v>2015-0554</v>
          </cell>
          <cell r="R2727">
            <v>720</v>
          </cell>
          <cell r="S2727">
            <v>160</v>
          </cell>
          <cell r="T2727" t="str">
            <v>JCB</v>
          </cell>
          <cell r="U2727" t="str">
            <v>4 Speed</v>
          </cell>
          <cell r="V2727" t="str">
            <v>N</v>
          </cell>
          <cell r="W2727" t="str">
            <v>120F</v>
          </cell>
          <cell r="X2727">
            <v>42</v>
          </cell>
          <cell r="Y2727" t="str">
            <v>N</v>
          </cell>
          <cell r="Z2727" t="str">
            <v>380/80R38 (White)</v>
          </cell>
          <cell r="AA2727" t="str">
            <v>380/90R46, SPRAYBIB (WHITE)</v>
          </cell>
          <cell r="AB2727">
            <v>750</v>
          </cell>
          <cell r="AC2727" t="str">
            <v>N</v>
          </cell>
          <cell r="AD2727" t="str">
            <v>N</v>
          </cell>
          <cell r="AE2727" t="str">
            <v>Y</v>
          </cell>
          <cell r="AF2727" t="str">
            <v>N</v>
          </cell>
          <cell r="AG2727" t="str">
            <v>N</v>
          </cell>
          <cell r="AH2727" t="str">
            <v>N</v>
          </cell>
          <cell r="AK2727" t="str">
            <v>N</v>
          </cell>
          <cell r="AL2727" t="str">
            <v>N</v>
          </cell>
          <cell r="AM2727">
            <v>90</v>
          </cell>
          <cell r="AN2727" t="str">
            <v>Y</v>
          </cell>
          <cell r="AO2727">
            <v>9</v>
          </cell>
          <cell r="AP2727">
            <v>15</v>
          </cell>
          <cell r="AQ2727">
            <v>3</v>
          </cell>
          <cell r="AR2727" t="str">
            <v>N</v>
          </cell>
          <cell r="AS2727" t="str">
            <v>R</v>
          </cell>
          <cell r="AT2727" t="str">
            <v>Env Pro 2</v>
          </cell>
          <cell r="AU2727" t="str">
            <v>GPS</v>
          </cell>
          <cell r="AV2727" t="str">
            <v>N</v>
          </cell>
          <cell r="AW2727" t="str">
            <v>Y</v>
          </cell>
          <cell r="AX2727" t="str">
            <v>Y</v>
          </cell>
          <cell r="AY2727" t="str">
            <v>N</v>
          </cell>
        </row>
        <row r="2728">
          <cell r="D2728">
            <v>42064</v>
          </cell>
          <cell r="H2728">
            <v>312</v>
          </cell>
          <cell r="I2728">
            <v>42064</v>
          </cell>
          <cell r="J2728">
            <v>11</v>
          </cell>
          <cell r="K2728" t="str">
            <v>Payne</v>
          </cell>
          <cell r="L2728">
            <v>42064</v>
          </cell>
          <cell r="M2728">
            <v>41829</v>
          </cell>
          <cell r="N2728" t="str">
            <v>PO ASG-17</v>
          </cell>
          <cell r="O2728">
            <v>0</v>
          </cell>
          <cell r="P2728" t="str">
            <v>OVA-IN</v>
          </cell>
          <cell r="Q2728" t="str">
            <v>2015-0556</v>
          </cell>
          <cell r="R2728">
            <v>720</v>
          </cell>
          <cell r="S2728">
            <v>160</v>
          </cell>
          <cell r="T2728" t="str">
            <v>JCB</v>
          </cell>
          <cell r="U2728" t="str">
            <v>4 Speed</v>
          </cell>
          <cell r="V2728" t="str">
            <v>N</v>
          </cell>
          <cell r="W2728" t="str">
            <v>120F</v>
          </cell>
          <cell r="X2728">
            <v>42</v>
          </cell>
          <cell r="Y2728" t="str">
            <v>N</v>
          </cell>
          <cell r="Z2728" t="str">
            <v>380/80R38 (White)</v>
          </cell>
          <cell r="AA2728" t="str">
            <v>380/90R46, SPRAYBIB (WHITE)</v>
          </cell>
          <cell r="AB2728">
            <v>750</v>
          </cell>
          <cell r="AC2728" t="str">
            <v>N</v>
          </cell>
          <cell r="AD2728" t="str">
            <v>N</v>
          </cell>
          <cell r="AE2728" t="str">
            <v>Y</v>
          </cell>
          <cell r="AF2728" t="str">
            <v>N</v>
          </cell>
          <cell r="AG2728" t="str">
            <v>N</v>
          </cell>
          <cell r="AH2728" t="str">
            <v>N</v>
          </cell>
          <cell r="AK2728" t="str">
            <v>N</v>
          </cell>
          <cell r="AL2728" t="str">
            <v>N</v>
          </cell>
          <cell r="AM2728">
            <v>90</v>
          </cell>
          <cell r="AN2728" t="str">
            <v>Y</v>
          </cell>
          <cell r="AO2728">
            <v>9</v>
          </cell>
          <cell r="AP2728">
            <v>15</v>
          </cell>
          <cell r="AQ2728">
            <v>3</v>
          </cell>
          <cell r="AR2728" t="str">
            <v>N</v>
          </cell>
          <cell r="AS2728" t="str">
            <v>R</v>
          </cell>
          <cell r="AT2728" t="str">
            <v>Env Pro 2</v>
          </cell>
          <cell r="AU2728" t="str">
            <v>GPS</v>
          </cell>
          <cell r="AV2728" t="str">
            <v>N</v>
          </cell>
          <cell r="AW2728" t="str">
            <v>Y</v>
          </cell>
          <cell r="AX2728" t="str">
            <v>Y</v>
          </cell>
          <cell r="AY2728" t="str">
            <v>N</v>
          </cell>
        </row>
        <row r="2729">
          <cell r="D2729">
            <v>42064</v>
          </cell>
          <cell r="H2729">
            <v>313</v>
          </cell>
          <cell r="I2729">
            <v>42064</v>
          </cell>
          <cell r="J2729">
            <v>12</v>
          </cell>
          <cell r="K2729" t="str">
            <v>Ohm</v>
          </cell>
          <cell r="L2729">
            <v>41974</v>
          </cell>
          <cell r="M2729">
            <v>41835</v>
          </cell>
          <cell r="O2729">
            <v>0</v>
          </cell>
          <cell r="P2729" t="str">
            <v>HPA</v>
          </cell>
          <cell r="Q2729" t="str">
            <v>2015-0557</v>
          </cell>
          <cell r="R2729">
            <v>1020</v>
          </cell>
          <cell r="S2729">
            <v>225</v>
          </cell>
          <cell r="T2729" t="str">
            <v>ZF 2.42</v>
          </cell>
          <cell r="U2729" t="str">
            <v>6 Speed</v>
          </cell>
          <cell r="V2729" t="str">
            <v>N</v>
          </cell>
          <cell r="W2729" t="str">
            <v>120F</v>
          </cell>
          <cell r="X2729">
            <v>50</v>
          </cell>
          <cell r="Y2729" t="str">
            <v>N</v>
          </cell>
          <cell r="Z2729" t="str">
            <v>380/80R38 (White)</v>
          </cell>
          <cell r="AA2729" t="str">
            <v>380/90R46, SPRAYBIB (WHITE)</v>
          </cell>
          <cell r="AB2729">
            <v>1000</v>
          </cell>
          <cell r="AC2729" t="str">
            <v>N</v>
          </cell>
          <cell r="AD2729" t="str">
            <v>Y</v>
          </cell>
          <cell r="AE2729" t="str">
            <v>Y</v>
          </cell>
          <cell r="AF2729">
            <v>38</v>
          </cell>
          <cell r="AG2729" t="str">
            <v>DB</v>
          </cell>
          <cell r="AH2729" t="str">
            <v>Y</v>
          </cell>
          <cell r="AK2729" t="str">
            <v>N</v>
          </cell>
          <cell r="AL2729" t="str">
            <v>Y</v>
          </cell>
          <cell r="AM2729" t="str">
            <v>Boomless w/120' or 132' Center</v>
          </cell>
          <cell r="AN2729" t="str">
            <v>Y</v>
          </cell>
          <cell r="AO2729" t="str">
            <v>N</v>
          </cell>
          <cell r="AP2729">
            <v>20</v>
          </cell>
          <cell r="AQ2729">
            <v>3</v>
          </cell>
          <cell r="AR2729" t="str">
            <v>N</v>
          </cell>
          <cell r="AS2729" t="str">
            <v>N</v>
          </cell>
          <cell r="AT2729" t="str">
            <v>N</v>
          </cell>
          <cell r="AU2729" t="str">
            <v>N</v>
          </cell>
          <cell r="AV2729" t="str">
            <v>N</v>
          </cell>
          <cell r="AW2729" t="str">
            <v>N</v>
          </cell>
          <cell r="AX2729" t="str">
            <v>N</v>
          </cell>
          <cell r="AY2729" t="str">
            <v>N</v>
          </cell>
        </row>
        <row r="2730">
          <cell r="D2730">
            <v>42064</v>
          </cell>
          <cell r="H2730">
            <v>314</v>
          </cell>
          <cell r="I2730">
            <v>42064</v>
          </cell>
          <cell r="J2730">
            <v>13</v>
          </cell>
          <cell r="K2730" t="str">
            <v>Ohm</v>
          </cell>
          <cell r="L2730">
            <v>42064</v>
          </cell>
          <cell r="M2730">
            <v>41835</v>
          </cell>
          <cell r="O2730">
            <v>0</v>
          </cell>
          <cell r="P2730" t="str">
            <v>HPA</v>
          </cell>
          <cell r="Q2730" t="str">
            <v>2015-0560</v>
          </cell>
          <cell r="R2730">
            <v>1020</v>
          </cell>
          <cell r="S2730">
            <v>225</v>
          </cell>
          <cell r="T2730" t="str">
            <v>ZF 2.42</v>
          </cell>
          <cell r="U2730" t="str">
            <v>6 Speed</v>
          </cell>
          <cell r="V2730" t="str">
            <v>N</v>
          </cell>
          <cell r="W2730" t="str">
            <v>120F</v>
          </cell>
          <cell r="X2730">
            <v>50</v>
          </cell>
          <cell r="Y2730" t="str">
            <v>N</v>
          </cell>
          <cell r="Z2730" t="str">
            <v>380/80R38 (White)</v>
          </cell>
          <cell r="AA2730" t="str">
            <v>380/90R46, SPRAYBIB (WHITE)</v>
          </cell>
          <cell r="AB2730">
            <v>1000</v>
          </cell>
          <cell r="AC2730" t="str">
            <v>N</v>
          </cell>
          <cell r="AD2730" t="str">
            <v>Y</v>
          </cell>
          <cell r="AE2730" t="str">
            <v>Y</v>
          </cell>
          <cell r="AF2730">
            <v>38</v>
          </cell>
          <cell r="AG2730" t="str">
            <v>DB</v>
          </cell>
          <cell r="AH2730" t="str">
            <v>Y</v>
          </cell>
          <cell r="AK2730" t="str">
            <v>N</v>
          </cell>
          <cell r="AL2730" t="str">
            <v>Y</v>
          </cell>
          <cell r="AM2730">
            <v>100</v>
          </cell>
          <cell r="AN2730" t="str">
            <v>Y</v>
          </cell>
          <cell r="AO2730">
            <v>9</v>
          </cell>
          <cell r="AP2730">
            <v>20</v>
          </cell>
          <cell r="AQ2730">
            <v>3</v>
          </cell>
          <cell r="AR2730" t="str">
            <v>N</v>
          </cell>
          <cell r="AS2730" t="str">
            <v>N</v>
          </cell>
          <cell r="AT2730" t="str">
            <v>Viper 4</v>
          </cell>
          <cell r="AU2730" t="str">
            <v>GPS</v>
          </cell>
          <cell r="AV2730" t="str">
            <v>UltraGlide 3 W</v>
          </cell>
          <cell r="AW2730" t="str">
            <v>Y</v>
          </cell>
          <cell r="AX2730" t="str">
            <v>Y</v>
          </cell>
          <cell r="AY2730" t="str">
            <v>SmartTrax</v>
          </cell>
          <cell r="AZ2730" t="str">
            <v>Raven 3" w/display</v>
          </cell>
        </row>
        <row r="2731">
          <cell r="D2731">
            <v>42064</v>
          </cell>
          <cell r="H2731">
            <v>315</v>
          </cell>
          <cell r="I2731">
            <v>42064</v>
          </cell>
          <cell r="J2731">
            <v>14</v>
          </cell>
          <cell r="K2731" t="str">
            <v>Ohm</v>
          </cell>
          <cell r="L2731">
            <v>41974</v>
          </cell>
          <cell r="M2731">
            <v>41835</v>
          </cell>
          <cell r="O2731">
            <v>0</v>
          </cell>
          <cell r="P2731" t="str">
            <v>HPA</v>
          </cell>
          <cell r="Q2731" t="str">
            <v>2015-0562</v>
          </cell>
          <cell r="R2731">
            <v>1020</v>
          </cell>
          <cell r="S2731">
            <v>225</v>
          </cell>
          <cell r="T2731" t="str">
            <v>ZF 2.42</v>
          </cell>
          <cell r="U2731" t="str">
            <v>6 Speed</v>
          </cell>
          <cell r="V2731" t="str">
            <v>N</v>
          </cell>
          <cell r="W2731" t="str">
            <v>120F</v>
          </cell>
          <cell r="X2731">
            <v>50</v>
          </cell>
          <cell r="Y2731" t="str">
            <v>N</v>
          </cell>
          <cell r="Z2731" t="str">
            <v>380/80R38 (White)</v>
          </cell>
          <cell r="AA2731" t="str">
            <v>380/90R46, SPRAYBIB (WHITE)</v>
          </cell>
          <cell r="AB2731">
            <v>1000</v>
          </cell>
          <cell r="AC2731" t="str">
            <v>N</v>
          </cell>
          <cell r="AD2731" t="str">
            <v>Y</v>
          </cell>
          <cell r="AE2731" t="str">
            <v>Y</v>
          </cell>
          <cell r="AF2731">
            <v>38</v>
          </cell>
          <cell r="AG2731" t="str">
            <v>DB</v>
          </cell>
          <cell r="AH2731" t="str">
            <v>Y</v>
          </cell>
          <cell r="AK2731" t="str">
            <v>N</v>
          </cell>
          <cell r="AL2731" t="str">
            <v>Y</v>
          </cell>
          <cell r="AM2731">
            <v>100</v>
          </cell>
          <cell r="AN2731" t="str">
            <v>Y</v>
          </cell>
          <cell r="AO2731">
            <v>9</v>
          </cell>
          <cell r="AP2731">
            <v>20</v>
          </cell>
          <cell r="AQ2731">
            <v>3</v>
          </cell>
          <cell r="AR2731" t="str">
            <v>N</v>
          </cell>
          <cell r="AS2731" t="str">
            <v>N</v>
          </cell>
          <cell r="AT2731" t="str">
            <v>Env Pro 2</v>
          </cell>
          <cell r="AU2731" t="str">
            <v>GPS</v>
          </cell>
          <cell r="AV2731" t="str">
            <v>UltraGlide 3 W</v>
          </cell>
          <cell r="AW2731" t="str">
            <v>Y</v>
          </cell>
          <cell r="AX2731" t="str">
            <v>Y</v>
          </cell>
          <cell r="AY2731" t="str">
            <v>SmartTrax</v>
          </cell>
          <cell r="AZ2731" t="str">
            <v>Raven 3" w/display</v>
          </cell>
        </row>
        <row r="2732">
          <cell r="D2732">
            <v>42095</v>
          </cell>
          <cell r="H2732">
            <v>316</v>
          </cell>
          <cell r="I2732">
            <v>42095</v>
          </cell>
          <cell r="J2732">
            <v>1</v>
          </cell>
          <cell r="K2732" t="str">
            <v>Ohm</v>
          </cell>
          <cell r="L2732">
            <v>42095</v>
          </cell>
          <cell r="M2732">
            <v>41835</v>
          </cell>
          <cell r="O2732">
            <v>0</v>
          </cell>
          <cell r="P2732" t="str">
            <v>HPA</v>
          </cell>
          <cell r="Q2732" t="str">
            <v>2015-0564</v>
          </cell>
          <cell r="R2732">
            <v>1020</v>
          </cell>
          <cell r="S2732">
            <v>225</v>
          </cell>
          <cell r="T2732" t="str">
            <v>ZF 2.42</v>
          </cell>
          <cell r="U2732" t="str">
            <v>6 Speed</v>
          </cell>
          <cell r="V2732" t="str">
            <v>N</v>
          </cell>
          <cell r="W2732" t="str">
            <v>120F</v>
          </cell>
          <cell r="X2732">
            <v>50</v>
          </cell>
          <cell r="Y2732" t="str">
            <v>N</v>
          </cell>
          <cell r="Z2732" t="str">
            <v>380/80R38 (White)</v>
          </cell>
          <cell r="AA2732" t="str">
            <v>380/90R46, SPRAYBIB (WHITE)</v>
          </cell>
          <cell r="AB2732">
            <v>1000</v>
          </cell>
          <cell r="AC2732" t="str">
            <v>N</v>
          </cell>
          <cell r="AD2732" t="str">
            <v>Y</v>
          </cell>
          <cell r="AE2732" t="str">
            <v>Y</v>
          </cell>
          <cell r="AF2732">
            <v>38</v>
          </cell>
          <cell r="AG2732" t="str">
            <v>DB</v>
          </cell>
          <cell r="AH2732" t="str">
            <v>Y</v>
          </cell>
          <cell r="AK2732" t="str">
            <v>N</v>
          </cell>
          <cell r="AL2732" t="str">
            <v>Y</v>
          </cell>
          <cell r="AM2732">
            <v>100</v>
          </cell>
          <cell r="AN2732" t="str">
            <v>Y</v>
          </cell>
          <cell r="AO2732">
            <v>9</v>
          </cell>
          <cell r="AP2732">
            <v>20</v>
          </cell>
          <cell r="AQ2732">
            <v>3</v>
          </cell>
          <cell r="AR2732" t="str">
            <v>N</v>
          </cell>
          <cell r="AS2732" t="str">
            <v>N</v>
          </cell>
          <cell r="AT2732" t="str">
            <v>Viper 4</v>
          </cell>
          <cell r="AU2732" t="str">
            <v>GPS</v>
          </cell>
          <cell r="AV2732" t="str">
            <v>UltraGlide 3 W</v>
          </cell>
          <cell r="AW2732" t="str">
            <v>Y</v>
          </cell>
          <cell r="AX2732" t="str">
            <v>Y</v>
          </cell>
          <cell r="AY2732" t="str">
            <v>SmartTrax</v>
          </cell>
          <cell r="AZ2732" t="str">
            <v>Raven 3" w/display</v>
          </cell>
        </row>
        <row r="2733">
          <cell r="D2733">
            <v>42095</v>
          </cell>
          <cell r="H2733">
            <v>317</v>
          </cell>
          <cell r="I2733">
            <v>42095</v>
          </cell>
          <cell r="J2733">
            <v>2</v>
          </cell>
          <cell r="K2733" t="str">
            <v>Ohm</v>
          </cell>
          <cell r="L2733">
            <v>42095</v>
          </cell>
          <cell r="M2733">
            <v>41835</v>
          </cell>
          <cell r="O2733">
            <v>0</v>
          </cell>
          <cell r="P2733" t="str">
            <v>HPA</v>
          </cell>
          <cell r="Q2733" t="str">
            <v>2015-0565</v>
          </cell>
          <cell r="R2733">
            <v>1020</v>
          </cell>
          <cell r="S2733">
            <v>225</v>
          </cell>
          <cell r="T2733" t="str">
            <v>ZF 2.42</v>
          </cell>
          <cell r="U2733" t="str">
            <v>6 Speed</v>
          </cell>
          <cell r="V2733" t="str">
            <v>N</v>
          </cell>
          <cell r="W2733" t="str">
            <v>120F</v>
          </cell>
          <cell r="X2733">
            <v>50</v>
          </cell>
          <cell r="Y2733" t="str">
            <v>N</v>
          </cell>
          <cell r="Z2733" t="str">
            <v>380/80R38 (White)</v>
          </cell>
          <cell r="AA2733" t="str">
            <v>380/90R46, SPRAYBIB (WHITE)</v>
          </cell>
          <cell r="AB2733">
            <v>1000</v>
          </cell>
          <cell r="AC2733" t="str">
            <v>N</v>
          </cell>
          <cell r="AD2733" t="str">
            <v>Y</v>
          </cell>
          <cell r="AE2733" t="str">
            <v>Y</v>
          </cell>
          <cell r="AF2733">
            <v>38</v>
          </cell>
          <cell r="AG2733" t="str">
            <v>DB</v>
          </cell>
          <cell r="AH2733" t="str">
            <v>Y</v>
          </cell>
          <cell r="AK2733" t="str">
            <v>N</v>
          </cell>
          <cell r="AL2733" t="str">
            <v>Y</v>
          </cell>
          <cell r="AM2733">
            <v>100</v>
          </cell>
          <cell r="AN2733" t="str">
            <v>Y</v>
          </cell>
          <cell r="AO2733">
            <v>9</v>
          </cell>
          <cell r="AP2733">
            <v>20</v>
          </cell>
          <cell r="AQ2733">
            <v>3</v>
          </cell>
          <cell r="AR2733" t="str">
            <v>N</v>
          </cell>
          <cell r="AS2733" t="str">
            <v>N</v>
          </cell>
          <cell r="AT2733" t="str">
            <v>Viper 4</v>
          </cell>
          <cell r="AU2733" t="str">
            <v>GPS</v>
          </cell>
          <cell r="AV2733" t="str">
            <v>UltraGlide 3 W</v>
          </cell>
          <cell r="AW2733" t="str">
            <v>Y</v>
          </cell>
          <cell r="AX2733" t="str">
            <v>Y</v>
          </cell>
          <cell r="AY2733" t="str">
            <v>SmartTrax</v>
          </cell>
          <cell r="AZ2733" t="str">
            <v>Raven 3" w/display</v>
          </cell>
        </row>
        <row r="2734">
          <cell r="D2734">
            <v>42095</v>
          </cell>
          <cell r="H2734">
            <v>318</v>
          </cell>
          <cell r="I2734">
            <v>42095</v>
          </cell>
          <cell r="J2734">
            <v>3</v>
          </cell>
          <cell r="K2734" t="str">
            <v>Ohm</v>
          </cell>
          <cell r="L2734">
            <v>41974</v>
          </cell>
          <cell r="M2734">
            <v>41835</v>
          </cell>
          <cell r="O2734">
            <v>0</v>
          </cell>
          <cell r="P2734" t="str">
            <v>HPA</v>
          </cell>
          <cell r="Q2734" t="str">
            <v>2015-0566</v>
          </cell>
          <cell r="R2734">
            <v>1020</v>
          </cell>
          <cell r="S2734">
            <v>225</v>
          </cell>
          <cell r="T2734" t="str">
            <v>ZF 2.42</v>
          </cell>
          <cell r="U2734" t="str">
            <v>6 Speed</v>
          </cell>
          <cell r="V2734" t="str">
            <v>N</v>
          </cell>
          <cell r="W2734" t="str">
            <v>120F</v>
          </cell>
          <cell r="X2734">
            <v>50</v>
          </cell>
          <cell r="Y2734" t="str">
            <v>N</v>
          </cell>
          <cell r="Z2734" t="str">
            <v>380/80R38 (White)</v>
          </cell>
          <cell r="AA2734" t="str">
            <v>380/90R46, SPRAYBIB (WHITE)</v>
          </cell>
          <cell r="AB2734">
            <v>1000</v>
          </cell>
          <cell r="AC2734" t="str">
            <v>N</v>
          </cell>
          <cell r="AD2734" t="str">
            <v>Y</v>
          </cell>
          <cell r="AE2734" t="str">
            <v>Y</v>
          </cell>
          <cell r="AF2734">
            <v>38</v>
          </cell>
          <cell r="AG2734" t="str">
            <v>DB</v>
          </cell>
          <cell r="AH2734" t="str">
            <v>Y</v>
          </cell>
          <cell r="AK2734" t="str">
            <v>N</v>
          </cell>
          <cell r="AL2734" t="str">
            <v>Y</v>
          </cell>
          <cell r="AM2734" t="str">
            <v>Boomless w/120' or 132' Center</v>
          </cell>
          <cell r="AN2734" t="str">
            <v>Y</v>
          </cell>
          <cell r="AO2734" t="str">
            <v>N</v>
          </cell>
          <cell r="AP2734">
            <v>20</v>
          </cell>
          <cell r="AQ2734">
            <v>3</v>
          </cell>
          <cell r="AR2734" t="str">
            <v>N</v>
          </cell>
          <cell r="AS2734" t="str">
            <v>N</v>
          </cell>
          <cell r="AT2734" t="str">
            <v>N</v>
          </cell>
          <cell r="AU2734" t="str">
            <v>N</v>
          </cell>
          <cell r="AV2734" t="str">
            <v>N</v>
          </cell>
          <cell r="AW2734" t="str">
            <v>N</v>
          </cell>
          <cell r="AX2734" t="str">
            <v>N</v>
          </cell>
          <cell r="AY2734" t="str">
            <v>N</v>
          </cell>
        </row>
        <row r="2735">
          <cell r="D2735">
            <v>42095</v>
          </cell>
          <cell r="H2735">
            <v>319</v>
          </cell>
          <cell r="I2735">
            <v>42095</v>
          </cell>
          <cell r="J2735">
            <v>4</v>
          </cell>
          <cell r="K2735" t="str">
            <v>Ohm</v>
          </cell>
          <cell r="L2735">
            <v>41974</v>
          </cell>
          <cell r="M2735">
            <v>41835</v>
          </cell>
          <cell r="O2735">
            <v>0</v>
          </cell>
          <cell r="P2735" t="str">
            <v>HPA</v>
          </cell>
          <cell r="Q2735" t="str">
            <v>2015-0569</v>
          </cell>
          <cell r="R2735">
            <v>1020</v>
          </cell>
          <cell r="S2735">
            <v>225</v>
          </cell>
          <cell r="T2735" t="str">
            <v>ZF 2.42</v>
          </cell>
          <cell r="U2735" t="str">
            <v>6 Speed</v>
          </cell>
          <cell r="V2735" t="str">
            <v>N</v>
          </cell>
          <cell r="W2735" t="str">
            <v>120F</v>
          </cell>
          <cell r="X2735">
            <v>50</v>
          </cell>
          <cell r="Y2735" t="str">
            <v>N</v>
          </cell>
          <cell r="Z2735" t="str">
            <v>380/80R38 (White)</v>
          </cell>
          <cell r="AA2735" t="str">
            <v>380/90R46, SPRAYBIB (WHITE)</v>
          </cell>
          <cell r="AB2735">
            <v>1000</v>
          </cell>
          <cell r="AC2735" t="str">
            <v>N</v>
          </cell>
          <cell r="AD2735" t="str">
            <v>Y</v>
          </cell>
          <cell r="AE2735" t="str">
            <v>Y</v>
          </cell>
          <cell r="AF2735">
            <v>38</v>
          </cell>
          <cell r="AG2735" t="str">
            <v>DB</v>
          </cell>
          <cell r="AH2735" t="str">
            <v>Y</v>
          </cell>
          <cell r="AK2735" t="str">
            <v>N</v>
          </cell>
          <cell r="AL2735" t="str">
            <v>Y</v>
          </cell>
          <cell r="AM2735">
            <v>100</v>
          </cell>
          <cell r="AN2735" t="str">
            <v>Y</v>
          </cell>
          <cell r="AO2735">
            <v>9</v>
          </cell>
          <cell r="AP2735">
            <v>20</v>
          </cell>
          <cell r="AQ2735">
            <v>3</v>
          </cell>
          <cell r="AR2735" t="str">
            <v>N</v>
          </cell>
          <cell r="AS2735" t="str">
            <v>N</v>
          </cell>
          <cell r="AT2735" t="str">
            <v>Env Pro 2</v>
          </cell>
          <cell r="AU2735" t="str">
            <v>GPS</v>
          </cell>
          <cell r="AV2735" t="str">
            <v>UltraGlide 3 W</v>
          </cell>
          <cell r="AW2735" t="str">
            <v>Y</v>
          </cell>
          <cell r="AX2735" t="str">
            <v>Y</v>
          </cell>
          <cell r="AY2735" t="str">
            <v>SmartTrax</v>
          </cell>
          <cell r="AZ2735" t="str">
            <v>Raven 3" w/display</v>
          </cell>
        </row>
        <row r="2736">
          <cell r="D2736">
            <v>42095</v>
          </cell>
          <cell r="H2736">
            <v>320</v>
          </cell>
          <cell r="I2736">
            <v>42095</v>
          </cell>
          <cell r="J2736">
            <v>5</v>
          </cell>
          <cell r="K2736" t="str">
            <v>Ohm</v>
          </cell>
          <cell r="L2736">
            <v>41944</v>
          </cell>
          <cell r="M2736">
            <v>41835</v>
          </cell>
          <cell r="O2736">
            <v>0</v>
          </cell>
          <cell r="P2736" t="str">
            <v>HPA</v>
          </cell>
          <cell r="Q2736" t="str">
            <v>2015-0573</v>
          </cell>
          <cell r="R2736" t="str">
            <v>1220+</v>
          </cell>
          <cell r="S2736">
            <v>275</v>
          </cell>
          <cell r="T2736" t="str">
            <v>ZF 1.87</v>
          </cell>
          <cell r="U2736" t="str">
            <v>6 Speed</v>
          </cell>
          <cell r="V2736" t="str">
            <v>N</v>
          </cell>
          <cell r="W2736" t="str">
            <v>120F</v>
          </cell>
          <cell r="X2736">
            <v>50</v>
          </cell>
          <cell r="Y2736" t="str">
            <v>N</v>
          </cell>
          <cell r="Z2736" t="str">
            <v>380/80R38 (BLACK)</v>
          </cell>
          <cell r="AA2736" t="str">
            <v>380/90R46, SPRAYBIB (BLACK)</v>
          </cell>
          <cell r="AB2736">
            <v>1200</v>
          </cell>
          <cell r="AC2736" t="str">
            <v>N</v>
          </cell>
          <cell r="AD2736" t="str">
            <v>Y</v>
          </cell>
          <cell r="AE2736" t="str">
            <v>Y</v>
          </cell>
          <cell r="AF2736">
            <v>38</v>
          </cell>
          <cell r="AG2736" t="str">
            <v>DB</v>
          </cell>
          <cell r="AH2736" t="str">
            <v>Y</v>
          </cell>
          <cell r="AK2736" t="str">
            <v>N</v>
          </cell>
          <cell r="AL2736" t="str">
            <v>Y</v>
          </cell>
          <cell r="AM2736" t="str">
            <v>Boomless w/120' or 132' Center</v>
          </cell>
          <cell r="AN2736" t="str">
            <v>Y</v>
          </cell>
          <cell r="AO2736" t="str">
            <v>N</v>
          </cell>
          <cell r="AP2736">
            <v>20</v>
          </cell>
          <cell r="AQ2736">
            <v>3</v>
          </cell>
          <cell r="AR2736" t="str">
            <v>N</v>
          </cell>
          <cell r="AS2736" t="str">
            <v>N</v>
          </cell>
          <cell r="AT2736" t="str">
            <v>N</v>
          </cell>
          <cell r="AU2736" t="str">
            <v>N</v>
          </cell>
          <cell r="AV2736" t="str">
            <v>N</v>
          </cell>
          <cell r="AW2736" t="str">
            <v>N</v>
          </cell>
          <cell r="AX2736" t="str">
            <v>N</v>
          </cell>
          <cell r="AY2736" t="str">
            <v>N</v>
          </cell>
        </row>
        <row r="2737">
          <cell r="D2737">
            <v>42095</v>
          </cell>
          <cell r="H2737">
            <v>321</v>
          </cell>
          <cell r="I2737">
            <v>42095</v>
          </cell>
          <cell r="J2737">
            <v>6</v>
          </cell>
          <cell r="K2737" t="str">
            <v>Payne</v>
          </cell>
          <cell r="L2737">
            <v>42095</v>
          </cell>
          <cell r="M2737">
            <v>41829</v>
          </cell>
          <cell r="N2737" t="str">
            <v>PO ASG-18</v>
          </cell>
          <cell r="O2737">
            <v>0</v>
          </cell>
          <cell r="P2737" t="str">
            <v>OVA-IN</v>
          </cell>
          <cell r="Q2737" t="str">
            <v>2015-0574</v>
          </cell>
          <cell r="R2737">
            <v>720</v>
          </cell>
          <cell r="S2737">
            <v>160</v>
          </cell>
          <cell r="T2737" t="str">
            <v>JCB</v>
          </cell>
          <cell r="U2737" t="str">
            <v>4 Speed</v>
          </cell>
          <cell r="V2737" t="str">
            <v>N</v>
          </cell>
          <cell r="W2737" t="str">
            <v>120F</v>
          </cell>
          <cell r="X2737">
            <v>42</v>
          </cell>
          <cell r="Y2737" t="str">
            <v>N</v>
          </cell>
          <cell r="Z2737" t="str">
            <v>380/80R38 (White)</v>
          </cell>
          <cell r="AA2737" t="str">
            <v>380/90R46, SPRAYBIB (WHITE)</v>
          </cell>
          <cell r="AB2737">
            <v>750</v>
          </cell>
          <cell r="AC2737" t="str">
            <v>N</v>
          </cell>
          <cell r="AD2737" t="str">
            <v>N</v>
          </cell>
          <cell r="AE2737" t="str">
            <v>Y</v>
          </cell>
          <cell r="AF2737" t="str">
            <v>N</v>
          </cell>
          <cell r="AG2737" t="str">
            <v>N</v>
          </cell>
          <cell r="AH2737" t="str">
            <v>N</v>
          </cell>
          <cell r="AK2737" t="str">
            <v>N</v>
          </cell>
          <cell r="AL2737" t="str">
            <v>N</v>
          </cell>
          <cell r="AM2737">
            <v>90</v>
          </cell>
          <cell r="AN2737" t="str">
            <v>Y</v>
          </cell>
          <cell r="AO2737">
            <v>9</v>
          </cell>
          <cell r="AP2737">
            <v>15</v>
          </cell>
          <cell r="AQ2737">
            <v>3</v>
          </cell>
          <cell r="AR2737" t="str">
            <v>N</v>
          </cell>
          <cell r="AS2737" t="str">
            <v>R</v>
          </cell>
          <cell r="AT2737" t="str">
            <v>Env Pro 2</v>
          </cell>
          <cell r="AU2737" t="str">
            <v>GPS</v>
          </cell>
          <cell r="AV2737" t="str">
            <v>N</v>
          </cell>
          <cell r="AW2737" t="str">
            <v>Y</v>
          </cell>
          <cell r="AX2737" t="str">
            <v>Y</v>
          </cell>
          <cell r="AY2737" t="str">
            <v>N</v>
          </cell>
        </row>
        <row r="2738">
          <cell r="D2738">
            <v>42095</v>
          </cell>
          <cell r="H2738">
            <v>322</v>
          </cell>
          <cell r="I2738">
            <v>42095</v>
          </cell>
          <cell r="J2738">
            <v>7</v>
          </cell>
          <cell r="K2738" t="str">
            <v>Rech</v>
          </cell>
          <cell r="L2738">
            <v>42095</v>
          </cell>
          <cell r="M2738">
            <v>41822</v>
          </cell>
          <cell r="N2738" t="str">
            <v>UF01456</v>
          </cell>
          <cell r="O2738">
            <v>0</v>
          </cell>
          <cell r="P2738" t="str">
            <v>Brokaw MN</v>
          </cell>
          <cell r="Q2738" t="str">
            <v>2015-0575</v>
          </cell>
          <cell r="R2738">
            <v>1220</v>
          </cell>
          <cell r="S2738">
            <v>225</v>
          </cell>
          <cell r="T2738" t="str">
            <v>ZF 2.42</v>
          </cell>
          <cell r="U2738" t="str">
            <v>6 Speed</v>
          </cell>
          <cell r="V2738" t="str">
            <v>N</v>
          </cell>
          <cell r="W2738" t="str">
            <v>120F</v>
          </cell>
          <cell r="X2738">
            <v>50</v>
          </cell>
          <cell r="Y2738" t="str">
            <v>N</v>
          </cell>
          <cell r="Z2738" t="str">
            <v>380/80R38 (White)</v>
          </cell>
          <cell r="AA2738" t="str">
            <v>380/90R46, SPRAYBIB (WHITE)</v>
          </cell>
          <cell r="AB2738">
            <v>1200</v>
          </cell>
          <cell r="AC2738" t="str">
            <v>N</v>
          </cell>
          <cell r="AD2738" t="str">
            <v>Y</v>
          </cell>
          <cell r="AE2738" t="str">
            <v>Y</v>
          </cell>
          <cell r="AF2738" t="str">
            <v>N</v>
          </cell>
          <cell r="AG2738" t="str">
            <v>N</v>
          </cell>
          <cell r="AH2738" t="str">
            <v>N</v>
          </cell>
          <cell r="AK2738" t="str">
            <v>N</v>
          </cell>
          <cell r="AL2738" t="str">
            <v>Y</v>
          </cell>
          <cell r="AM2738" t="str">
            <v>POM 120' Boom</v>
          </cell>
          <cell r="AN2738" t="str">
            <v>Y</v>
          </cell>
          <cell r="AO2738">
            <v>9</v>
          </cell>
          <cell r="AP2738">
            <v>20</v>
          </cell>
          <cell r="AQ2738">
            <v>3</v>
          </cell>
          <cell r="AR2738" t="str">
            <v>N</v>
          </cell>
          <cell r="AS2738" t="str">
            <v>N</v>
          </cell>
          <cell r="AT2738" t="str">
            <v>Env Pro 2</v>
          </cell>
          <cell r="AU2738" t="str">
            <v>GPS</v>
          </cell>
          <cell r="AV2738" t="str">
            <v>UltraGlide 5</v>
          </cell>
          <cell r="AW2738" t="str">
            <v>Y</v>
          </cell>
          <cell r="AX2738" t="str">
            <v>Y</v>
          </cell>
          <cell r="AY2738" t="str">
            <v>N</v>
          </cell>
        </row>
        <row r="2739">
          <cell r="H2739">
            <v>323</v>
          </cell>
          <cell r="I2739">
            <v>42095</v>
          </cell>
          <cell r="J2739">
            <v>8</v>
          </cell>
          <cell r="K2739" t="str">
            <v>Thompson</v>
          </cell>
          <cell r="L2739">
            <v>42095</v>
          </cell>
          <cell r="M2739">
            <v>41822</v>
          </cell>
          <cell r="O2739">
            <v>0</v>
          </cell>
          <cell r="P2739" t="str">
            <v>Terry County</v>
          </cell>
          <cell r="Q2739" t="str">
            <v>2015-0576</v>
          </cell>
          <cell r="R2739">
            <v>1220</v>
          </cell>
          <cell r="S2739">
            <v>225</v>
          </cell>
          <cell r="T2739" t="str">
            <v>ZF 2.42</v>
          </cell>
          <cell r="U2739" t="str">
            <v>6 Speed</v>
          </cell>
          <cell r="V2739" t="str">
            <v>N</v>
          </cell>
          <cell r="W2739" t="str">
            <v>120-160</v>
          </cell>
          <cell r="X2739">
            <v>50</v>
          </cell>
          <cell r="Y2739" t="str">
            <v>N</v>
          </cell>
          <cell r="Z2739" t="str">
            <v>380/80R38 (White)</v>
          </cell>
          <cell r="AA2739" t="str">
            <v>380/90R46, SPRAYBIB (WHITE)</v>
          </cell>
          <cell r="AB2739">
            <v>1200</v>
          </cell>
          <cell r="AC2739" t="str">
            <v>N</v>
          </cell>
          <cell r="AD2739" t="str">
            <v>N</v>
          </cell>
          <cell r="AE2739" t="str">
            <v>Y</v>
          </cell>
          <cell r="AF2739">
            <v>38</v>
          </cell>
          <cell r="AG2739" t="str">
            <v>DB</v>
          </cell>
          <cell r="AH2739" t="str">
            <v>N</v>
          </cell>
          <cell r="AK2739" t="str">
            <v>Y</v>
          </cell>
          <cell r="AL2739" t="str">
            <v>Y</v>
          </cell>
          <cell r="AM2739">
            <v>100</v>
          </cell>
          <cell r="AN2739" t="str">
            <v>Y</v>
          </cell>
          <cell r="AO2739">
            <v>9</v>
          </cell>
          <cell r="AP2739" t="str">
            <v>20 Center Nozzle</v>
          </cell>
          <cell r="AQ2739">
            <v>3</v>
          </cell>
          <cell r="AR2739" t="str">
            <v>N</v>
          </cell>
          <cell r="AS2739" t="str">
            <v>N</v>
          </cell>
          <cell r="AT2739" t="str">
            <v>Env Pro 2</v>
          </cell>
          <cell r="AU2739" t="str">
            <v>GPS</v>
          </cell>
          <cell r="AV2739" t="str">
            <v>N</v>
          </cell>
          <cell r="AW2739" t="str">
            <v>Y</v>
          </cell>
          <cell r="AX2739" t="str">
            <v>Y</v>
          </cell>
          <cell r="AY2739" t="str">
            <v>SmartTrax</v>
          </cell>
          <cell r="AZ2739" t="str">
            <v>Raven 3" w/display</v>
          </cell>
        </row>
        <row r="2740">
          <cell r="D2740">
            <v>42095</v>
          </cell>
          <cell r="H2740">
            <v>324</v>
          </cell>
          <cell r="I2740">
            <v>42095</v>
          </cell>
          <cell r="J2740">
            <v>9</v>
          </cell>
          <cell r="K2740" t="str">
            <v>Follrod</v>
          </cell>
          <cell r="L2740">
            <v>42095</v>
          </cell>
          <cell r="M2740">
            <v>41841</v>
          </cell>
          <cell r="O2740">
            <v>0</v>
          </cell>
          <cell r="P2740" t="str">
            <v>Buckeye</v>
          </cell>
          <cell r="Q2740" t="str">
            <v>2015-0578</v>
          </cell>
          <cell r="R2740">
            <v>720</v>
          </cell>
          <cell r="S2740">
            <v>160</v>
          </cell>
          <cell r="T2740" t="str">
            <v>JCB</v>
          </cell>
          <cell r="U2740" t="str">
            <v>4 Speed</v>
          </cell>
          <cell r="V2740" t="str">
            <v>N</v>
          </cell>
          <cell r="W2740" t="str">
            <v>120F</v>
          </cell>
          <cell r="X2740">
            <v>42</v>
          </cell>
          <cell r="Y2740" t="str">
            <v>N</v>
          </cell>
          <cell r="Z2740" t="str">
            <v>380/80R38 (White)</v>
          </cell>
          <cell r="AA2740" t="str">
            <v>380/90R46, SPRAYBIB (WHITE)</v>
          </cell>
          <cell r="AB2740">
            <v>750</v>
          </cell>
          <cell r="AC2740" t="str">
            <v>N</v>
          </cell>
          <cell r="AD2740" t="str">
            <v>Y</v>
          </cell>
          <cell r="AE2740" t="str">
            <v>N</v>
          </cell>
          <cell r="AF2740" t="str">
            <v>N</v>
          </cell>
          <cell r="AG2740" t="str">
            <v>N</v>
          </cell>
          <cell r="AH2740" t="str">
            <v>N</v>
          </cell>
          <cell r="AK2740" t="str">
            <v>N</v>
          </cell>
          <cell r="AL2740" t="str">
            <v>N</v>
          </cell>
          <cell r="AM2740" t="str">
            <v>60/90</v>
          </cell>
          <cell r="AN2740" t="str">
            <v>Y</v>
          </cell>
          <cell r="AO2740">
            <v>9</v>
          </cell>
          <cell r="AP2740">
            <v>15</v>
          </cell>
          <cell r="AQ2740">
            <v>3</v>
          </cell>
          <cell r="AR2740" t="str">
            <v>N</v>
          </cell>
          <cell r="AS2740" t="str">
            <v>N</v>
          </cell>
          <cell r="AT2740" t="str">
            <v>Env Pro 2</v>
          </cell>
          <cell r="AU2740" t="str">
            <v>GPS</v>
          </cell>
          <cell r="AV2740" t="str">
            <v>N</v>
          </cell>
          <cell r="AW2740" t="str">
            <v>Y</v>
          </cell>
          <cell r="AX2740" t="str">
            <v>Y</v>
          </cell>
          <cell r="AY2740" t="str">
            <v>SmartTrax</v>
          </cell>
        </row>
        <row r="2741">
          <cell r="D2741">
            <v>42095</v>
          </cell>
          <cell r="H2741">
            <v>325</v>
          </cell>
          <cell r="I2741">
            <v>42095</v>
          </cell>
          <cell r="J2741">
            <v>10</v>
          </cell>
          <cell r="K2741" t="str">
            <v>Follrod</v>
          </cell>
          <cell r="L2741">
            <v>42095</v>
          </cell>
          <cell r="M2741">
            <v>41841</v>
          </cell>
          <cell r="O2741">
            <v>0</v>
          </cell>
          <cell r="P2741" t="str">
            <v>Buckeye</v>
          </cell>
          <cell r="Q2741" t="str">
            <v>2015-0581</v>
          </cell>
          <cell r="R2741" t="str">
            <v>1220+</v>
          </cell>
          <cell r="S2741">
            <v>275</v>
          </cell>
          <cell r="T2741" t="str">
            <v>ZF 1.87</v>
          </cell>
          <cell r="U2741" t="str">
            <v>6 Speed</v>
          </cell>
          <cell r="V2741" t="str">
            <v>N</v>
          </cell>
          <cell r="W2741" t="str">
            <v>120F</v>
          </cell>
          <cell r="X2741">
            <v>50</v>
          </cell>
          <cell r="Y2741" t="str">
            <v>N</v>
          </cell>
          <cell r="Z2741" t="str">
            <v>380/80R38 (BLACK)</v>
          </cell>
          <cell r="AA2741" t="str">
            <v>380/90R46, SPRAYBIB (BLACK)</v>
          </cell>
          <cell r="AB2741">
            <v>1200</v>
          </cell>
          <cell r="AC2741" t="str">
            <v>N</v>
          </cell>
          <cell r="AD2741" t="str">
            <v>Y</v>
          </cell>
          <cell r="AE2741" t="str">
            <v>N</v>
          </cell>
          <cell r="AF2741" t="str">
            <v>N</v>
          </cell>
          <cell r="AG2741" t="str">
            <v>N</v>
          </cell>
          <cell r="AH2741" t="str">
            <v>N</v>
          </cell>
          <cell r="AK2741" t="str">
            <v>N</v>
          </cell>
          <cell r="AL2741" t="str">
            <v>N</v>
          </cell>
          <cell r="AM2741">
            <v>100</v>
          </cell>
          <cell r="AN2741" t="str">
            <v>Y</v>
          </cell>
          <cell r="AO2741">
            <v>9</v>
          </cell>
          <cell r="AP2741">
            <v>15</v>
          </cell>
          <cell r="AQ2741">
            <v>3</v>
          </cell>
          <cell r="AR2741" t="str">
            <v>N</v>
          </cell>
          <cell r="AS2741" t="str">
            <v>N</v>
          </cell>
          <cell r="AT2741" t="str">
            <v>Viper 4</v>
          </cell>
          <cell r="AU2741" t="str">
            <v>GPS</v>
          </cell>
          <cell r="AV2741" t="str">
            <v>UltraGlide 3</v>
          </cell>
          <cell r="AW2741" t="str">
            <v>Y</v>
          </cell>
          <cell r="AX2741" t="str">
            <v>Y</v>
          </cell>
          <cell r="AY2741" t="str">
            <v>SmartTrax</v>
          </cell>
        </row>
        <row r="2742">
          <cell r="D2742">
            <v>42095</v>
          </cell>
          <cell r="H2742">
            <v>326</v>
          </cell>
          <cell r="I2742">
            <v>42095</v>
          </cell>
          <cell r="J2742">
            <v>11</v>
          </cell>
          <cell r="K2742" t="str">
            <v>Ohm</v>
          </cell>
          <cell r="L2742">
            <v>41913</v>
          </cell>
          <cell r="M2742">
            <v>41835</v>
          </cell>
          <cell r="O2742">
            <v>0</v>
          </cell>
          <cell r="P2742" t="str">
            <v>HPA</v>
          </cell>
          <cell r="Q2742" t="str">
            <v>2015-0582</v>
          </cell>
          <cell r="R2742">
            <v>1020</v>
          </cell>
          <cell r="S2742">
            <v>225</v>
          </cell>
          <cell r="T2742" t="str">
            <v>ZF 2.42</v>
          </cell>
          <cell r="U2742" t="str">
            <v>6 Speed</v>
          </cell>
          <cell r="V2742" t="str">
            <v>N</v>
          </cell>
          <cell r="W2742" t="str">
            <v>120F</v>
          </cell>
          <cell r="X2742">
            <v>50</v>
          </cell>
          <cell r="Y2742" t="str">
            <v>N</v>
          </cell>
          <cell r="Z2742" t="str">
            <v>380/80R38 (White)</v>
          </cell>
          <cell r="AA2742" t="str">
            <v>380/90R46, SPRAYBIB (WHITE)</v>
          </cell>
          <cell r="AB2742">
            <v>1000</v>
          </cell>
          <cell r="AC2742" t="str">
            <v>N</v>
          </cell>
          <cell r="AD2742" t="str">
            <v>Y</v>
          </cell>
          <cell r="AE2742" t="str">
            <v>Y</v>
          </cell>
          <cell r="AF2742">
            <v>38</v>
          </cell>
          <cell r="AG2742" t="str">
            <v>DB</v>
          </cell>
          <cell r="AH2742" t="str">
            <v>Y</v>
          </cell>
          <cell r="AK2742" t="str">
            <v>N</v>
          </cell>
          <cell r="AL2742" t="str">
            <v>Y</v>
          </cell>
          <cell r="AM2742" t="str">
            <v>Boomless w/120' or 132' Center</v>
          </cell>
          <cell r="AN2742" t="str">
            <v>Y</v>
          </cell>
          <cell r="AO2742" t="str">
            <v>N</v>
          </cell>
          <cell r="AP2742">
            <v>20</v>
          </cell>
          <cell r="AQ2742">
            <v>3</v>
          </cell>
          <cell r="AR2742" t="str">
            <v>N</v>
          </cell>
          <cell r="AS2742" t="str">
            <v>N</v>
          </cell>
          <cell r="AT2742" t="str">
            <v>Viper 4</v>
          </cell>
          <cell r="AU2742" t="str">
            <v>GPS</v>
          </cell>
          <cell r="AV2742" t="str">
            <v>UltraGlide 3 W</v>
          </cell>
          <cell r="AW2742" t="str">
            <v>Y</v>
          </cell>
          <cell r="AX2742" t="str">
            <v>Y</v>
          </cell>
          <cell r="AY2742" t="str">
            <v>SmartTrax</v>
          </cell>
          <cell r="AZ2742" t="str">
            <v>Raven 3" w/display</v>
          </cell>
        </row>
        <row r="2743">
          <cell r="D2743">
            <v>42095</v>
          </cell>
          <cell r="H2743">
            <v>327</v>
          </cell>
          <cell r="I2743">
            <v>42095</v>
          </cell>
          <cell r="J2743">
            <v>12</v>
          </cell>
          <cell r="K2743" t="str">
            <v>Follrod</v>
          </cell>
          <cell r="L2743">
            <v>42095</v>
          </cell>
          <cell r="M2743">
            <v>41867</v>
          </cell>
          <cell r="N2743" t="str">
            <v>PBS #3</v>
          </cell>
          <cell r="O2743">
            <v>0</v>
          </cell>
          <cell r="P2743" t="str">
            <v>P. Bradley</v>
          </cell>
          <cell r="Q2743" t="str">
            <v>2015-0583</v>
          </cell>
          <cell r="R2743">
            <v>720</v>
          </cell>
          <cell r="S2743">
            <v>160</v>
          </cell>
          <cell r="T2743" t="str">
            <v>JCB</v>
          </cell>
          <cell r="U2743" t="str">
            <v>4 Speed</v>
          </cell>
          <cell r="V2743" t="str">
            <v>N</v>
          </cell>
          <cell r="W2743" t="str">
            <v>120F</v>
          </cell>
          <cell r="X2743">
            <v>50</v>
          </cell>
          <cell r="Y2743" t="str">
            <v>N</v>
          </cell>
          <cell r="Z2743" t="str">
            <v>380/80R38 (White)</v>
          </cell>
          <cell r="AA2743" t="str">
            <v>380/90R46, SPRAYBIB (WHITE)</v>
          </cell>
          <cell r="AB2743">
            <v>750</v>
          </cell>
          <cell r="AC2743" t="str">
            <v>N</v>
          </cell>
          <cell r="AD2743" t="str">
            <v>N</v>
          </cell>
          <cell r="AE2743" t="str">
            <v>Y</v>
          </cell>
          <cell r="AF2743">
            <v>38</v>
          </cell>
          <cell r="AG2743" t="str">
            <v>DB</v>
          </cell>
          <cell r="AH2743" t="str">
            <v>N</v>
          </cell>
          <cell r="AK2743" t="str">
            <v>Y</v>
          </cell>
          <cell r="AL2743" t="str">
            <v>N</v>
          </cell>
          <cell r="AM2743" t="str">
            <v>60/90</v>
          </cell>
          <cell r="AN2743" t="str">
            <v>Y</v>
          </cell>
          <cell r="AO2743">
            <v>9</v>
          </cell>
          <cell r="AP2743">
            <v>15</v>
          </cell>
          <cell r="AQ2743">
            <v>3</v>
          </cell>
          <cell r="AR2743" t="str">
            <v>N</v>
          </cell>
          <cell r="AS2743" t="str">
            <v>R</v>
          </cell>
          <cell r="AT2743" t="str">
            <v>Viper 4</v>
          </cell>
          <cell r="AU2743" t="str">
            <v>GPS</v>
          </cell>
          <cell r="AV2743" t="str">
            <v>UltraGlide 3</v>
          </cell>
          <cell r="AW2743" t="str">
            <v>Y</v>
          </cell>
          <cell r="AX2743" t="str">
            <v>Y</v>
          </cell>
          <cell r="AY2743" t="str">
            <v>SmartTrax</v>
          </cell>
        </row>
        <row r="2744">
          <cell r="D2744">
            <v>42095</v>
          </cell>
          <cell r="H2744">
            <v>328</v>
          </cell>
          <cell r="I2744">
            <v>42095</v>
          </cell>
          <cell r="J2744">
            <v>13</v>
          </cell>
          <cell r="K2744" t="str">
            <v>Follrod</v>
          </cell>
          <cell r="L2744">
            <v>42095</v>
          </cell>
          <cell r="M2744">
            <v>41867</v>
          </cell>
          <cell r="N2744" t="str">
            <v>PBS #6</v>
          </cell>
          <cell r="O2744">
            <v>0</v>
          </cell>
          <cell r="P2744" t="str">
            <v>P. Bradley</v>
          </cell>
          <cell r="Q2744" t="str">
            <v>2015-0585</v>
          </cell>
          <cell r="R2744">
            <v>1220</v>
          </cell>
          <cell r="S2744">
            <v>225</v>
          </cell>
          <cell r="T2744" t="str">
            <v>ZF 2.42</v>
          </cell>
          <cell r="U2744" t="str">
            <v>6 Speed</v>
          </cell>
          <cell r="V2744" t="str">
            <v>N</v>
          </cell>
          <cell r="W2744" t="str">
            <v>120F</v>
          </cell>
          <cell r="X2744">
            <v>50</v>
          </cell>
          <cell r="Y2744" t="str">
            <v>N</v>
          </cell>
          <cell r="Z2744" t="str">
            <v>380/80R38 (White)</v>
          </cell>
          <cell r="AA2744" t="str">
            <v>380/90R46, SPRAYBIB (WHITE)</v>
          </cell>
          <cell r="AB2744">
            <v>1200</v>
          </cell>
          <cell r="AC2744" t="str">
            <v>N</v>
          </cell>
          <cell r="AD2744" t="str">
            <v>N</v>
          </cell>
          <cell r="AE2744" t="str">
            <v>Y</v>
          </cell>
          <cell r="AF2744">
            <v>38</v>
          </cell>
          <cell r="AG2744" t="str">
            <v>DB</v>
          </cell>
          <cell r="AH2744" t="str">
            <v>N</v>
          </cell>
          <cell r="AK2744" t="str">
            <v>Y</v>
          </cell>
          <cell r="AL2744" t="str">
            <v>N</v>
          </cell>
          <cell r="AM2744" t="str">
            <v>60/90</v>
          </cell>
          <cell r="AN2744" t="str">
            <v>Y</v>
          </cell>
          <cell r="AO2744">
            <v>9</v>
          </cell>
          <cell r="AP2744">
            <v>15</v>
          </cell>
          <cell r="AQ2744">
            <v>3</v>
          </cell>
          <cell r="AR2744" t="str">
            <v>N</v>
          </cell>
          <cell r="AS2744" t="str">
            <v>R</v>
          </cell>
          <cell r="AT2744" t="str">
            <v>Env Pro 2</v>
          </cell>
          <cell r="AU2744" t="str">
            <v>GPS</v>
          </cell>
          <cell r="AV2744" t="str">
            <v>UltraGlide 3</v>
          </cell>
          <cell r="AW2744" t="str">
            <v>Y</v>
          </cell>
          <cell r="AX2744" t="str">
            <v>Y</v>
          </cell>
          <cell r="AY2744" t="str">
            <v>N</v>
          </cell>
          <cell r="AZ2744" t="str">
            <v>Raven 2" w/display</v>
          </cell>
        </row>
        <row r="2745">
          <cell r="D2745">
            <v>42125</v>
          </cell>
          <cell r="H2745">
            <v>329</v>
          </cell>
          <cell r="I2745">
            <v>42125</v>
          </cell>
          <cell r="J2745">
            <v>1</v>
          </cell>
          <cell r="K2745" t="str">
            <v>Follrod</v>
          </cell>
          <cell r="L2745">
            <v>42125</v>
          </cell>
          <cell r="M2745">
            <v>41841</v>
          </cell>
          <cell r="O2745">
            <v>0</v>
          </cell>
          <cell r="P2745" t="str">
            <v>Buckeye</v>
          </cell>
          <cell r="Q2745" t="str">
            <v>2015-0589</v>
          </cell>
          <cell r="R2745">
            <v>720</v>
          </cell>
          <cell r="S2745">
            <v>160</v>
          </cell>
          <cell r="T2745" t="str">
            <v>JCB</v>
          </cell>
          <cell r="U2745" t="str">
            <v>4 Speed</v>
          </cell>
          <cell r="V2745" t="str">
            <v>N</v>
          </cell>
          <cell r="W2745" t="str">
            <v>120F</v>
          </cell>
          <cell r="X2745">
            <v>42</v>
          </cell>
          <cell r="Y2745" t="str">
            <v>N</v>
          </cell>
          <cell r="Z2745" t="str">
            <v>380/80R38 (White)</v>
          </cell>
          <cell r="AA2745" t="str">
            <v>380/90R46, SPRAYBIB (WHITE)</v>
          </cell>
          <cell r="AB2745">
            <v>750</v>
          </cell>
          <cell r="AC2745" t="str">
            <v>N</v>
          </cell>
          <cell r="AD2745" t="str">
            <v>Y</v>
          </cell>
          <cell r="AE2745" t="str">
            <v>N</v>
          </cell>
          <cell r="AF2745" t="str">
            <v>N</v>
          </cell>
          <cell r="AG2745" t="str">
            <v>N</v>
          </cell>
          <cell r="AH2745" t="str">
            <v>N</v>
          </cell>
          <cell r="AK2745" t="str">
            <v>N</v>
          </cell>
          <cell r="AL2745" t="str">
            <v>N</v>
          </cell>
          <cell r="AM2745" t="str">
            <v>60/90</v>
          </cell>
          <cell r="AN2745" t="str">
            <v>Y</v>
          </cell>
          <cell r="AO2745">
            <v>9</v>
          </cell>
          <cell r="AP2745">
            <v>15</v>
          </cell>
          <cell r="AQ2745">
            <v>3</v>
          </cell>
          <cell r="AR2745" t="str">
            <v>N</v>
          </cell>
          <cell r="AS2745" t="str">
            <v>N</v>
          </cell>
          <cell r="AT2745" t="str">
            <v>Env Pro 2</v>
          </cell>
          <cell r="AU2745" t="str">
            <v>GPS</v>
          </cell>
          <cell r="AV2745" t="str">
            <v>N</v>
          </cell>
          <cell r="AW2745" t="str">
            <v>Y</v>
          </cell>
          <cell r="AX2745" t="str">
            <v>Y</v>
          </cell>
          <cell r="AY2745" t="str">
            <v>SmartTrax</v>
          </cell>
        </row>
        <row r="2746">
          <cell r="D2746">
            <v>0</v>
          </cell>
          <cell r="H2746">
            <v>330</v>
          </cell>
          <cell r="O2746">
            <v>0</v>
          </cell>
          <cell r="Q2746" t="str">
            <v>2015-0590</v>
          </cell>
          <cell r="R2746">
            <v>1025</v>
          </cell>
          <cell r="S2746">
            <v>173</v>
          </cell>
          <cell r="T2746" t="str">
            <v>ZF 2.42</v>
          </cell>
          <cell r="U2746" t="str">
            <v>6 Speed</v>
          </cell>
          <cell r="V2746" t="str">
            <v/>
          </cell>
          <cell r="W2746" t="str">
            <v>120F</v>
          </cell>
          <cell r="X2746">
            <v>50</v>
          </cell>
          <cell r="Y2746" t="str">
            <v>N</v>
          </cell>
          <cell r="Z2746" t="str">
            <v>380/80R38 (White)</v>
          </cell>
          <cell r="AA2746" t="str">
            <v>380/90R46, SPRAYBIB (WHITE)</v>
          </cell>
          <cell r="AB2746">
            <v>1000</v>
          </cell>
          <cell r="AC2746" t="str">
            <v>N</v>
          </cell>
          <cell r="AD2746" t="str">
            <v>Y</v>
          </cell>
          <cell r="AE2746" t="str">
            <v>N</v>
          </cell>
          <cell r="AF2746" t="str">
            <v>N</v>
          </cell>
          <cell r="AG2746" t="str">
            <v>N</v>
          </cell>
          <cell r="AH2746" t="str">
            <v>N</v>
          </cell>
          <cell r="AK2746" t="str">
            <v>Y</v>
          </cell>
          <cell r="AL2746" t="str">
            <v>N</v>
          </cell>
          <cell r="AM2746" t="str">
            <v>POM 120' Boom</v>
          </cell>
          <cell r="AN2746" t="str">
            <v>Y</v>
          </cell>
          <cell r="AO2746">
            <v>9</v>
          </cell>
          <cell r="AP2746">
            <v>15</v>
          </cell>
          <cell r="AQ2746">
            <v>3</v>
          </cell>
          <cell r="AR2746" t="str">
            <v>N</v>
          </cell>
          <cell r="AS2746" t="str">
            <v>N</v>
          </cell>
          <cell r="AT2746" t="str">
            <v>Env Pro 2</v>
          </cell>
          <cell r="AU2746" t="str">
            <v>GPS</v>
          </cell>
          <cell r="AV2746" t="str">
            <v>N</v>
          </cell>
          <cell r="AW2746" t="str">
            <v>Y</v>
          </cell>
          <cell r="AX2746" t="str">
            <v>Y</v>
          </cell>
          <cell r="AY2746" t="str">
            <v>N</v>
          </cell>
        </row>
        <row r="2747">
          <cell r="D2747">
            <v>0</v>
          </cell>
          <cell r="H2747">
            <v>331</v>
          </cell>
          <cell r="O2747">
            <v>0</v>
          </cell>
          <cell r="Q2747" t="str">
            <v>2015-0594</v>
          </cell>
          <cell r="R2747">
            <v>1025</v>
          </cell>
          <cell r="S2747">
            <v>173</v>
          </cell>
          <cell r="T2747" t="str">
            <v>ZF 2.42</v>
          </cell>
          <cell r="U2747" t="str">
            <v>6 Speed</v>
          </cell>
          <cell r="V2747" t="str">
            <v/>
          </cell>
          <cell r="W2747" t="str">
            <v>120-160</v>
          </cell>
          <cell r="X2747">
            <v>50</v>
          </cell>
          <cell r="Y2747" t="str">
            <v>N</v>
          </cell>
          <cell r="Z2747" t="str">
            <v>380/80R38 (White)</v>
          </cell>
          <cell r="AA2747" t="str">
            <v>380/90R46, SPRAYBIB (WHITE)</v>
          </cell>
          <cell r="AB2747">
            <v>1000</v>
          </cell>
          <cell r="AC2747" t="str">
            <v>N</v>
          </cell>
          <cell r="AD2747" t="str">
            <v>N</v>
          </cell>
          <cell r="AE2747" t="str">
            <v>Y</v>
          </cell>
          <cell r="AF2747">
            <v>38</v>
          </cell>
          <cell r="AG2747" t="str">
            <v>DB</v>
          </cell>
          <cell r="AH2747" t="str">
            <v>N</v>
          </cell>
          <cell r="AK2747" t="str">
            <v>N</v>
          </cell>
          <cell r="AL2747" t="str">
            <v>N</v>
          </cell>
          <cell r="AM2747" t="str">
            <v>60/80</v>
          </cell>
          <cell r="AN2747" t="str">
            <v>Y</v>
          </cell>
          <cell r="AO2747">
            <v>7</v>
          </cell>
          <cell r="AP2747">
            <v>15</v>
          </cell>
          <cell r="AQ2747">
            <v>3</v>
          </cell>
          <cell r="AR2747" t="str">
            <v>N</v>
          </cell>
          <cell r="AS2747" t="str">
            <v>N</v>
          </cell>
          <cell r="AT2747" t="str">
            <v>Env Pro 2</v>
          </cell>
          <cell r="AU2747" t="str">
            <v>GPS/RAD</v>
          </cell>
          <cell r="AV2747" t="str">
            <v>UltraGlide 3</v>
          </cell>
          <cell r="AW2747" t="str">
            <v>Y</v>
          </cell>
          <cell r="AX2747" t="str">
            <v>Y</v>
          </cell>
          <cell r="AY2747" t="str">
            <v>SmartTrax</v>
          </cell>
        </row>
        <row r="2748">
          <cell r="D2748">
            <v>0</v>
          </cell>
          <cell r="H2748">
            <v>332</v>
          </cell>
          <cell r="O2748">
            <v>0</v>
          </cell>
          <cell r="Q2748" t="str">
            <v>2015-0596</v>
          </cell>
          <cell r="R2748">
            <v>720</v>
          </cell>
          <cell r="S2748">
            <v>160</v>
          </cell>
          <cell r="T2748" t="str">
            <v>JCB</v>
          </cell>
          <cell r="U2748" t="str">
            <v>4 Speed</v>
          </cell>
          <cell r="V2748" t="str">
            <v/>
          </cell>
          <cell r="W2748" t="str">
            <v>120F</v>
          </cell>
          <cell r="X2748">
            <v>50</v>
          </cell>
          <cell r="Y2748" t="str">
            <v>N</v>
          </cell>
          <cell r="Z2748" t="str">
            <v>380/80R38 (White)</v>
          </cell>
          <cell r="AA2748" t="str">
            <v>380/90R46, SPRAYBIB (WHITE)</v>
          </cell>
          <cell r="AB2748">
            <v>750</v>
          </cell>
          <cell r="AC2748" t="str">
            <v>N</v>
          </cell>
          <cell r="AD2748" t="str">
            <v>N</v>
          </cell>
          <cell r="AE2748" t="str">
            <v>Y</v>
          </cell>
          <cell r="AF2748">
            <v>38</v>
          </cell>
          <cell r="AG2748" t="str">
            <v>Plan</v>
          </cell>
          <cell r="AH2748" t="str">
            <v>N</v>
          </cell>
          <cell r="AK2748" t="str">
            <v>N</v>
          </cell>
          <cell r="AL2748" t="str">
            <v>N</v>
          </cell>
          <cell r="AM2748">
            <v>90</v>
          </cell>
          <cell r="AN2748" t="str">
            <v>Y</v>
          </cell>
          <cell r="AO2748">
            <v>9</v>
          </cell>
          <cell r="AP2748">
            <v>20</v>
          </cell>
          <cell r="AQ2748">
            <v>3</v>
          </cell>
          <cell r="AR2748" t="str">
            <v>N</v>
          </cell>
          <cell r="AS2748" t="str">
            <v>B</v>
          </cell>
          <cell r="AT2748" t="str">
            <v>Env Pro 2</v>
          </cell>
          <cell r="AU2748" t="str">
            <v>GPS</v>
          </cell>
          <cell r="AV2748" t="str">
            <v>N</v>
          </cell>
          <cell r="AW2748" t="str">
            <v>Y</v>
          </cell>
          <cell r="AX2748" t="str">
            <v>Y</v>
          </cell>
          <cell r="AY2748" t="str">
            <v>N</v>
          </cell>
        </row>
        <row r="2749">
          <cell r="D2749">
            <v>0</v>
          </cell>
          <cell r="H2749">
            <v>333</v>
          </cell>
          <cell r="O2749">
            <v>0</v>
          </cell>
          <cell r="Q2749" t="str">
            <v>2015-0597</v>
          </cell>
          <cell r="R2749">
            <v>1020</v>
          </cell>
          <cell r="S2749">
            <v>225</v>
          </cell>
          <cell r="T2749" t="str">
            <v>ZF 2.42</v>
          </cell>
          <cell r="U2749" t="str">
            <v>6 Speed</v>
          </cell>
          <cell r="V2749" t="str">
            <v/>
          </cell>
          <cell r="W2749" t="str">
            <v>120F</v>
          </cell>
          <cell r="X2749">
            <v>50</v>
          </cell>
          <cell r="Y2749" t="str">
            <v>N</v>
          </cell>
          <cell r="Z2749" t="str">
            <v>380/80R38 (White)</v>
          </cell>
          <cell r="AA2749" t="str">
            <v>380/90R46, SPRAYBIB (WHITE)</v>
          </cell>
          <cell r="AB2749">
            <v>1000</v>
          </cell>
          <cell r="AC2749" t="str">
            <v>N</v>
          </cell>
          <cell r="AD2749" t="str">
            <v>N</v>
          </cell>
          <cell r="AE2749" t="str">
            <v>Y</v>
          </cell>
          <cell r="AF2749">
            <v>38</v>
          </cell>
          <cell r="AG2749" t="str">
            <v>DB</v>
          </cell>
          <cell r="AH2749" t="str">
            <v>N</v>
          </cell>
          <cell r="AK2749" t="str">
            <v>Y</v>
          </cell>
          <cell r="AL2749" t="str">
            <v>Y</v>
          </cell>
          <cell r="AM2749">
            <v>90</v>
          </cell>
          <cell r="AN2749" t="str">
            <v>Y</v>
          </cell>
          <cell r="AO2749">
            <v>9</v>
          </cell>
          <cell r="AP2749">
            <v>20</v>
          </cell>
          <cell r="AQ2749">
            <v>3</v>
          </cell>
          <cell r="AR2749" t="str">
            <v>Split</v>
          </cell>
          <cell r="AS2749" t="str">
            <v>B</v>
          </cell>
          <cell r="AT2749" t="str">
            <v>Env Pro 2</v>
          </cell>
          <cell r="AU2749" t="str">
            <v>GPS</v>
          </cell>
          <cell r="AV2749" t="str">
            <v>UltraGlide 3</v>
          </cell>
          <cell r="AW2749" t="str">
            <v>Y</v>
          </cell>
          <cell r="AX2749" t="str">
            <v>Y</v>
          </cell>
          <cell r="AY2749" t="str">
            <v>N</v>
          </cell>
        </row>
        <row r="2750">
          <cell r="D2750">
            <v>0</v>
          </cell>
          <cell r="H2750">
            <v>334</v>
          </cell>
          <cell r="O2750">
            <v>0</v>
          </cell>
          <cell r="Q2750" t="str">
            <v>2015-0601</v>
          </cell>
          <cell r="R2750">
            <v>1025</v>
          </cell>
          <cell r="S2750">
            <v>173</v>
          </cell>
          <cell r="T2750" t="str">
            <v>ZF 2.42</v>
          </cell>
          <cell r="U2750" t="str">
            <v>6 Speed</v>
          </cell>
          <cell r="V2750" t="str">
            <v/>
          </cell>
          <cell r="W2750" t="str">
            <v>120F</v>
          </cell>
          <cell r="X2750">
            <v>42</v>
          </cell>
          <cell r="Y2750" t="str">
            <v>N</v>
          </cell>
          <cell r="Z2750" t="str">
            <v>380/80R38 (White)</v>
          </cell>
          <cell r="AA2750" t="str">
            <v>380/90R46, SPRAYBIB (WHITE)</v>
          </cell>
          <cell r="AB2750">
            <v>1000</v>
          </cell>
          <cell r="AC2750" t="str">
            <v>N</v>
          </cell>
          <cell r="AD2750" t="str">
            <v>N</v>
          </cell>
          <cell r="AE2750" t="str">
            <v>Y</v>
          </cell>
          <cell r="AF2750">
            <v>38</v>
          </cell>
          <cell r="AG2750" t="str">
            <v>Plan</v>
          </cell>
          <cell r="AH2750" t="str">
            <v>Y</v>
          </cell>
          <cell r="AK2750" t="str">
            <v>N</v>
          </cell>
          <cell r="AL2750" t="str">
            <v>N</v>
          </cell>
          <cell r="AM2750">
            <v>90</v>
          </cell>
          <cell r="AN2750" t="str">
            <v>Y</v>
          </cell>
          <cell r="AO2750">
            <v>9</v>
          </cell>
          <cell r="AP2750">
            <v>20</v>
          </cell>
          <cell r="AQ2750">
            <v>3</v>
          </cell>
          <cell r="AR2750" t="str">
            <v>N</v>
          </cell>
          <cell r="AS2750" t="str">
            <v>B</v>
          </cell>
          <cell r="AT2750" t="str">
            <v>Env Pro 2</v>
          </cell>
          <cell r="AU2750" t="str">
            <v>GPS</v>
          </cell>
          <cell r="AV2750" t="str">
            <v>PowerGlide</v>
          </cell>
          <cell r="AW2750" t="str">
            <v>Y</v>
          </cell>
          <cell r="AX2750" t="str">
            <v>Y</v>
          </cell>
          <cell r="AY2750" t="str">
            <v>SmartTrax</v>
          </cell>
        </row>
        <row r="2751">
          <cell r="D2751">
            <v>0</v>
          </cell>
          <cell r="H2751">
            <v>335</v>
          </cell>
          <cell r="O2751">
            <v>0</v>
          </cell>
          <cell r="Q2751" t="str">
            <v>2015-0602</v>
          </cell>
          <cell r="R2751">
            <v>720</v>
          </cell>
          <cell r="S2751">
            <v>160</v>
          </cell>
          <cell r="T2751" t="str">
            <v>JCB</v>
          </cell>
          <cell r="U2751" t="str">
            <v>4 Speed</v>
          </cell>
          <cell r="V2751" t="str">
            <v/>
          </cell>
          <cell r="W2751" t="str">
            <v>120F</v>
          </cell>
          <cell r="X2751">
            <v>42</v>
          </cell>
          <cell r="Y2751" t="str">
            <v>N</v>
          </cell>
          <cell r="Z2751" t="str">
            <v>380/80R38 (White)</v>
          </cell>
          <cell r="AA2751" t="str">
            <v>380/90R46, SPRAYBIB (WHITE)</v>
          </cell>
          <cell r="AB2751">
            <v>750</v>
          </cell>
          <cell r="AC2751" t="str">
            <v>N</v>
          </cell>
          <cell r="AD2751" t="str">
            <v>N</v>
          </cell>
          <cell r="AE2751" t="str">
            <v>N</v>
          </cell>
          <cell r="AF2751" t="str">
            <v>N</v>
          </cell>
          <cell r="AG2751" t="str">
            <v>N</v>
          </cell>
          <cell r="AH2751" t="str">
            <v>N</v>
          </cell>
          <cell r="AK2751" t="str">
            <v>N</v>
          </cell>
          <cell r="AL2751" t="str">
            <v>Y</v>
          </cell>
          <cell r="AM2751">
            <v>100</v>
          </cell>
          <cell r="AN2751" t="str">
            <v>Y</v>
          </cell>
          <cell r="AO2751">
            <v>9</v>
          </cell>
          <cell r="AP2751">
            <v>20</v>
          </cell>
          <cell r="AQ2751">
            <v>5</v>
          </cell>
          <cell r="AR2751" t="str">
            <v>N</v>
          </cell>
          <cell r="AS2751" t="str">
            <v>B</v>
          </cell>
          <cell r="AT2751" t="str">
            <v>Viper 4</v>
          </cell>
          <cell r="AU2751" t="str">
            <v>GPS</v>
          </cell>
          <cell r="AV2751" t="str">
            <v>N</v>
          </cell>
          <cell r="AW2751" t="str">
            <v>Y</v>
          </cell>
          <cell r="AX2751" t="str">
            <v>Y</v>
          </cell>
          <cell r="AY2751" t="str">
            <v>N</v>
          </cell>
        </row>
        <row r="2752">
          <cell r="D2752">
            <v>0</v>
          </cell>
          <cell r="H2752">
            <v>336</v>
          </cell>
          <cell r="O2752">
            <v>0</v>
          </cell>
          <cell r="Q2752" t="str">
            <v>2015-0603</v>
          </cell>
          <cell r="R2752" t="str">
            <v>1220+</v>
          </cell>
          <cell r="S2752">
            <v>275</v>
          </cell>
          <cell r="T2752" t="str">
            <v>ZF 1.87</v>
          </cell>
          <cell r="U2752" t="str">
            <v>6 Speed</v>
          </cell>
          <cell r="V2752" t="str">
            <v/>
          </cell>
          <cell r="W2752" t="str">
            <v>120F</v>
          </cell>
          <cell r="X2752">
            <v>50</v>
          </cell>
          <cell r="Y2752" t="str">
            <v>N</v>
          </cell>
          <cell r="Z2752" t="str">
            <v>380/80R38 (BLACK)</v>
          </cell>
          <cell r="AA2752" t="str">
            <v>380/90R46, SPRAYBIB (BLACK)</v>
          </cell>
          <cell r="AB2752">
            <v>1200</v>
          </cell>
          <cell r="AC2752" t="str">
            <v>N</v>
          </cell>
          <cell r="AD2752" t="str">
            <v>N</v>
          </cell>
          <cell r="AE2752" t="str">
            <v>Y</v>
          </cell>
          <cell r="AF2752">
            <v>38</v>
          </cell>
          <cell r="AG2752" t="str">
            <v>DB</v>
          </cell>
          <cell r="AH2752" t="str">
            <v>N</v>
          </cell>
          <cell r="AK2752" t="str">
            <v>Y</v>
          </cell>
          <cell r="AL2752" t="str">
            <v>N</v>
          </cell>
          <cell r="AM2752">
            <v>100</v>
          </cell>
          <cell r="AN2752" t="str">
            <v>Y</v>
          </cell>
          <cell r="AO2752">
            <v>9</v>
          </cell>
          <cell r="AP2752">
            <v>20</v>
          </cell>
          <cell r="AQ2752">
            <v>3</v>
          </cell>
          <cell r="AR2752" t="str">
            <v>N</v>
          </cell>
          <cell r="AS2752" t="str">
            <v>L</v>
          </cell>
          <cell r="AT2752" t="str">
            <v>Viper 4</v>
          </cell>
          <cell r="AU2752" t="str">
            <v>GPS</v>
          </cell>
          <cell r="AV2752" t="str">
            <v>N</v>
          </cell>
          <cell r="AW2752" t="str">
            <v>Y</v>
          </cell>
          <cell r="AX2752" t="str">
            <v>Y</v>
          </cell>
          <cell r="AY2752" t="str">
            <v>SmartTrax</v>
          </cell>
        </row>
        <row r="2753">
          <cell r="D2753">
            <v>0</v>
          </cell>
          <cell r="H2753">
            <v>337</v>
          </cell>
          <cell r="O2753">
            <v>0</v>
          </cell>
          <cell r="Q2753" t="str">
            <v>2015-0605</v>
          </cell>
          <cell r="R2753">
            <v>1220</v>
          </cell>
          <cell r="S2753">
            <v>225</v>
          </cell>
          <cell r="T2753" t="str">
            <v>ZF 2.42</v>
          </cell>
          <cell r="U2753" t="str">
            <v>6 Speed</v>
          </cell>
          <cell r="V2753" t="str">
            <v/>
          </cell>
          <cell r="W2753" t="str">
            <v>120-160</v>
          </cell>
          <cell r="X2753">
            <v>50</v>
          </cell>
          <cell r="Y2753" t="str">
            <v>Y</v>
          </cell>
          <cell r="Z2753" t="str">
            <v>380/80R38 (BLACK)</v>
          </cell>
          <cell r="AA2753" t="str">
            <v>380/90R46, SPRAYBIB (BLACK)</v>
          </cell>
          <cell r="AB2753">
            <v>1200</v>
          </cell>
          <cell r="AC2753" t="str">
            <v>N</v>
          </cell>
          <cell r="AD2753" t="str">
            <v>Y</v>
          </cell>
          <cell r="AE2753" t="str">
            <v>Y</v>
          </cell>
          <cell r="AF2753">
            <v>38</v>
          </cell>
          <cell r="AG2753" t="str">
            <v>DB</v>
          </cell>
          <cell r="AH2753" t="str">
            <v>Y</v>
          </cell>
          <cell r="AK2753" t="str">
            <v>N</v>
          </cell>
          <cell r="AL2753" t="str">
            <v>N</v>
          </cell>
          <cell r="AM2753">
            <v>100</v>
          </cell>
          <cell r="AN2753" t="str">
            <v>Y</v>
          </cell>
          <cell r="AO2753">
            <v>9</v>
          </cell>
          <cell r="AP2753">
            <v>20</v>
          </cell>
          <cell r="AQ2753">
            <v>3</v>
          </cell>
          <cell r="AR2753" t="str">
            <v>N</v>
          </cell>
          <cell r="AS2753" t="str">
            <v>L</v>
          </cell>
          <cell r="AT2753" t="str">
            <v>Env Pro 2</v>
          </cell>
          <cell r="AU2753" t="str">
            <v>GPS</v>
          </cell>
          <cell r="AV2753" t="str">
            <v>UltraGlide 3</v>
          </cell>
          <cell r="AW2753" t="str">
            <v>Y</v>
          </cell>
          <cell r="AX2753" t="str">
            <v>Y</v>
          </cell>
          <cell r="AY2753" t="str">
            <v>SmartTrax</v>
          </cell>
        </row>
        <row r="2754">
          <cell r="D2754">
            <v>0</v>
          </cell>
          <cell r="H2754">
            <v>338</v>
          </cell>
          <cell r="O2754">
            <v>0</v>
          </cell>
          <cell r="Q2754" t="str">
            <v>2015-0607</v>
          </cell>
          <cell r="R2754">
            <v>1220</v>
          </cell>
          <cell r="S2754">
            <v>225</v>
          </cell>
          <cell r="T2754" t="str">
            <v>ZF 2.42</v>
          </cell>
          <cell r="U2754" t="str">
            <v>6 Speed</v>
          </cell>
          <cell r="V2754" t="str">
            <v/>
          </cell>
          <cell r="W2754" t="str">
            <v>120F</v>
          </cell>
          <cell r="X2754">
            <v>50</v>
          </cell>
          <cell r="Y2754" t="str">
            <v>N</v>
          </cell>
          <cell r="Z2754" t="str">
            <v>380/80R38 (BLACK)</v>
          </cell>
          <cell r="AA2754" t="str">
            <v>380/90R46, SPRAYBIB (BLACK)</v>
          </cell>
          <cell r="AB2754">
            <v>1200</v>
          </cell>
          <cell r="AC2754" t="str">
            <v>N</v>
          </cell>
          <cell r="AD2754" t="str">
            <v>Y</v>
          </cell>
          <cell r="AE2754" t="str">
            <v>Y</v>
          </cell>
          <cell r="AF2754" t="str">
            <v>N</v>
          </cell>
          <cell r="AG2754" t="str">
            <v>N</v>
          </cell>
          <cell r="AH2754" t="str">
            <v>N</v>
          </cell>
          <cell r="AK2754" t="str">
            <v>N</v>
          </cell>
          <cell r="AL2754" t="str">
            <v>Y</v>
          </cell>
          <cell r="AM2754" t="str">
            <v>60/90</v>
          </cell>
          <cell r="AN2754" t="str">
            <v>Y</v>
          </cell>
          <cell r="AO2754">
            <v>9</v>
          </cell>
          <cell r="AP2754">
            <v>15</v>
          </cell>
          <cell r="AQ2754">
            <v>3</v>
          </cell>
          <cell r="AR2754" t="str">
            <v>N</v>
          </cell>
          <cell r="AS2754" t="str">
            <v>L</v>
          </cell>
          <cell r="AT2754" t="str">
            <v>Env Pro 2</v>
          </cell>
          <cell r="AU2754" t="str">
            <v>GPS</v>
          </cell>
          <cell r="AV2754" t="str">
            <v>N</v>
          </cell>
          <cell r="AW2754" t="str">
            <v>Y</v>
          </cell>
          <cell r="AX2754" t="str">
            <v>Y</v>
          </cell>
          <cell r="AY2754" t="str">
            <v>SmartTrax</v>
          </cell>
          <cell r="AZ2754" t="str">
            <v>Raven 2" w/display</v>
          </cell>
        </row>
        <row r="2755">
          <cell r="D2755">
            <v>0</v>
          </cell>
          <cell r="H2755">
            <v>339</v>
          </cell>
          <cell r="O2755">
            <v>0</v>
          </cell>
          <cell r="Q2755" t="str">
            <v>2015-0613</v>
          </cell>
          <cell r="R2755">
            <v>720</v>
          </cell>
          <cell r="S2755">
            <v>160</v>
          </cell>
          <cell r="T2755" t="str">
            <v>JCB</v>
          </cell>
          <cell r="U2755" t="str">
            <v>4 Speed</v>
          </cell>
          <cell r="V2755" t="str">
            <v/>
          </cell>
          <cell r="W2755" t="str">
            <v>120F</v>
          </cell>
          <cell r="X2755">
            <v>42</v>
          </cell>
          <cell r="Y2755" t="str">
            <v>N</v>
          </cell>
          <cell r="Z2755" t="str">
            <v>380/80R38 (White)</v>
          </cell>
          <cell r="AA2755" t="str">
            <v>380/90R46, SPRAYBIB (WHITE)</v>
          </cell>
          <cell r="AB2755">
            <v>750</v>
          </cell>
          <cell r="AC2755" t="str">
            <v>N</v>
          </cell>
          <cell r="AD2755" t="str">
            <v>N</v>
          </cell>
          <cell r="AE2755" t="str">
            <v>Y</v>
          </cell>
          <cell r="AF2755" t="str">
            <v>N</v>
          </cell>
          <cell r="AG2755" t="str">
            <v>N</v>
          </cell>
          <cell r="AH2755" t="str">
            <v>N</v>
          </cell>
          <cell r="AK2755" t="str">
            <v>Y</v>
          </cell>
          <cell r="AL2755" t="str">
            <v>N</v>
          </cell>
          <cell r="AM2755" t="str">
            <v>60/90</v>
          </cell>
          <cell r="AN2755" t="str">
            <v>Y</v>
          </cell>
          <cell r="AO2755">
            <v>9</v>
          </cell>
          <cell r="AP2755">
            <v>15</v>
          </cell>
          <cell r="AQ2755">
            <v>3</v>
          </cell>
          <cell r="AR2755" t="str">
            <v>N</v>
          </cell>
          <cell r="AS2755" t="str">
            <v>N</v>
          </cell>
          <cell r="AT2755" t="str">
            <v>Env Pro 2</v>
          </cell>
          <cell r="AU2755" t="str">
            <v>GPS</v>
          </cell>
          <cell r="AV2755" t="str">
            <v>UltraGlide 5</v>
          </cell>
          <cell r="AW2755" t="str">
            <v>Y</v>
          </cell>
          <cell r="AX2755" t="str">
            <v>Y</v>
          </cell>
          <cell r="AY2755" t="str">
            <v>SmartTrax</v>
          </cell>
          <cell r="BB2755" t="str">
            <v>White 620/70R42, MEGAXBIB</v>
          </cell>
        </row>
        <row r="2756">
          <cell r="D2756">
            <v>0</v>
          </cell>
          <cell r="H2756">
            <v>340</v>
          </cell>
          <cell r="O2756">
            <v>0</v>
          </cell>
          <cell r="Q2756" t="str">
            <v>2015-0614</v>
          </cell>
          <cell r="R2756">
            <v>1025</v>
          </cell>
          <cell r="S2756">
            <v>173</v>
          </cell>
          <cell r="T2756" t="str">
            <v>ZF 2.42</v>
          </cell>
          <cell r="U2756" t="str">
            <v>6 Speed</v>
          </cell>
          <cell r="V2756" t="str">
            <v/>
          </cell>
          <cell r="W2756" t="str">
            <v>120F</v>
          </cell>
          <cell r="X2756">
            <v>42</v>
          </cell>
          <cell r="Y2756" t="str">
            <v>N</v>
          </cell>
          <cell r="Z2756" t="str">
            <v>380/80R38 (White)</v>
          </cell>
          <cell r="AA2756" t="str">
            <v>380/90R46, SPRAYBIB (WHITE)</v>
          </cell>
          <cell r="AB2756">
            <v>1000</v>
          </cell>
          <cell r="AC2756" t="str">
            <v>N</v>
          </cell>
          <cell r="AD2756" t="str">
            <v>N</v>
          </cell>
          <cell r="AE2756" t="str">
            <v>N</v>
          </cell>
          <cell r="AF2756" t="str">
            <v>N</v>
          </cell>
          <cell r="AG2756" t="str">
            <v>N</v>
          </cell>
          <cell r="AH2756" t="str">
            <v>N</v>
          </cell>
          <cell r="AK2756" t="str">
            <v>Y</v>
          </cell>
          <cell r="AL2756" t="str">
            <v>N</v>
          </cell>
          <cell r="AM2756" t="str">
            <v>60/90</v>
          </cell>
          <cell r="AN2756" t="str">
            <v>Y</v>
          </cell>
          <cell r="AO2756">
            <v>9</v>
          </cell>
          <cell r="AP2756">
            <v>15</v>
          </cell>
          <cell r="AQ2756">
            <v>3</v>
          </cell>
          <cell r="AR2756" t="str">
            <v>N</v>
          </cell>
          <cell r="AS2756" t="str">
            <v>N</v>
          </cell>
          <cell r="AT2756" t="str">
            <v>Env Pro 2</v>
          </cell>
          <cell r="AU2756" t="str">
            <v>GPS</v>
          </cell>
          <cell r="AV2756" t="str">
            <v>N</v>
          </cell>
          <cell r="AW2756" t="str">
            <v>Y</v>
          </cell>
          <cell r="AX2756" t="str">
            <v>Y</v>
          </cell>
          <cell r="AY2756" t="str">
            <v>N</v>
          </cell>
        </row>
        <row r="2757">
          <cell r="D2757">
            <v>0</v>
          </cell>
          <cell r="H2757">
            <v>341</v>
          </cell>
          <cell r="O2757">
            <v>0</v>
          </cell>
          <cell r="Q2757" t="str">
            <v>2015-0615</v>
          </cell>
          <cell r="R2757">
            <v>720</v>
          </cell>
          <cell r="S2757">
            <v>160</v>
          </cell>
          <cell r="T2757" t="str">
            <v>JCB</v>
          </cell>
          <cell r="U2757" t="str">
            <v>4 Speed</v>
          </cell>
          <cell r="V2757" t="str">
            <v/>
          </cell>
          <cell r="W2757" t="str">
            <v>120F</v>
          </cell>
          <cell r="X2757">
            <v>42</v>
          </cell>
          <cell r="Y2757" t="str">
            <v>N</v>
          </cell>
          <cell r="Z2757" t="str">
            <v>380/80R38 (White)</v>
          </cell>
          <cell r="AA2757" t="str">
            <v>380/90R46, SPRAYBIB (WHITE)</v>
          </cell>
          <cell r="AB2757">
            <v>750</v>
          </cell>
          <cell r="AC2757" t="str">
            <v>N</v>
          </cell>
          <cell r="AD2757" t="str">
            <v>N</v>
          </cell>
          <cell r="AE2757" t="str">
            <v>Y</v>
          </cell>
          <cell r="AF2757">
            <v>38</v>
          </cell>
          <cell r="AG2757" t="str">
            <v>DB</v>
          </cell>
          <cell r="AH2757" t="str">
            <v>N</v>
          </cell>
          <cell r="AK2757" t="str">
            <v>N</v>
          </cell>
          <cell r="AL2757" t="str">
            <v>N</v>
          </cell>
          <cell r="AM2757" t="str">
            <v>Boomless w/ Parallel linkage</v>
          </cell>
          <cell r="AN2757" t="str">
            <v>Y</v>
          </cell>
          <cell r="AO2757" t="str">
            <v>N</v>
          </cell>
          <cell r="AP2757">
            <v>15</v>
          </cell>
          <cell r="AQ2757">
            <v>3</v>
          </cell>
          <cell r="AR2757" t="str">
            <v>N</v>
          </cell>
          <cell r="AS2757" t="str">
            <v>N</v>
          </cell>
          <cell r="AT2757" t="str">
            <v>Env Pro 2</v>
          </cell>
          <cell r="AU2757" t="str">
            <v>GPS</v>
          </cell>
          <cell r="AV2757" t="str">
            <v>UltraGlide 3</v>
          </cell>
          <cell r="AW2757" t="str">
            <v>Y</v>
          </cell>
          <cell r="AX2757" t="str">
            <v>Y</v>
          </cell>
          <cell r="AY2757" t="str">
            <v>N</v>
          </cell>
        </row>
        <row r="2758">
          <cell r="D2758">
            <v>0</v>
          </cell>
          <cell r="H2758">
            <v>342</v>
          </cell>
          <cell r="O2758">
            <v>0</v>
          </cell>
          <cell r="Q2758" t="str">
            <v>2015-0617</v>
          </cell>
          <cell r="R2758">
            <v>720</v>
          </cell>
          <cell r="S2758">
            <v>160</v>
          </cell>
          <cell r="T2758" t="str">
            <v>JCB</v>
          </cell>
          <cell r="U2758" t="str">
            <v>4 Speed</v>
          </cell>
          <cell r="V2758" t="str">
            <v/>
          </cell>
          <cell r="W2758" t="str">
            <v>120F</v>
          </cell>
          <cell r="X2758">
            <v>42</v>
          </cell>
          <cell r="Y2758" t="str">
            <v>N</v>
          </cell>
          <cell r="Z2758" t="str">
            <v>380/80R38 (White)</v>
          </cell>
          <cell r="AA2758" t="str">
            <v>380/90R46, SPRAYBIB (WHITE)</v>
          </cell>
          <cell r="AB2758">
            <v>750</v>
          </cell>
          <cell r="AC2758" t="str">
            <v>N</v>
          </cell>
          <cell r="AD2758" t="str">
            <v>N</v>
          </cell>
          <cell r="AE2758" t="str">
            <v>Y</v>
          </cell>
          <cell r="AF2758">
            <v>38</v>
          </cell>
          <cell r="AG2758" t="str">
            <v>Plan</v>
          </cell>
          <cell r="AH2758" t="str">
            <v>N</v>
          </cell>
          <cell r="AK2758" t="str">
            <v>N</v>
          </cell>
          <cell r="AL2758" t="str">
            <v>N</v>
          </cell>
          <cell r="AM2758">
            <v>90</v>
          </cell>
          <cell r="AN2758" t="str">
            <v>Y</v>
          </cell>
          <cell r="AO2758">
            <v>9</v>
          </cell>
          <cell r="AP2758">
            <v>20</v>
          </cell>
          <cell r="AQ2758">
            <v>3</v>
          </cell>
          <cell r="AR2758" t="str">
            <v>Split</v>
          </cell>
          <cell r="AS2758" t="str">
            <v>B</v>
          </cell>
          <cell r="AT2758" t="str">
            <v>FMX</v>
          </cell>
          <cell r="AU2758" t="str">
            <v>GPS</v>
          </cell>
          <cell r="AV2758" t="str">
            <v>N</v>
          </cell>
          <cell r="AW2758" t="str">
            <v>Y</v>
          </cell>
          <cell r="AX2758" t="str">
            <v>Y</v>
          </cell>
          <cell r="AY2758" t="str">
            <v>AutoPilot</v>
          </cell>
        </row>
        <row r="2759">
          <cell r="D2759">
            <v>0</v>
          </cell>
          <cell r="H2759">
            <v>343</v>
          </cell>
          <cell r="O2759">
            <v>0</v>
          </cell>
          <cell r="Q2759" t="str">
            <v>2015-0618</v>
          </cell>
          <cell r="R2759">
            <v>1020</v>
          </cell>
          <cell r="S2759">
            <v>225</v>
          </cell>
          <cell r="T2759" t="str">
            <v>ZF 2.42</v>
          </cell>
          <cell r="U2759" t="str">
            <v>6 Speed</v>
          </cell>
          <cell r="V2759" t="str">
            <v/>
          </cell>
          <cell r="W2759" t="str">
            <v>120F</v>
          </cell>
          <cell r="X2759">
            <v>42</v>
          </cell>
          <cell r="Y2759" t="str">
            <v>N</v>
          </cell>
          <cell r="Z2759" t="str">
            <v>320/85R38 (White)</v>
          </cell>
          <cell r="AA2759" t="str">
            <v>320/90R50, AGRIBIB RC (White)</v>
          </cell>
          <cell r="AB2759">
            <v>1000</v>
          </cell>
          <cell r="AC2759" t="str">
            <v>N</v>
          </cell>
          <cell r="AD2759" t="str">
            <v>Y</v>
          </cell>
          <cell r="AE2759" t="str">
            <v>Y</v>
          </cell>
          <cell r="AF2759">
            <v>38</v>
          </cell>
          <cell r="AG2759" t="str">
            <v>DB</v>
          </cell>
          <cell r="AH2759" t="str">
            <v>N</v>
          </cell>
          <cell r="AK2759" t="str">
            <v>Y</v>
          </cell>
          <cell r="AL2759" t="str">
            <v>Y</v>
          </cell>
          <cell r="AM2759">
            <v>90</v>
          </cell>
          <cell r="AN2759" t="str">
            <v>Y</v>
          </cell>
          <cell r="AO2759">
            <v>9</v>
          </cell>
          <cell r="AP2759">
            <v>20</v>
          </cell>
          <cell r="AQ2759">
            <v>3</v>
          </cell>
          <cell r="AR2759" t="str">
            <v>N</v>
          </cell>
          <cell r="AS2759" t="str">
            <v>B</v>
          </cell>
          <cell r="AT2759" t="str">
            <v>Env Pro 2</v>
          </cell>
          <cell r="AU2759" t="str">
            <v>GPS</v>
          </cell>
          <cell r="AV2759" t="str">
            <v>UltraGlide 3</v>
          </cell>
          <cell r="AW2759" t="str">
            <v>Y</v>
          </cell>
          <cell r="AX2759" t="str">
            <v>Y</v>
          </cell>
          <cell r="AY2759" t="str">
            <v>SmartTrax</v>
          </cell>
        </row>
        <row r="2760">
          <cell r="D2760">
            <v>0</v>
          </cell>
          <cell r="H2760">
            <v>344</v>
          </cell>
          <cell r="O2760">
            <v>0</v>
          </cell>
          <cell r="Q2760" t="str">
            <v>2015-0620</v>
          </cell>
          <cell r="R2760">
            <v>1025</v>
          </cell>
          <cell r="S2760">
            <v>173</v>
          </cell>
          <cell r="T2760" t="str">
            <v>ZF 2.42</v>
          </cell>
          <cell r="U2760" t="str">
            <v>6 Speed</v>
          </cell>
          <cell r="V2760" t="str">
            <v/>
          </cell>
          <cell r="W2760" t="str">
            <v>120F</v>
          </cell>
          <cell r="X2760">
            <v>42</v>
          </cell>
          <cell r="Y2760" t="str">
            <v>N</v>
          </cell>
          <cell r="Z2760" t="str">
            <v>380/80R38 (White)</v>
          </cell>
          <cell r="AA2760" t="str">
            <v>380/90R46, SPRAYBIB (WHITE)</v>
          </cell>
          <cell r="AB2760">
            <v>1000</v>
          </cell>
          <cell r="AC2760" t="str">
            <v>N</v>
          </cell>
          <cell r="AD2760" t="str">
            <v>N</v>
          </cell>
          <cell r="AE2760" t="str">
            <v>Y</v>
          </cell>
          <cell r="AF2760">
            <v>38</v>
          </cell>
          <cell r="AG2760" t="str">
            <v>Plan</v>
          </cell>
          <cell r="AH2760" t="str">
            <v>Y</v>
          </cell>
          <cell r="AK2760" t="str">
            <v>N</v>
          </cell>
          <cell r="AL2760" t="str">
            <v>N</v>
          </cell>
          <cell r="AM2760">
            <v>90</v>
          </cell>
          <cell r="AN2760" t="str">
            <v>Y</v>
          </cell>
          <cell r="AO2760">
            <v>9</v>
          </cell>
          <cell r="AP2760">
            <v>20</v>
          </cell>
          <cell r="AQ2760">
            <v>3</v>
          </cell>
          <cell r="AR2760" t="str">
            <v>N</v>
          </cell>
          <cell r="AS2760" t="str">
            <v>B</v>
          </cell>
          <cell r="AT2760" t="str">
            <v>Env Pro 2</v>
          </cell>
          <cell r="AU2760" t="str">
            <v>GPS</v>
          </cell>
          <cell r="AV2760" t="str">
            <v>PowerGlide</v>
          </cell>
          <cell r="AW2760" t="str">
            <v>Y</v>
          </cell>
          <cell r="AX2760" t="str">
            <v>Y</v>
          </cell>
          <cell r="AY2760" t="str">
            <v>SmartTrax</v>
          </cell>
        </row>
        <row r="2761">
          <cell r="D2761">
            <v>0</v>
          </cell>
          <cell r="H2761">
            <v>345</v>
          </cell>
          <cell r="O2761">
            <v>0</v>
          </cell>
          <cell r="Q2761" t="str">
            <v>2015-0621</v>
          </cell>
          <cell r="R2761">
            <v>720</v>
          </cell>
          <cell r="S2761">
            <v>160</v>
          </cell>
          <cell r="T2761" t="str">
            <v>JCB</v>
          </cell>
          <cell r="U2761" t="str">
            <v>4 Speed</v>
          </cell>
          <cell r="V2761" t="str">
            <v/>
          </cell>
          <cell r="W2761" t="str">
            <v>120F</v>
          </cell>
          <cell r="X2761">
            <v>42</v>
          </cell>
          <cell r="Y2761" t="str">
            <v>N</v>
          </cell>
          <cell r="Z2761" t="str">
            <v>380/80R38 (White)</v>
          </cell>
          <cell r="AA2761" t="str">
            <v>380/90R46, SPRAYBIB (WHITE)</v>
          </cell>
          <cell r="AB2761">
            <v>750</v>
          </cell>
          <cell r="AC2761" t="str">
            <v>N</v>
          </cell>
          <cell r="AD2761" t="str">
            <v>N</v>
          </cell>
          <cell r="AE2761" t="str">
            <v>N</v>
          </cell>
          <cell r="AF2761">
            <v>38</v>
          </cell>
          <cell r="AG2761" t="str">
            <v>DB</v>
          </cell>
          <cell r="AH2761" t="str">
            <v>N</v>
          </cell>
          <cell r="AK2761" t="str">
            <v>N</v>
          </cell>
          <cell r="AL2761" t="str">
            <v>Y</v>
          </cell>
          <cell r="AM2761">
            <v>100</v>
          </cell>
          <cell r="AN2761" t="str">
            <v>Y</v>
          </cell>
          <cell r="AO2761">
            <v>9</v>
          </cell>
          <cell r="AP2761">
            <v>20</v>
          </cell>
          <cell r="AQ2761">
            <v>5</v>
          </cell>
          <cell r="AR2761" t="str">
            <v>N</v>
          </cell>
          <cell r="AS2761" t="str">
            <v>B</v>
          </cell>
          <cell r="AT2761" t="str">
            <v>Viper 4</v>
          </cell>
          <cell r="AU2761" t="str">
            <v>GPS</v>
          </cell>
          <cell r="AV2761" t="str">
            <v>N</v>
          </cell>
          <cell r="AW2761" t="str">
            <v>Y</v>
          </cell>
          <cell r="AX2761" t="str">
            <v>Y</v>
          </cell>
          <cell r="AY2761" t="str">
            <v>N</v>
          </cell>
          <cell r="BB2761" t="str">
            <v xml:space="preserve">Dual set, White, 380/90R46, SPRAYBIB </v>
          </cell>
        </row>
        <row r="2762">
          <cell r="D2762">
            <v>0</v>
          </cell>
          <cell r="H2762">
            <v>346</v>
          </cell>
          <cell r="O2762">
            <v>0</v>
          </cell>
          <cell r="Q2762" t="str">
            <v>2015-0622</v>
          </cell>
          <cell r="R2762" t="str">
            <v>1220+</v>
          </cell>
          <cell r="S2762">
            <v>275</v>
          </cell>
          <cell r="T2762" t="str">
            <v>ZF 1.87</v>
          </cell>
          <cell r="U2762" t="str">
            <v>6 Speed</v>
          </cell>
          <cell r="V2762" t="str">
            <v/>
          </cell>
          <cell r="W2762" t="str">
            <v>120-160</v>
          </cell>
          <cell r="X2762">
            <v>50</v>
          </cell>
          <cell r="Y2762" t="str">
            <v>Y</v>
          </cell>
          <cell r="Z2762" t="str">
            <v>380/80R38 (BLACK)</v>
          </cell>
          <cell r="AA2762" t="str">
            <v>380/90R46, SPRAYBIB (BLACK)</v>
          </cell>
          <cell r="AB2762">
            <v>1200</v>
          </cell>
          <cell r="AC2762" t="str">
            <v>N</v>
          </cell>
          <cell r="AD2762" t="str">
            <v>N</v>
          </cell>
          <cell r="AE2762" t="str">
            <v>Y</v>
          </cell>
          <cell r="AF2762" t="str">
            <v>N</v>
          </cell>
          <cell r="AG2762" t="str">
            <v>N</v>
          </cell>
          <cell r="AH2762" t="str">
            <v>N</v>
          </cell>
          <cell r="AK2762" t="str">
            <v>Y</v>
          </cell>
          <cell r="AL2762" t="str">
            <v>N</v>
          </cell>
          <cell r="AM2762">
            <v>100</v>
          </cell>
          <cell r="AN2762" t="str">
            <v>Y</v>
          </cell>
          <cell r="AO2762">
            <v>9</v>
          </cell>
          <cell r="AP2762">
            <v>20</v>
          </cell>
          <cell r="AQ2762">
            <v>3</v>
          </cell>
          <cell r="AR2762" t="str">
            <v>N</v>
          </cell>
          <cell r="AS2762" t="str">
            <v>L</v>
          </cell>
          <cell r="AT2762" t="str">
            <v>Env Pro 2</v>
          </cell>
          <cell r="AU2762" t="str">
            <v>GPS</v>
          </cell>
          <cell r="AV2762" t="str">
            <v>N</v>
          </cell>
          <cell r="AW2762" t="str">
            <v>Y</v>
          </cell>
          <cell r="AX2762" t="str">
            <v>Y</v>
          </cell>
          <cell r="AY2762" t="str">
            <v>N</v>
          </cell>
        </row>
        <row r="2763">
          <cell r="D2763">
            <v>0</v>
          </cell>
          <cell r="H2763">
            <v>347</v>
          </cell>
          <cell r="O2763">
            <v>0</v>
          </cell>
          <cell r="Q2763" t="str">
            <v>2015-0624</v>
          </cell>
          <cell r="R2763">
            <v>1220</v>
          </cell>
          <cell r="S2763">
            <v>225</v>
          </cell>
          <cell r="T2763" t="str">
            <v>ZF 2.42</v>
          </cell>
          <cell r="U2763" t="str">
            <v>6 Speed</v>
          </cell>
          <cell r="V2763" t="str">
            <v/>
          </cell>
          <cell r="W2763" t="str">
            <v>120F</v>
          </cell>
          <cell r="X2763">
            <v>50</v>
          </cell>
          <cell r="Y2763" t="str">
            <v>N</v>
          </cell>
          <cell r="Z2763" t="str">
            <v>380/80R38 (BLACK)</v>
          </cell>
          <cell r="AA2763" t="str">
            <v>380/90R46, SPRAYBIB (BLACK)</v>
          </cell>
          <cell r="AB2763">
            <v>1200</v>
          </cell>
          <cell r="AC2763" t="str">
            <v>N</v>
          </cell>
          <cell r="AD2763" t="str">
            <v>Y</v>
          </cell>
          <cell r="AE2763" t="str">
            <v>Y</v>
          </cell>
          <cell r="AF2763">
            <v>38</v>
          </cell>
          <cell r="AG2763" t="str">
            <v>DB</v>
          </cell>
          <cell r="AH2763" t="str">
            <v>N</v>
          </cell>
          <cell r="AK2763" t="str">
            <v>N</v>
          </cell>
          <cell r="AL2763" t="str">
            <v>N</v>
          </cell>
          <cell r="AM2763">
            <v>100</v>
          </cell>
          <cell r="AN2763" t="str">
            <v>Y</v>
          </cell>
          <cell r="AO2763">
            <v>9</v>
          </cell>
          <cell r="AP2763">
            <v>20</v>
          </cell>
          <cell r="AQ2763">
            <v>3</v>
          </cell>
          <cell r="AR2763" t="str">
            <v>N</v>
          </cell>
          <cell r="AS2763" t="str">
            <v>L</v>
          </cell>
          <cell r="AT2763" t="str">
            <v>Env Pro 2</v>
          </cell>
          <cell r="AU2763" t="str">
            <v>GPS</v>
          </cell>
          <cell r="AV2763" t="str">
            <v>UltraGlide 3</v>
          </cell>
          <cell r="AW2763" t="str">
            <v>Y</v>
          </cell>
          <cell r="AX2763" t="str">
            <v>Y</v>
          </cell>
          <cell r="AY2763" t="str">
            <v>SmartTrax</v>
          </cell>
          <cell r="AZ2763" t="str">
            <v>Raven 2" w/display</v>
          </cell>
        </row>
        <row r="2764">
          <cell r="D2764">
            <v>0</v>
          </cell>
          <cell r="H2764">
            <v>348</v>
          </cell>
          <cell r="O2764">
            <v>0</v>
          </cell>
          <cell r="Q2764" t="str">
            <v>2015-0625</v>
          </cell>
          <cell r="R2764">
            <v>1025</v>
          </cell>
          <cell r="S2764">
            <v>173</v>
          </cell>
          <cell r="T2764" t="str">
            <v>ZF 2.42</v>
          </cell>
          <cell r="U2764" t="str">
            <v>6 Speed</v>
          </cell>
          <cell r="V2764" t="str">
            <v/>
          </cell>
          <cell r="W2764" t="str">
            <v>120F</v>
          </cell>
          <cell r="X2764">
            <v>50</v>
          </cell>
          <cell r="Y2764" t="str">
            <v>N</v>
          </cell>
          <cell r="Z2764" t="str">
            <v>380/80R38 (White)</v>
          </cell>
          <cell r="AA2764" t="str">
            <v>380/90R46, SPRAYBIB (WHITE)</v>
          </cell>
          <cell r="AB2764">
            <v>1000</v>
          </cell>
          <cell r="AC2764" t="str">
            <v>N</v>
          </cell>
          <cell r="AD2764" t="str">
            <v>N</v>
          </cell>
          <cell r="AE2764" t="str">
            <v>Y</v>
          </cell>
          <cell r="AF2764" t="str">
            <v>N</v>
          </cell>
          <cell r="AG2764" t="str">
            <v>N</v>
          </cell>
          <cell r="AH2764" t="str">
            <v>N</v>
          </cell>
          <cell r="AK2764" t="str">
            <v>N</v>
          </cell>
          <cell r="AL2764" t="str">
            <v>Y</v>
          </cell>
          <cell r="AM2764" t="str">
            <v>60/90</v>
          </cell>
          <cell r="AN2764" t="str">
            <v>Y</v>
          </cell>
          <cell r="AO2764">
            <v>9</v>
          </cell>
          <cell r="AP2764">
            <v>15</v>
          </cell>
          <cell r="AQ2764">
            <v>3</v>
          </cell>
          <cell r="AR2764" t="str">
            <v>N</v>
          </cell>
          <cell r="AS2764" t="str">
            <v>L</v>
          </cell>
          <cell r="AT2764" t="str">
            <v>Env Pro 2</v>
          </cell>
          <cell r="AU2764" t="str">
            <v>GPS</v>
          </cell>
          <cell r="AV2764" t="str">
            <v>N</v>
          </cell>
          <cell r="AW2764" t="str">
            <v>Y</v>
          </cell>
          <cell r="AX2764" t="str">
            <v>Y</v>
          </cell>
          <cell r="AY2764" t="str">
            <v>SmartTrax</v>
          </cell>
        </row>
        <row r="2765">
          <cell r="D2765">
            <v>0</v>
          </cell>
          <cell r="H2765">
            <v>349</v>
          </cell>
          <cell r="O2765">
            <v>0</v>
          </cell>
          <cell r="Q2765" t="str">
            <v>2015-0626</v>
          </cell>
          <cell r="R2765">
            <v>720</v>
          </cell>
          <cell r="S2765">
            <v>160</v>
          </cell>
          <cell r="T2765" t="str">
            <v>JCB</v>
          </cell>
          <cell r="U2765" t="str">
            <v>4 Speed</v>
          </cell>
          <cell r="V2765" t="str">
            <v/>
          </cell>
          <cell r="W2765" t="str">
            <v>120F</v>
          </cell>
          <cell r="X2765">
            <v>50</v>
          </cell>
          <cell r="Y2765" t="str">
            <v>N</v>
          </cell>
          <cell r="Z2765" t="str">
            <v>380/80R38 (White)</v>
          </cell>
          <cell r="AA2765" t="str">
            <v>380/90R46, SPRAYBIB (WHITE)</v>
          </cell>
          <cell r="AB2765">
            <v>750</v>
          </cell>
          <cell r="AC2765" t="str">
            <v>N</v>
          </cell>
          <cell r="AD2765" t="str">
            <v>N</v>
          </cell>
          <cell r="AE2765" t="str">
            <v>Y</v>
          </cell>
          <cell r="AF2765" t="str">
            <v>N</v>
          </cell>
          <cell r="AG2765" t="str">
            <v>N</v>
          </cell>
          <cell r="AH2765" t="str">
            <v>Y</v>
          </cell>
          <cell r="AK2765" t="str">
            <v>Y</v>
          </cell>
          <cell r="AL2765" t="str">
            <v>N</v>
          </cell>
          <cell r="AM2765" t="str">
            <v>60/90</v>
          </cell>
          <cell r="AN2765" t="str">
            <v>Y</v>
          </cell>
          <cell r="AO2765">
            <v>9</v>
          </cell>
          <cell r="AP2765">
            <v>15</v>
          </cell>
          <cell r="AQ2765">
            <v>3</v>
          </cell>
          <cell r="AR2765" t="str">
            <v>N</v>
          </cell>
          <cell r="AS2765" t="str">
            <v>N</v>
          </cell>
          <cell r="AT2765" t="str">
            <v>Viper 4</v>
          </cell>
          <cell r="AU2765" t="str">
            <v>GPS</v>
          </cell>
          <cell r="AV2765" t="str">
            <v>UltraGlide 5</v>
          </cell>
          <cell r="AW2765" t="str">
            <v>Y</v>
          </cell>
          <cell r="AX2765" t="str">
            <v>Y</v>
          </cell>
          <cell r="AY2765" t="str">
            <v>N</v>
          </cell>
        </row>
        <row r="2766">
          <cell r="D2766">
            <v>0</v>
          </cell>
          <cell r="H2766">
            <v>350</v>
          </cell>
          <cell r="O2766">
            <v>0</v>
          </cell>
          <cell r="Q2766" t="str">
            <v>2015-0630</v>
          </cell>
          <cell r="R2766">
            <v>1220</v>
          </cell>
          <cell r="S2766">
            <v>225</v>
          </cell>
          <cell r="T2766" t="str">
            <v>ZF 2.42</v>
          </cell>
          <cell r="U2766" t="str">
            <v>6 Speed</v>
          </cell>
          <cell r="V2766" t="str">
            <v/>
          </cell>
          <cell r="W2766" t="str">
            <v>120F</v>
          </cell>
          <cell r="X2766">
            <v>42</v>
          </cell>
          <cell r="Y2766" t="str">
            <v>N</v>
          </cell>
          <cell r="Z2766" t="str">
            <v>380/80R38 (BLACK)</v>
          </cell>
          <cell r="AA2766" t="str">
            <v>380/90R46, SPRAYBIB (BLACK)</v>
          </cell>
          <cell r="AB2766">
            <v>1000</v>
          </cell>
          <cell r="AC2766" t="str">
            <v>N</v>
          </cell>
          <cell r="AD2766" t="str">
            <v>Y</v>
          </cell>
          <cell r="AE2766" t="str">
            <v>N</v>
          </cell>
          <cell r="AF2766" t="str">
            <v>N</v>
          </cell>
          <cell r="AG2766" t="str">
            <v>N</v>
          </cell>
          <cell r="AH2766" t="str">
            <v>N</v>
          </cell>
          <cell r="AK2766" t="str">
            <v>Y</v>
          </cell>
          <cell r="AL2766" t="str">
            <v>N</v>
          </cell>
          <cell r="AM2766" t="str">
            <v>60/90</v>
          </cell>
          <cell r="AN2766" t="str">
            <v>Y</v>
          </cell>
          <cell r="AO2766">
            <v>9</v>
          </cell>
          <cell r="AP2766">
            <v>15</v>
          </cell>
          <cell r="AQ2766">
            <v>3</v>
          </cell>
          <cell r="AR2766" t="str">
            <v>N</v>
          </cell>
          <cell r="AS2766" t="str">
            <v>N</v>
          </cell>
          <cell r="AT2766" t="str">
            <v>Env Pro 2</v>
          </cell>
          <cell r="AU2766" t="str">
            <v>GPS</v>
          </cell>
          <cell r="AV2766" t="str">
            <v>N</v>
          </cell>
          <cell r="AW2766" t="str">
            <v>Y</v>
          </cell>
          <cell r="AX2766" t="str">
            <v>Y</v>
          </cell>
          <cell r="AY2766" t="str">
            <v>N</v>
          </cell>
        </row>
        <row r="2767">
          <cell r="D2767">
            <v>0</v>
          </cell>
          <cell r="H2767">
            <v>351</v>
          </cell>
          <cell r="O2767">
            <v>0</v>
          </cell>
          <cell r="Q2767" t="str">
            <v>2015-0633</v>
          </cell>
          <cell r="R2767">
            <v>720</v>
          </cell>
          <cell r="S2767">
            <v>160</v>
          </cell>
          <cell r="T2767" t="str">
            <v>JCB</v>
          </cell>
          <cell r="U2767" t="str">
            <v>4 Speed</v>
          </cell>
          <cell r="V2767" t="str">
            <v/>
          </cell>
          <cell r="W2767" t="str">
            <v>120F</v>
          </cell>
          <cell r="X2767">
            <v>50</v>
          </cell>
          <cell r="Y2767" t="str">
            <v>N</v>
          </cell>
          <cell r="Z2767" t="str">
            <v>380/80R38 (White)</v>
          </cell>
          <cell r="AA2767" t="str">
            <v>380/90R46, SPRAYBIB (WHITE)</v>
          </cell>
          <cell r="AB2767">
            <v>750</v>
          </cell>
          <cell r="AC2767" t="str">
            <v>N</v>
          </cell>
          <cell r="AD2767" t="str">
            <v>N</v>
          </cell>
          <cell r="AE2767" t="str">
            <v>Y</v>
          </cell>
          <cell r="AF2767">
            <v>38</v>
          </cell>
          <cell r="AG2767" t="str">
            <v>DB</v>
          </cell>
          <cell r="AH2767" t="str">
            <v>N</v>
          </cell>
          <cell r="AK2767" t="str">
            <v>N</v>
          </cell>
          <cell r="AL2767" t="str">
            <v>N</v>
          </cell>
          <cell r="AM2767" t="str">
            <v>POM 132' Boom</v>
          </cell>
          <cell r="AN2767" t="str">
            <v>Y</v>
          </cell>
          <cell r="AO2767">
            <v>9</v>
          </cell>
          <cell r="AP2767">
            <v>15</v>
          </cell>
          <cell r="AQ2767">
            <v>3</v>
          </cell>
          <cell r="AR2767" t="str">
            <v>N</v>
          </cell>
          <cell r="AS2767" t="str">
            <v>N</v>
          </cell>
          <cell r="AT2767" t="str">
            <v>Env Pro 2</v>
          </cell>
          <cell r="AU2767" t="str">
            <v>GPS/RAD</v>
          </cell>
          <cell r="AV2767" t="str">
            <v>UltraGlide 3</v>
          </cell>
          <cell r="AW2767" t="str">
            <v>Y</v>
          </cell>
          <cell r="AX2767" t="str">
            <v>Y</v>
          </cell>
          <cell r="AY2767" t="str">
            <v>SmartTrax</v>
          </cell>
          <cell r="BB2767" t="str">
            <v>White 620/70R42, MEGAXBIB</v>
          </cell>
        </row>
        <row r="2768">
          <cell r="D2768">
            <v>0</v>
          </cell>
          <cell r="H2768">
            <v>352</v>
          </cell>
          <cell r="O2768">
            <v>0</v>
          </cell>
          <cell r="Q2768" t="str">
            <v>2015-0634</v>
          </cell>
          <cell r="R2768">
            <v>720</v>
          </cell>
          <cell r="S2768">
            <v>160</v>
          </cell>
          <cell r="T2768" t="str">
            <v>JCB</v>
          </cell>
          <cell r="U2768" t="str">
            <v>4 Speed</v>
          </cell>
          <cell r="V2768" t="str">
            <v/>
          </cell>
          <cell r="W2768" t="str">
            <v>120F</v>
          </cell>
          <cell r="X2768">
            <v>42</v>
          </cell>
          <cell r="Y2768" t="str">
            <v>N</v>
          </cell>
          <cell r="Z2768" t="str">
            <v>380/80R38 (White)</v>
          </cell>
          <cell r="AA2768" t="str">
            <v>380/90R46, SPRAYBIB (WHITE)</v>
          </cell>
          <cell r="AB2768">
            <v>750</v>
          </cell>
          <cell r="AC2768" t="str">
            <v>N</v>
          </cell>
          <cell r="AD2768" t="str">
            <v>Y</v>
          </cell>
          <cell r="AE2768" t="str">
            <v>Y</v>
          </cell>
          <cell r="AF2768">
            <v>38</v>
          </cell>
          <cell r="AG2768" t="str">
            <v>Plan</v>
          </cell>
          <cell r="AH2768" t="str">
            <v>N</v>
          </cell>
          <cell r="AK2768" t="str">
            <v>N</v>
          </cell>
          <cell r="AL2768" t="str">
            <v>N</v>
          </cell>
          <cell r="AM2768">
            <v>90</v>
          </cell>
          <cell r="AN2768" t="str">
            <v>Y</v>
          </cell>
          <cell r="AO2768">
            <v>9</v>
          </cell>
          <cell r="AP2768">
            <v>20</v>
          </cell>
          <cell r="AQ2768">
            <v>3</v>
          </cell>
          <cell r="AR2768" t="str">
            <v>N</v>
          </cell>
          <cell r="AS2768" t="str">
            <v>B</v>
          </cell>
          <cell r="AT2768" t="str">
            <v>Env Pro 2</v>
          </cell>
          <cell r="AU2768" t="str">
            <v>GPS</v>
          </cell>
          <cell r="AV2768" t="str">
            <v>PowerGlide</v>
          </cell>
          <cell r="AW2768" t="str">
            <v>Y</v>
          </cell>
          <cell r="AX2768" t="str">
            <v>Y</v>
          </cell>
          <cell r="AY2768" t="str">
            <v>SmartTrax</v>
          </cell>
        </row>
        <row r="2769">
          <cell r="D2769">
            <v>0</v>
          </cell>
          <cell r="H2769">
            <v>353</v>
          </cell>
          <cell r="O2769">
            <v>0</v>
          </cell>
          <cell r="Q2769" t="str">
            <v>2015-0638</v>
          </cell>
          <cell r="R2769">
            <v>1020</v>
          </cell>
          <cell r="S2769">
            <v>225</v>
          </cell>
          <cell r="T2769" t="str">
            <v>ZF 2.42</v>
          </cell>
          <cell r="U2769" t="str">
            <v>6 Speed</v>
          </cell>
          <cell r="V2769" t="str">
            <v/>
          </cell>
          <cell r="W2769" t="str">
            <v>120F</v>
          </cell>
          <cell r="X2769">
            <v>42</v>
          </cell>
          <cell r="Y2769" t="str">
            <v>N</v>
          </cell>
          <cell r="Z2769" t="str">
            <v>380/80R38 (White)</v>
          </cell>
          <cell r="AA2769" t="str">
            <v>380/90R46, SPRAYBIB (WHITE)</v>
          </cell>
          <cell r="AB2769">
            <v>1000</v>
          </cell>
          <cell r="AC2769" t="str">
            <v>N</v>
          </cell>
          <cell r="AD2769" t="str">
            <v>N</v>
          </cell>
          <cell r="AE2769" t="str">
            <v>Y</v>
          </cell>
          <cell r="AF2769">
            <v>38</v>
          </cell>
          <cell r="AG2769" t="str">
            <v>DB</v>
          </cell>
          <cell r="AH2769" t="str">
            <v>N</v>
          </cell>
          <cell r="AK2769" t="str">
            <v>Y</v>
          </cell>
          <cell r="AL2769" t="str">
            <v>N</v>
          </cell>
          <cell r="AM2769">
            <v>90</v>
          </cell>
          <cell r="AN2769" t="str">
            <v>Y</v>
          </cell>
          <cell r="AO2769">
            <v>9</v>
          </cell>
          <cell r="AP2769">
            <v>20</v>
          </cell>
          <cell r="AQ2769">
            <v>3</v>
          </cell>
          <cell r="AR2769" t="str">
            <v>N</v>
          </cell>
          <cell r="AS2769" t="str">
            <v>B</v>
          </cell>
          <cell r="AT2769" t="str">
            <v>Viper 4</v>
          </cell>
          <cell r="AU2769" t="str">
            <v>GPS</v>
          </cell>
          <cell r="AV2769" t="str">
            <v>UltraGlide 3</v>
          </cell>
          <cell r="AW2769" t="str">
            <v>Y</v>
          </cell>
          <cell r="AX2769" t="str">
            <v>Y</v>
          </cell>
          <cell r="AY2769" t="str">
            <v>N</v>
          </cell>
        </row>
        <row r="2770">
          <cell r="D2770">
            <v>0</v>
          </cell>
          <cell r="H2770">
            <v>354</v>
          </cell>
          <cell r="O2770">
            <v>0</v>
          </cell>
          <cell r="Q2770" t="str">
            <v>2015-0640</v>
          </cell>
          <cell r="R2770">
            <v>1025</v>
          </cell>
          <cell r="S2770">
            <v>173</v>
          </cell>
          <cell r="T2770" t="str">
            <v>ZF 2.42</v>
          </cell>
          <cell r="U2770" t="str">
            <v>6 Speed</v>
          </cell>
          <cell r="V2770" t="str">
            <v/>
          </cell>
          <cell r="W2770" t="str">
            <v>120-160</v>
          </cell>
          <cell r="X2770">
            <v>50</v>
          </cell>
          <cell r="Y2770" t="str">
            <v>N</v>
          </cell>
          <cell r="Z2770" t="str">
            <v>380/80R38 (White)</v>
          </cell>
          <cell r="AA2770" t="str">
            <v>380/90R46, SPRAYBIB (WHITE)</v>
          </cell>
          <cell r="AB2770">
            <v>1000</v>
          </cell>
          <cell r="AC2770" t="str">
            <v>N</v>
          </cell>
          <cell r="AD2770" t="str">
            <v>N</v>
          </cell>
          <cell r="AE2770" t="str">
            <v>Y</v>
          </cell>
          <cell r="AF2770">
            <v>38</v>
          </cell>
          <cell r="AG2770" t="str">
            <v>Plan</v>
          </cell>
          <cell r="AH2770" t="str">
            <v>Y</v>
          </cell>
          <cell r="AK2770" t="str">
            <v>Y</v>
          </cell>
          <cell r="AL2770" t="str">
            <v>N</v>
          </cell>
          <cell r="AM2770">
            <v>90</v>
          </cell>
          <cell r="AN2770" t="str">
            <v>Y</v>
          </cell>
          <cell r="AO2770">
            <v>9</v>
          </cell>
          <cell r="AP2770">
            <v>20</v>
          </cell>
          <cell r="AQ2770">
            <v>3</v>
          </cell>
          <cell r="AR2770" t="str">
            <v>N</v>
          </cell>
          <cell r="AS2770" t="str">
            <v>B</v>
          </cell>
          <cell r="AT2770" t="str">
            <v>Env Pro 2</v>
          </cell>
          <cell r="AU2770" t="str">
            <v>GPS</v>
          </cell>
          <cell r="AV2770" t="str">
            <v>PowerGlide</v>
          </cell>
          <cell r="AW2770" t="str">
            <v>Y</v>
          </cell>
          <cell r="AX2770" t="str">
            <v>Y</v>
          </cell>
          <cell r="AY2770" t="str">
            <v>SmartTrax</v>
          </cell>
        </row>
        <row r="2771">
          <cell r="D2771">
            <v>0</v>
          </cell>
          <cell r="H2771">
            <v>355</v>
          </cell>
          <cell r="O2771">
            <v>0</v>
          </cell>
          <cell r="Q2771" t="str">
            <v>2015-0641</v>
          </cell>
          <cell r="R2771">
            <v>720</v>
          </cell>
          <cell r="S2771">
            <v>160</v>
          </cell>
          <cell r="T2771" t="str">
            <v>JCB</v>
          </cell>
          <cell r="U2771" t="str">
            <v>4 Speed</v>
          </cell>
          <cell r="V2771" t="str">
            <v/>
          </cell>
          <cell r="W2771" t="str">
            <v>120F</v>
          </cell>
          <cell r="X2771">
            <v>42</v>
          </cell>
          <cell r="Y2771" t="str">
            <v>N</v>
          </cell>
          <cell r="Z2771" t="str">
            <v>380/80R38 (White)</v>
          </cell>
          <cell r="AA2771" t="str">
            <v>380/90R46, SPRAYBIB (WHITE)</v>
          </cell>
          <cell r="AB2771">
            <v>750</v>
          </cell>
          <cell r="AC2771" t="str">
            <v>N</v>
          </cell>
          <cell r="AD2771" t="str">
            <v>N</v>
          </cell>
          <cell r="AE2771" t="str">
            <v>N</v>
          </cell>
          <cell r="AF2771">
            <v>38</v>
          </cell>
          <cell r="AG2771" t="str">
            <v>DB</v>
          </cell>
          <cell r="AH2771" t="str">
            <v>N</v>
          </cell>
          <cell r="AK2771" t="str">
            <v>N</v>
          </cell>
          <cell r="AL2771" t="str">
            <v>Y</v>
          </cell>
          <cell r="AM2771" t="str">
            <v>POM 120' Boom</v>
          </cell>
          <cell r="AN2771" t="str">
            <v>Y</v>
          </cell>
          <cell r="AO2771">
            <v>9</v>
          </cell>
          <cell r="AP2771">
            <v>20</v>
          </cell>
          <cell r="AQ2771">
            <v>3</v>
          </cell>
          <cell r="AR2771" t="str">
            <v>N</v>
          </cell>
          <cell r="AS2771" t="str">
            <v>B</v>
          </cell>
          <cell r="AT2771" t="str">
            <v>Env Pro 2</v>
          </cell>
          <cell r="AU2771" t="str">
            <v>GPS</v>
          </cell>
          <cell r="AV2771" t="str">
            <v>N</v>
          </cell>
          <cell r="AW2771" t="str">
            <v>Y</v>
          </cell>
          <cell r="AX2771" t="str">
            <v>Y</v>
          </cell>
          <cell r="AY2771" t="str">
            <v>SmartTrax</v>
          </cell>
        </row>
        <row r="2772">
          <cell r="D2772">
            <v>0</v>
          </cell>
          <cell r="H2772">
            <v>356</v>
          </cell>
          <cell r="O2772">
            <v>0</v>
          </cell>
          <cell r="Q2772" t="str">
            <v>2015-0642</v>
          </cell>
          <cell r="R2772" t="str">
            <v>1220+</v>
          </cell>
          <cell r="S2772">
            <v>275</v>
          </cell>
          <cell r="T2772" t="str">
            <v>ZF 1.87</v>
          </cell>
          <cell r="U2772" t="str">
            <v>6 Speed</v>
          </cell>
          <cell r="V2772" t="str">
            <v/>
          </cell>
          <cell r="W2772" t="str">
            <v>120F</v>
          </cell>
          <cell r="X2772">
            <v>50</v>
          </cell>
          <cell r="Y2772" t="str">
            <v>N</v>
          </cell>
          <cell r="Z2772" t="str">
            <v>380/80R38 (BLACK)</v>
          </cell>
          <cell r="AA2772" t="str">
            <v>380/90R46, SPRAYBIB (BLACK)</v>
          </cell>
          <cell r="AB2772">
            <v>1200</v>
          </cell>
          <cell r="AC2772" t="str">
            <v>N</v>
          </cell>
          <cell r="AD2772" t="str">
            <v>Y</v>
          </cell>
          <cell r="AE2772" t="str">
            <v>Y</v>
          </cell>
          <cell r="AF2772">
            <v>38</v>
          </cell>
          <cell r="AG2772" t="str">
            <v>DB</v>
          </cell>
          <cell r="AH2772" t="str">
            <v>N</v>
          </cell>
          <cell r="AK2772" t="str">
            <v>Y</v>
          </cell>
          <cell r="AL2772" t="str">
            <v>N</v>
          </cell>
          <cell r="AM2772">
            <v>100</v>
          </cell>
          <cell r="AN2772" t="str">
            <v>Y</v>
          </cell>
          <cell r="AO2772">
            <v>9</v>
          </cell>
          <cell r="AP2772">
            <v>20</v>
          </cell>
          <cell r="AQ2772">
            <v>3</v>
          </cell>
          <cell r="AR2772" t="str">
            <v>N</v>
          </cell>
          <cell r="AS2772" t="str">
            <v>L</v>
          </cell>
          <cell r="AT2772" t="str">
            <v>Env Pro 2</v>
          </cell>
          <cell r="AU2772" t="str">
            <v>GPS</v>
          </cell>
          <cell r="AV2772" t="str">
            <v>N</v>
          </cell>
          <cell r="AW2772" t="str">
            <v>Y</v>
          </cell>
          <cell r="AX2772" t="str">
            <v>Y</v>
          </cell>
          <cell r="AY2772" t="str">
            <v>N</v>
          </cell>
        </row>
        <row r="2773">
          <cell r="D2773">
            <v>0</v>
          </cell>
          <cell r="H2773">
            <v>357</v>
          </cell>
          <cell r="O2773">
            <v>0</v>
          </cell>
          <cell r="Q2773" t="str">
            <v>2015-0643</v>
          </cell>
          <cell r="R2773">
            <v>1220</v>
          </cell>
          <cell r="S2773">
            <v>225</v>
          </cell>
          <cell r="T2773" t="str">
            <v>ZF 2.42</v>
          </cell>
          <cell r="U2773" t="str">
            <v>6 Speed</v>
          </cell>
          <cell r="V2773" t="str">
            <v/>
          </cell>
          <cell r="W2773" t="str">
            <v>120F</v>
          </cell>
          <cell r="X2773">
            <v>50</v>
          </cell>
          <cell r="Y2773" t="str">
            <v>N</v>
          </cell>
          <cell r="Z2773" t="str">
            <v>380/80R38 (BLACK)</v>
          </cell>
          <cell r="AA2773" t="str">
            <v>380/90R46, SPRAYBIB (BLACK)</v>
          </cell>
          <cell r="AB2773">
            <v>1200</v>
          </cell>
          <cell r="AC2773" t="str">
            <v>N</v>
          </cell>
          <cell r="AD2773" t="str">
            <v>N</v>
          </cell>
          <cell r="AE2773" t="str">
            <v>Y</v>
          </cell>
          <cell r="AF2773">
            <v>38</v>
          </cell>
          <cell r="AG2773" t="str">
            <v>DB</v>
          </cell>
          <cell r="AH2773" t="str">
            <v>N</v>
          </cell>
          <cell r="AK2773" t="str">
            <v>N</v>
          </cell>
          <cell r="AL2773" t="str">
            <v>N</v>
          </cell>
          <cell r="AM2773">
            <v>100</v>
          </cell>
          <cell r="AN2773" t="str">
            <v>Y</v>
          </cell>
          <cell r="AO2773">
            <v>9</v>
          </cell>
          <cell r="AP2773">
            <v>20</v>
          </cell>
          <cell r="AQ2773">
            <v>3</v>
          </cell>
          <cell r="AR2773" t="str">
            <v>N</v>
          </cell>
          <cell r="AS2773" t="str">
            <v>L</v>
          </cell>
          <cell r="AT2773" t="str">
            <v>Viper 4</v>
          </cell>
          <cell r="AU2773" t="str">
            <v>GPS</v>
          </cell>
          <cell r="AV2773" t="str">
            <v>UltraGlide 3</v>
          </cell>
          <cell r="AW2773" t="str">
            <v>Y</v>
          </cell>
          <cell r="AX2773" t="str">
            <v>Y</v>
          </cell>
          <cell r="AY2773" t="str">
            <v>SmartTrax</v>
          </cell>
          <cell r="AZ2773" t="str">
            <v>Raven 3" w/display</v>
          </cell>
        </row>
        <row r="2774">
          <cell r="D2774">
            <v>0</v>
          </cell>
          <cell r="H2774">
            <v>358</v>
          </cell>
          <cell r="O2774">
            <v>0</v>
          </cell>
          <cell r="Q2774" t="str">
            <v>2015-0644</v>
          </cell>
          <cell r="R2774">
            <v>1220</v>
          </cell>
          <cell r="S2774">
            <v>225</v>
          </cell>
          <cell r="T2774" t="str">
            <v>ZF 2.42</v>
          </cell>
          <cell r="U2774" t="str">
            <v>6 Speed</v>
          </cell>
          <cell r="V2774" t="str">
            <v/>
          </cell>
          <cell r="W2774" t="str">
            <v>120F</v>
          </cell>
          <cell r="X2774">
            <v>42</v>
          </cell>
          <cell r="Y2774" t="str">
            <v>N</v>
          </cell>
          <cell r="Z2774" t="str">
            <v>380/80R38 (BLACK)</v>
          </cell>
          <cell r="AA2774" t="str">
            <v>380/90R46, SPRAYBIB (BLACK)</v>
          </cell>
          <cell r="AB2774">
            <v>1200</v>
          </cell>
          <cell r="AC2774" t="str">
            <v>N</v>
          </cell>
          <cell r="AD2774" t="str">
            <v>Y</v>
          </cell>
          <cell r="AE2774" t="str">
            <v>Y</v>
          </cell>
          <cell r="AF2774" t="str">
            <v>N</v>
          </cell>
          <cell r="AG2774" t="str">
            <v>N</v>
          </cell>
          <cell r="AH2774" t="str">
            <v>N</v>
          </cell>
          <cell r="AK2774" t="str">
            <v>N</v>
          </cell>
          <cell r="AL2774" t="str">
            <v>Y</v>
          </cell>
          <cell r="AM2774" t="str">
            <v>60/90</v>
          </cell>
          <cell r="AN2774" t="str">
            <v>Y</v>
          </cell>
          <cell r="AO2774">
            <v>9</v>
          </cell>
          <cell r="AP2774">
            <v>15</v>
          </cell>
          <cell r="AQ2774">
            <v>3</v>
          </cell>
          <cell r="AR2774" t="str">
            <v>N</v>
          </cell>
          <cell r="AS2774" t="str">
            <v>L</v>
          </cell>
          <cell r="AT2774" t="str">
            <v>Env Pro 2</v>
          </cell>
          <cell r="AU2774" t="str">
            <v>GPS</v>
          </cell>
          <cell r="AV2774" t="str">
            <v>ISO UltraGlide 5</v>
          </cell>
          <cell r="AW2774" t="str">
            <v>Y</v>
          </cell>
          <cell r="AX2774" t="str">
            <v>Y</v>
          </cell>
          <cell r="AY2774" t="str">
            <v>N</v>
          </cell>
        </row>
        <row r="2775">
          <cell r="D2775">
            <v>0</v>
          </cell>
          <cell r="H2775">
            <v>359</v>
          </cell>
          <cell r="O2775">
            <v>0</v>
          </cell>
          <cell r="Q2775" t="str">
            <v>2015-0645</v>
          </cell>
          <cell r="R2775">
            <v>720</v>
          </cell>
          <cell r="S2775">
            <v>160</v>
          </cell>
          <cell r="T2775" t="str">
            <v>JCB</v>
          </cell>
          <cell r="U2775" t="str">
            <v>4 Speed</v>
          </cell>
          <cell r="V2775" t="str">
            <v/>
          </cell>
          <cell r="W2775" t="str">
            <v>120F</v>
          </cell>
          <cell r="X2775">
            <v>50</v>
          </cell>
          <cell r="Y2775" t="str">
            <v>N</v>
          </cell>
          <cell r="Z2775" t="str">
            <v>380/80R38 (White)</v>
          </cell>
          <cell r="AA2775" t="str">
            <v>380/90R46, SPRAYBIB (WHITE)</v>
          </cell>
          <cell r="AB2775">
            <v>750</v>
          </cell>
          <cell r="AC2775" t="str">
            <v>N</v>
          </cell>
          <cell r="AD2775" t="str">
            <v>N</v>
          </cell>
          <cell r="AE2775" t="str">
            <v>Y</v>
          </cell>
          <cell r="AF2775" t="str">
            <v>N</v>
          </cell>
          <cell r="AG2775" t="str">
            <v>N</v>
          </cell>
          <cell r="AH2775" t="str">
            <v>N</v>
          </cell>
          <cell r="AK2775" t="str">
            <v>Y</v>
          </cell>
          <cell r="AL2775" t="str">
            <v>N</v>
          </cell>
          <cell r="AM2775" t="str">
            <v>60/90</v>
          </cell>
          <cell r="AN2775" t="str">
            <v>Y</v>
          </cell>
          <cell r="AO2775">
            <v>9</v>
          </cell>
          <cell r="AP2775">
            <v>15</v>
          </cell>
          <cell r="AQ2775">
            <v>3</v>
          </cell>
          <cell r="AR2775" t="str">
            <v>N</v>
          </cell>
          <cell r="AS2775" t="str">
            <v>N</v>
          </cell>
          <cell r="AT2775" t="str">
            <v>Env Pro 2</v>
          </cell>
          <cell r="AU2775" t="str">
            <v>GPS</v>
          </cell>
          <cell r="AV2775" t="str">
            <v>UltraGlide 5</v>
          </cell>
          <cell r="AW2775" t="str">
            <v>Y</v>
          </cell>
          <cell r="AX2775" t="str">
            <v>Y</v>
          </cell>
          <cell r="AY2775" t="str">
            <v>SmartTrax</v>
          </cell>
        </row>
        <row r="2776">
          <cell r="D2776">
            <v>0</v>
          </cell>
          <cell r="H2776">
            <v>360</v>
          </cell>
          <cell r="O2776">
            <v>0</v>
          </cell>
          <cell r="Q2776" t="str">
            <v>2015-0646</v>
          </cell>
          <cell r="R2776">
            <v>1025</v>
          </cell>
          <cell r="S2776">
            <v>173</v>
          </cell>
          <cell r="T2776" t="str">
            <v>ZF 2.42</v>
          </cell>
          <cell r="U2776" t="str">
            <v>6 Speed</v>
          </cell>
          <cell r="V2776" t="str">
            <v/>
          </cell>
          <cell r="W2776" t="str">
            <v>120F</v>
          </cell>
          <cell r="X2776">
            <v>50</v>
          </cell>
          <cell r="Y2776" t="str">
            <v>N</v>
          </cell>
          <cell r="Z2776" t="str">
            <v>380/80R38 (White)</v>
          </cell>
          <cell r="AA2776" t="str">
            <v>380/90R46, SPRAYBIB (WHITE)</v>
          </cell>
          <cell r="AB2776">
            <v>1000</v>
          </cell>
          <cell r="AC2776" t="str">
            <v>N</v>
          </cell>
          <cell r="AD2776" t="str">
            <v>N</v>
          </cell>
          <cell r="AE2776" t="str">
            <v>N</v>
          </cell>
          <cell r="AF2776" t="str">
            <v>N</v>
          </cell>
          <cell r="AG2776" t="str">
            <v>N</v>
          </cell>
          <cell r="AH2776" t="str">
            <v>Y</v>
          </cell>
          <cell r="AK2776" t="str">
            <v>Y</v>
          </cell>
          <cell r="AL2776" t="str">
            <v>N</v>
          </cell>
          <cell r="AM2776" t="str">
            <v>60/90</v>
          </cell>
          <cell r="AN2776" t="str">
            <v>Y</v>
          </cell>
          <cell r="AO2776">
            <v>9</v>
          </cell>
          <cell r="AP2776">
            <v>15</v>
          </cell>
          <cell r="AQ2776">
            <v>3</v>
          </cell>
          <cell r="AR2776" t="str">
            <v>N</v>
          </cell>
          <cell r="AS2776" t="str">
            <v>N</v>
          </cell>
          <cell r="AT2776" t="str">
            <v>Env Pro 2</v>
          </cell>
          <cell r="AU2776" t="str">
            <v>GPS</v>
          </cell>
          <cell r="AV2776" t="str">
            <v>N</v>
          </cell>
          <cell r="AW2776" t="str">
            <v>Y</v>
          </cell>
          <cell r="AX2776" t="str">
            <v>Y</v>
          </cell>
          <cell r="AY2776" t="str">
            <v>N</v>
          </cell>
        </row>
        <row r="2777">
          <cell r="D2777">
            <v>0</v>
          </cell>
          <cell r="H2777">
            <v>361</v>
          </cell>
          <cell r="O2777">
            <v>0</v>
          </cell>
          <cell r="Q2777" t="str">
            <v>2015-0647</v>
          </cell>
          <cell r="R2777">
            <v>1025</v>
          </cell>
          <cell r="S2777">
            <v>173</v>
          </cell>
          <cell r="T2777" t="str">
            <v>ZF 2.42</v>
          </cell>
          <cell r="U2777" t="str">
            <v>6 Speed</v>
          </cell>
          <cell r="V2777" t="str">
            <v/>
          </cell>
          <cell r="W2777" t="str">
            <v>120-160</v>
          </cell>
          <cell r="X2777">
            <v>50</v>
          </cell>
          <cell r="Y2777" t="str">
            <v>Y</v>
          </cell>
          <cell r="Z2777" t="str">
            <v>380/80R38 (White)</v>
          </cell>
          <cell r="AA2777" t="str">
            <v>380/90R46, SPRAYBIB (WHITE)</v>
          </cell>
          <cell r="AB2777">
            <v>1000</v>
          </cell>
          <cell r="AC2777" t="str">
            <v>N</v>
          </cell>
          <cell r="AD2777" t="str">
            <v>N</v>
          </cell>
          <cell r="AE2777" t="str">
            <v>Y</v>
          </cell>
          <cell r="AF2777">
            <v>38</v>
          </cell>
          <cell r="AG2777" t="str">
            <v>DB</v>
          </cell>
          <cell r="AH2777" t="str">
            <v>N</v>
          </cell>
          <cell r="AK2777" t="str">
            <v>N</v>
          </cell>
          <cell r="AL2777" t="str">
            <v>N</v>
          </cell>
          <cell r="AM2777" t="str">
            <v>60/90</v>
          </cell>
          <cell r="AN2777" t="str">
            <v>Y</v>
          </cell>
          <cell r="AO2777">
            <v>9</v>
          </cell>
          <cell r="AP2777">
            <v>15</v>
          </cell>
          <cell r="AQ2777">
            <v>3</v>
          </cell>
          <cell r="AR2777" t="str">
            <v>N</v>
          </cell>
          <cell r="AS2777" t="str">
            <v>N</v>
          </cell>
          <cell r="AT2777" t="str">
            <v>Env Pro 2</v>
          </cell>
          <cell r="AU2777" t="str">
            <v>GPS</v>
          </cell>
          <cell r="AV2777" t="str">
            <v>UltraGlide 3</v>
          </cell>
          <cell r="AW2777" t="str">
            <v>Y</v>
          </cell>
          <cell r="AX2777" t="str">
            <v>Y</v>
          </cell>
          <cell r="AY2777" t="str">
            <v>SmartTrax</v>
          </cell>
        </row>
        <row r="2778">
          <cell r="D2778">
            <v>0</v>
          </cell>
          <cell r="H2778">
            <v>362</v>
          </cell>
          <cell r="O2778">
            <v>0</v>
          </cell>
          <cell r="Q2778" t="str">
            <v>2015-0648</v>
          </cell>
          <cell r="R2778">
            <v>720</v>
          </cell>
          <cell r="S2778">
            <v>160</v>
          </cell>
          <cell r="T2778" t="str">
            <v>JCB</v>
          </cell>
          <cell r="U2778" t="str">
            <v>4 Speed</v>
          </cell>
          <cell r="V2778" t="str">
            <v/>
          </cell>
          <cell r="W2778" t="str">
            <v>120F</v>
          </cell>
          <cell r="X2778">
            <v>42</v>
          </cell>
          <cell r="Y2778" t="str">
            <v>N</v>
          </cell>
          <cell r="Z2778" t="str">
            <v>380/80R38 (White)</v>
          </cell>
          <cell r="AA2778" t="str">
            <v>380/90R46, SPRAYBIB (WHITE)</v>
          </cell>
          <cell r="AB2778">
            <v>750</v>
          </cell>
          <cell r="AC2778" t="str">
            <v>N</v>
          </cell>
          <cell r="AD2778" t="str">
            <v>N</v>
          </cell>
          <cell r="AE2778" t="str">
            <v>Y</v>
          </cell>
          <cell r="AF2778">
            <v>38</v>
          </cell>
          <cell r="AG2778" t="str">
            <v>Plan</v>
          </cell>
          <cell r="AH2778" t="str">
            <v>N</v>
          </cell>
          <cell r="AK2778" t="str">
            <v>N</v>
          </cell>
          <cell r="AL2778" t="str">
            <v>N</v>
          </cell>
          <cell r="AM2778">
            <v>90</v>
          </cell>
          <cell r="AN2778" t="str">
            <v>Y</v>
          </cell>
          <cell r="AO2778">
            <v>9</v>
          </cell>
          <cell r="AP2778">
            <v>20</v>
          </cell>
          <cell r="AQ2778">
            <v>5</v>
          </cell>
          <cell r="AR2778" t="str">
            <v>N</v>
          </cell>
          <cell r="AS2778" t="str">
            <v>B</v>
          </cell>
          <cell r="AT2778" t="str">
            <v>Env Pro 2</v>
          </cell>
          <cell r="AU2778" t="str">
            <v>GPS</v>
          </cell>
          <cell r="AV2778" t="str">
            <v>PowerGlide</v>
          </cell>
          <cell r="AW2778" t="str">
            <v>Y</v>
          </cell>
          <cell r="AX2778" t="str">
            <v>Y</v>
          </cell>
          <cell r="AY2778" t="str">
            <v>N</v>
          </cell>
        </row>
        <row r="2779">
          <cell r="D2779">
            <v>0</v>
          </cell>
          <cell r="H2779">
            <v>363</v>
          </cell>
          <cell r="O2779">
            <v>0</v>
          </cell>
          <cell r="Q2779" t="str">
            <v>2015-0649</v>
          </cell>
          <cell r="R2779">
            <v>1020</v>
          </cell>
          <cell r="S2779">
            <v>225</v>
          </cell>
          <cell r="T2779" t="str">
            <v>ZF 2.42</v>
          </cell>
          <cell r="U2779" t="str">
            <v>6 Speed</v>
          </cell>
          <cell r="V2779" t="str">
            <v/>
          </cell>
          <cell r="W2779" t="str">
            <v>120F</v>
          </cell>
          <cell r="X2779">
            <v>42</v>
          </cell>
          <cell r="Y2779" t="str">
            <v>N</v>
          </cell>
          <cell r="Z2779" t="str">
            <v>380/80R38 (White)</v>
          </cell>
          <cell r="AA2779" t="str">
            <v>380/90R46, SPRAYBIB (WHITE)</v>
          </cell>
          <cell r="AB2779">
            <v>1000</v>
          </cell>
          <cell r="AC2779" t="str">
            <v>N</v>
          </cell>
          <cell r="AD2779" t="str">
            <v>N</v>
          </cell>
          <cell r="AE2779" t="str">
            <v>Y</v>
          </cell>
          <cell r="AF2779">
            <v>38</v>
          </cell>
          <cell r="AG2779" t="str">
            <v>DB</v>
          </cell>
          <cell r="AH2779" t="str">
            <v>N</v>
          </cell>
          <cell r="AK2779" t="str">
            <v>Y</v>
          </cell>
          <cell r="AL2779" t="str">
            <v>Y</v>
          </cell>
          <cell r="AM2779">
            <v>90</v>
          </cell>
          <cell r="AN2779" t="str">
            <v>Y</v>
          </cell>
          <cell r="AO2779">
            <v>9</v>
          </cell>
          <cell r="AP2779">
            <v>20</v>
          </cell>
          <cell r="AQ2779">
            <v>3</v>
          </cell>
          <cell r="AR2779" t="str">
            <v>N</v>
          </cell>
          <cell r="AS2779" t="str">
            <v>B</v>
          </cell>
          <cell r="AT2779" t="str">
            <v>Viper 4</v>
          </cell>
          <cell r="AU2779" t="str">
            <v>GPS</v>
          </cell>
          <cell r="AV2779" t="str">
            <v>UltraGlide 3</v>
          </cell>
          <cell r="AW2779" t="str">
            <v>Y</v>
          </cell>
          <cell r="AX2779" t="str">
            <v>Y</v>
          </cell>
          <cell r="AY2779" t="str">
            <v>N</v>
          </cell>
        </row>
        <row r="2780">
          <cell r="D2780">
            <v>0</v>
          </cell>
          <cell r="H2780">
            <v>364</v>
          </cell>
          <cell r="O2780">
            <v>0</v>
          </cell>
          <cell r="Q2780" t="str">
            <v>2015-0651</v>
          </cell>
          <cell r="R2780">
            <v>1025</v>
          </cell>
          <cell r="S2780">
            <v>173</v>
          </cell>
          <cell r="T2780" t="str">
            <v>ZF 2.42</v>
          </cell>
          <cell r="U2780" t="str">
            <v>6 Speed</v>
          </cell>
          <cell r="V2780" t="str">
            <v/>
          </cell>
          <cell r="W2780" t="str">
            <v>120F</v>
          </cell>
          <cell r="X2780">
            <v>50</v>
          </cell>
          <cell r="Y2780" t="str">
            <v>N</v>
          </cell>
          <cell r="Z2780" t="str">
            <v>380/80R38 (White)</v>
          </cell>
          <cell r="AA2780" t="str">
            <v>380/90R46, SPRAYBIB (WHITE)</v>
          </cell>
          <cell r="AB2780">
            <v>1000</v>
          </cell>
          <cell r="AC2780" t="str">
            <v>Y</v>
          </cell>
          <cell r="AD2780" t="str">
            <v>Y</v>
          </cell>
          <cell r="AE2780" t="str">
            <v>Y</v>
          </cell>
          <cell r="AF2780">
            <v>38</v>
          </cell>
          <cell r="AG2780" t="str">
            <v>Plan</v>
          </cell>
          <cell r="AH2780" t="str">
            <v>N</v>
          </cell>
          <cell r="AK2780" t="str">
            <v>N</v>
          </cell>
          <cell r="AL2780" t="str">
            <v>N</v>
          </cell>
          <cell r="AM2780">
            <v>90</v>
          </cell>
          <cell r="AN2780" t="str">
            <v>Y</v>
          </cell>
          <cell r="AO2780">
            <v>9</v>
          </cell>
          <cell r="AP2780">
            <v>20</v>
          </cell>
          <cell r="AQ2780">
            <v>3</v>
          </cell>
          <cell r="AR2780" t="str">
            <v>N</v>
          </cell>
          <cell r="AS2780" t="str">
            <v>B</v>
          </cell>
          <cell r="AT2780" t="str">
            <v>Env Pro 2</v>
          </cell>
          <cell r="AU2780" t="str">
            <v>GPS</v>
          </cell>
          <cell r="AV2780" t="str">
            <v>PowerGlide</v>
          </cell>
          <cell r="AW2780" t="str">
            <v>Y</v>
          </cell>
          <cell r="AX2780" t="str">
            <v>Y</v>
          </cell>
          <cell r="AY2780" t="str">
            <v>SmartTrax</v>
          </cell>
        </row>
        <row r="2781">
          <cell r="D2781">
            <v>0</v>
          </cell>
          <cell r="H2781">
            <v>365</v>
          </cell>
          <cell r="O2781">
            <v>0</v>
          </cell>
          <cell r="Q2781" t="str">
            <v>2015-0652</v>
          </cell>
          <cell r="R2781">
            <v>720</v>
          </cell>
          <cell r="S2781">
            <v>160</v>
          </cell>
          <cell r="T2781" t="str">
            <v>JCB</v>
          </cell>
          <cell r="U2781" t="str">
            <v>4 Speed</v>
          </cell>
          <cell r="V2781" t="str">
            <v/>
          </cell>
          <cell r="W2781" t="str">
            <v>120F</v>
          </cell>
          <cell r="X2781">
            <v>42</v>
          </cell>
          <cell r="Y2781" t="str">
            <v>N</v>
          </cell>
          <cell r="Z2781" t="str">
            <v>380/80R38 (White)</v>
          </cell>
          <cell r="AA2781" t="str">
            <v>380/90R46, SPRAYBIB (WHITE)</v>
          </cell>
          <cell r="AB2781">
            <v>750</v>
          </cell>
          <cell r="AC2781" t="str">
            <v>N</v>
          </cell>
          <cell r="AD2781" t="str">
            <v>N</v>
          </cell>
          <cell r="AE2781" t="str">
            <v>N</v>
          </cell>
          <cell r="AF2781" t="str">
            <v>N</v>
          </cell>
          <cell r="AG2781" t="str">
            <v>N</v>
          </cell>
          <cell r="AH2781" t="str">
            <v>Y</v>
          </cell>
          <cell r="AK2781" t="str">
            <v>N</v>
          </cell>
          <cell r="AL2781" t="str">
            <v>Y</v>
          </cell>
          <cell r="AM2781">
            <v>100</v>
          </cell>
          <cell r="AN2781" t="str">
            <v>Y</v>
          </cell>
          <cell r="AO2781">
            <v>9</v>
          </cell>
          <cell r="AP2781">
            <v>20</v>
          </cell>
          <cell r="AQ2781">
            <v>3</v>
          </cell>
          <cell r="AR2781" t="str">
            <v>Split</v>
          </cell>
          <cell r="AS2781" t="str">
            <v>B</v>
          </cell>
          <cell r="AT2781" t="str">
            <v>ISO Wiring</v>
          </cell>
          <cell r="AU2781" t="str">
            <v>GPS</v>
          </cell>
          <cell r="AV2781" t="str">
            <v>N</v>
          </cell>
          <cell r="AW2781" t="str">
            <v>Y</v>
          </cell>
          <cell r="AX2781" t="str">
            <v>Y</v>
          </cell>
          <cell r="AY2781" t="str">
            <v>N</v>
          </cell>
        </row>
        <row r="2782">
          <cell r="D2782">
            <v>0</v>
          </cell>
          <cell r="H2782">
            <v>366</v>
          </cell>
          <cell r="O2782">
            <v>0</v>
          </cell>
          <cell r="Q2782" t="str">
            <v>2015-0655</v>
          </cell>
          <cell r="R2782" t="str">
            <v>1220+</v>
          </cell>
          <cell r="S2782">
            <v>275</v>
          </cell>
          <cell r="T2782" t="str">
            <v>ZF 1.87</v>
          </cell>
          <cell r="U2782" t="str">
            <v>6 Speed</v>
          </cell>
          <cell r="V2782" t="str">
            <v/>
          </cell>
          <cell r="W2782" t="str">
            <v>120F</v>
          </cell>
          <cell r="X2782">
            <v>50</v>
          </cell>
          <cell r="Y2782" t="str">
            <v>N</v>
          </cell>
          <cell r="Z2782" t="str">
            <v>380/80R38 (BLACK)</v>
          </cell>
          <cell r="AA2782" t="str">
            <v>380/90R46, SPRAYBIB (BLACK)</v>
          </cell>
          <cell r="AB2782">
            <v>1200</v>
          </cell>
          <cell r="AC2782" t="str">
            <v>N</v>
          </cell>
          <cell r="AD2782" t="str">
            <v>Y</v>
          </cell>
          <cell r="AE2782" t="str">
            <v>Y</v>
          </cell>
          <cell r="AF2782">
            <v>38</v>
          </cell>
          <cell r="AG2782" t="str">
            <v>DB</v>
          </cell>
          <cell r="AH2782" t="str">
            <v>N</v>
          </cell>
          <cell r="AK2782" t="str">
            <v>Y</v>
          </cell>
          <cell r="AL2782" t="str">
            <v>N</v>
          </cell>
          <cell r="AM2782">
            <v>100</v>
          </cell>
          <cell r="AN2782" t="str">
            <v>Y</v>
          </cell>
          <cell r="AO2782">
            <v>9</v>
          </cell>
          <cell r="AP2782">
            <v>20</v>
          </cell>
          <cell r="AQ2782">
            <v>3</v>
          </cell>
          <cell r="AR2782" t="str">
            <v>N</v>
          </cell>
          <cell r="AS2782" t="str">
            <v>L</v>
          </cell>
          <cell r="AT2782" t="str">
            <v>Env Pro 2</v>
          </cell>
          <cell r="AU2782" t="str">
            <v>GPS</v>
          </cell>
          <cell r="AV2782" t="str">
            <v>N</v>
          </cell>
          <cell r="AW2782" t="str">
            <v>Y</v>
          </cell>
          <cell r="AX2782" t="str">
            <v>Y</v>
          </cell>
          <cell r="AY2782" t="str">
            <v>N</v>
          </cell>
        </row>
        <row r="2783">
          <cell r="D2783">
            <v>0</v>
          </cell>
          <cell r="H2783">
            <v>367</v>
          </cell>
          <cell r="O2783">
            <v>0</v>
          </cell>
          <cell r="Q2783" t="str">
            <v>2015-0656</v>
          </cell>
          <cell r="R2783">
            <v>1220</v>
          </cell>
          <cell r="S2783">
            <v>225</v>
          </cell>
          <cell r="T2783" t="str">
            <v>ZF 2.42</v>
          </cell>
          <cell r="U2783" t="str">
            <v>6 Speed</v>
          </cell>
          <cell r="V2783" t="str">
            <v/>
          </cell>
          <cell r="W2783" t="str">
            <v>120F</v>
          </cell>
          <cell r="X2783">
            <v>50</v>
          </cell>
          <cell r="Y2783" t="str">
            <v>N</v>
          </cell>
          <cell r="Z2783" t="str">
            <v>380/80R38 (BLACK)</v>
          </cell>
          <cell r="AA2783" t="str">
            <v>380/90R46, SPRAYBIB (BLACK)</v>
          </cell>
          <cell r="AB2783">
            <v>1200</v>
          </cell>
          <cell r="AC2783" t="str">
            <v>N</v>
          </cell>
          <cell r="AD2783" t="str">
            <v>N</v>
          </cell>
          <cell r="AE2783" t="str">
            <v>Y</v>
          </cell>
          <cell r="AF2783">
            <v>38</v>
          </cell>
          <cell r="AG2783" t="str">
            <v>DB</v>
          </cell>
          <cell r="AH2783" t="str">
            <v>N</v>
          </cell>
          <cell r="AK2783" t="str">
            <v>N</v>
          </cell>
          <cell r="AL2783" t="str">
            <v>N</v>
          </cell>
          <cell r="AM2783">
            <v>100</v>
          </cell>
          <cell r="AN2783" t="str">
            <v>Y</v>
          </cell>
          <cell r="AO2783">
            <v>9</v>
          </cell>
          <cell r="AP2783">
            <v>20</v>
          </cell>
          <cell r="AQ2783">
            <v>3</v>
          </cell>
          <cell r="AR2783" t="str">
            <v>N</v>
          </cell>
          <cell r="AS2783" t="str">
            <v>L</v>
          </cell>
          <cell r="AT2783" t="str">
            <v>Env Pro 2</v>
          </cell>
          <cell r="AU2783" t="str">
            <v>GPS</v>
          </cell>
          <cell r="AV2783" t="str">
            <v>UltraGlide 3</v>
          </cell>
          <cell r="AW2783" t="str">
            <v>Y</v>
          </cell>
          <cell r="AX2783" t="str">
            <v>Y</v>
          </cell>
          <cell r="AY2783" t="str">
            <v>SmartTrax</v>
          </cell>
          <cell r="AZ2783" t="str">
            <v>Raven 2" w/display</v>
          </cell>
        </row>
        <row r="2784">
          <cell r="D2784">
            <v>0</v>
          </cell>
          <cell r="H2784">
            <v>368</v>
          </cell>
          <cell r="O2784">
            <v>0</v>
          </cell>
          <cell r="Q2784" t="str">
            <v>2015-0660</v>
          </cell>
          <cell r="R2784">
            <v>1220</v>
          </cell>
          <cell r="S2784">
            <v>225</v>
          </cell>
          <cell r="T2784" t="str">
            <v>ZF 2.42</v>
          </cell>
          <cell r="U2784" t="str">
            <v>6 Speed</v>
          </cell>
          <cell r="V2784" t="str">
            <v/>
          </cell>
          <cell r="W2784" t="str">
            <v>120-160</v>
          </cell>
          <cell r="X2784">
            <v>50</v>
          </cell>
          <cell r="Y2784" t="str">
            <v>Y</v>
          </cell>
          <cell r="Z2784" t="str">
            <v>380/80R38 (BLACK)</v>
          </cell>
          <cell r="AA2784" t="str">
            <v>380/90R46, SPRAYBIB (BLACK)</v>
          </cell>
          <cell r="AB2784">
            <v>1200</v>
          </cell>
          <cell r="AC2784" t="str">
            <v>N</v>
          </cell>
          <cell r="AD2784" t="str">
            <v>N</v>
          </cell>
          <cell r="AE2784" t="str">
            <v>Y</v>
          </cell>
          <cell r="AF2784" t="str">
            <v>N</v>
          </cell>
          <cell r="AG2784" t="str">
            <v>N</v>
          </cell>
          <cell r="AH2784" t="str">
            <v>N</v>
          </cell>
          <cell r="AK2784" t="str">
            <v>N</v>
          </cell>
          <cell r="AL2784" t="str">
            <v>Y</v>
          </cell>
          <cell r="AM2784" t="str">
            <v>60/90</v>
          </cell>
          <cell r="AN2784" t="str">
            <v>Y</v>
          </cell>
          <cell r="AO2784">
            <v>9</v>
          </cell>
          <cell r="AP2784">
            <v>15</v>
          </cell>
          <cell r="AQ2784">
            <v>3</v>
          </cell>
          <cell r="AR2784" t="str">
            <v>N</v>
          </cell>
          <cell r="AS2784" t="str">
            <v>L</v>
          </cell>
          <cell r="AT2784" t="str">
            <v>Env Pro 2</v>
          </cell>
          <cell r="AU2784" t="str">
            <v>GPS</v>
          </cell>
          <cell r="AV2784" t="str">
            <v>UltraGlide 5</v>
          </cell>
          <cell r="AW2784" t="str">
            <v>Y</v>
          </cell>
          <cell r="AX2784" t="str">
            <v>Y</v>
          </cell>
          <cell r="AY2784" t="str">
            <v>SmartTrax</v>
          </cell>
          <cell r="BB2784" t="str">
            <v>White 620/70R42, MEGAXBIB</v>
          </cell>
        </row>
        <row r="2785">
          <cell r="D2785">
            <v>0</v>
          </cell>
          <cell r="H2785">
            <v>369</v>
          </cell>
          <cell r="O2785">
            <v>0</v>
          </cell>
          <cell r="Q2785" t="str">
            <v>2015-0663</v>
          </cell>
          <cell r="R2785">
            <v>720</v>
          </cell>
          <cell r="S2785">
            <v>160</v>
          </cell>
          <cell r="T2785" t="str">
            <v>JCB</v>
          </cell>
          <cell r="U2785" t="str">
            <v>4 Speed</v>
          </cell>
          <cell r="V2785" t="str">
            <v/>
          </cell>
          <cell r="W2785" t="str">
            <v>120F</v>
          </cell>
          <cell r="X2785">
            <v>42</v>
          </cell>
          <cell r="Y2785" t="str">
            <v>N</v>
          </cell>
          <cell r="Z2785" t="str">
            <v>380/80R38 (White)</v>
          </cell>
          <cell r="AA2785" t="str">
            <v>380/90R46, SPRAYBIB (WHITE)</v>
          </cell>
          <cell r="AB2785">
            <v>750</v>
          </cell>
          <cell r="AC2785" t="str">
            <v>N</v>
          </cell>
          <cell r="AD2785" t="str">
            <v>N</v>
          </cell>
          <cell r="AE2785" t="str">
            <v>Y</v>
          </cell>
          <cell r="AF2785" t="str">
            <v>N</v>
          </cell>
          <cell r="AG2785" t="str">
            <v>N</v>
          </cell>
          <cell r="AH2785" t="str">
            <v>Y</v>
          </cell>
          <cell r="AK2785" t="str">
            <v>Y</v>
          </cell>
          <cell r="AL2785" t="str">
            <v>N</v>
          </cell>
          <cell r="AM2785" t="str">
            <v>60/90</v>
          </cell>
          <cell r="AN2785" t="str">
            <v>Y</v>
          </cell>
          <cell r="AO2785">
            <v>9</v>
          </cell>
          <cell r="AP2785">
            <v>15</v>
          </cell>
          <cell r="AQ2785">
            <v>3</v>
          </cell>
          <cell r="AR2785" t="str">
            <v>N</v>
          </cell>
          <cell r="AS2785" t="str">
            <v>N</v>
          </cell>
          <cell r="AT2785" t="str">
            <v>Env Pro 2</v>
          </cell>
          <cell r="AU2785" t="str">
            <v>GPS</v>
          </cell>
          <cell r="AV2785" t="str">
            <v>UltraGlide 5</v>
          </cell>
          <cell r="AW2785" t="str">
            <v>Y</v>
          </cell>
          <cell r="AX2785" t="str">
            <v>Y</v>
          </cell>
          <cell r="AY2785" t="str">
            <v>SmartTrax</v>
          </cell>
        </row>
        <row r="2786">
          <cell r="D2786">
            <v>0</v>
          </cell>
          <cell r="H2786">
            <v>370</v>
          </cell>
          <cell r="O2786">
            <v>0</v>
          </cell>
          <cell r="Q2786" t="str">
            <v>2015-0664</v>
          </cell>
          <cell r="R2786">
            <v>1025</v>
          </cell>
          <cell r="S2786">
            <v>173</v>
          </cell>
          <cell r="T2786" t="str">
            <v>ZF 2.42</v>
          </cell>
          <cell r="U2786" t="str">
            <v>6 Speed</v>
          </cell>
          <cell r="V2786" t="str">
            <v/>
          </cell>
          <cell r="W2786" t="str">
            <v>120F</v>
          </cell>
          <cell r="X2786">
            <v>42</v>
          </cell>
          <cell r="Y2786" t="str">
            <v>N</v>
          </cell>
          <cell r="Z2786" t="str">
            <v>320/85R38 (White)</v>
          </cell>
          <cell r="AA2786" t="str">
            <v>320/90R50, AGRIBIB RC (White)</v>
          </cell>
          <cell r="AB2786">
            <v>1000</v>
          </cell>
          <cell r="AC2786" t="str">
            <v>N</v>
          </cell>
          <cell r="AD2786" t="str">
            <v>N</v>
          </cell>
          <cell r="AE2786" t="str">
            <v>N</v>
          </cell>
          <cell r="AF2786" t="str">
            <v>N</v>
          </cell>
          <cell r="AG2786" t="str">
            <v>N</v>
          </cell>
          <cell r="AH2786" t="str">
            <v>N</v>
          </cell>
          <cell r="AK2786" t="str">
            <v>Y</v>
          </cell>
          <cell r="AL2786" t="str">
            <v>N</v>
          </cell>
          <cell r="AM2786" t="str">
            <v>60/90</v>
          </cell>
          <cell r="AN2786" t="str">
            <v>Y</v>
          </cell>
          <cell r="AO2786">
            <v>9</v>
          </cell>
          <cell r="AP2786">
            <v>15</v>
          </cell>
          <cell r="AQ2786">
            <v>5</v>
          </cell>
          <cell r="AR2786" t="str">
            <v>N</v>
          </cell>
          <cell r="AS2786" t="str">
            <v>N</v>
          </cell>
          <cell r="AT2786" t="str">
            <v>Env Pro 2</v>
          </cell>
          <cell r="AU2786" t="str">
            <v>GPS</v>
          </cell>
          <cell r="AV2786" t="str">
            <v>N</v>
          </cell>
          <cell r="AW2786" t="str">
            <v>Y</v>
          </cell>
          <cell r="AX2786" t="str">
            <v>Y</v>
          </cell>
          <cell r="AY2786" t="str">
            <v>N</v>
          </cell>
        </row>
        <row r="2787">
          <cell r="D2787">
            <v>0</v>
          </cell>
          <cell r="H2787">
            <v>371</v>
          </cell>
          <cell r="J2787">
            <v>2</v>
          </cell>
          <cell r="L2787">
            <v>41883</v>
          </cell>
          <cell r="M2787">
            <v>41822</v>
          </cell>
          <cell r="N2787" t="str">
            <v>UF01434 ???????</v>
          </cell>
          <cell r="O2787">
            <v>0</v>
          </cell>
          <cell r="Q2787" t="str">
            <v>2015-0665</v>
          </cell>
          <cell r="R2787">
            <v>1025</v>
          </cell>
          <cell r="S2787">
            <v>173</v>
          </cell>
          <cell r="T2787" t="str">
            <v>ZF 2.42</v>
          </cell>
          <cell r="U2787" t="str">
            <v>6 Speed</v>
          </cell>
          <cell r="V2787" t="str">
            <v/>
          </cell>
          <cell r="W2787" t="str">
            <v>120F</v>
          </cell>
          <cell r="X2787">
            <v>42</v>
          </cell>
          <cell r="Y2787" t="str">
            <v>N</v>
          </cell>
          <cell r="Z2787" t="str">
            <v>380/80R38 (White)</v>
          </cell>
          <cell r="AA2787" t="str">
            <v>380/90R46, SPRAYBIB (WHITE)</v>
          </cell>
          <cell r="AB2787">
            <v>1000</v>
          </cell>
          <cell r="AC2787" t="str">
            <v>N</v>
          </cell>
          <cell r="AD2787" t="str">
            <v>Y</v>
          </cell>
          <cell r="AE2787" t="str">
            <v>Y</v>
          </cell>
          <cell r="AF2787" t="str">
            <v>N</v>
          </cell>
          <cell r="AG2787" t="str">
            <v>N</v>
          </cell>
          <cell r="AH2787" t="str">
            <v>N</v>
          </cell>
          <cell r="AK2787" t="str">
            <v>N</v>
          </cell>
          <cell r="AL2787" t="str">
            <v>N</v>
          </cell>
          <cell r="AM2787" t="str">
            <v>60/90</v>
          </cell>
          <cell r="AN2787" t="str">
            <v>Y</v>
          </cell>
          <cell r="AO2787">
            <v>9</v>
          </cell>
          <cell r="AP2787">
            <v>15</v>
          </cell>
          <cell r="AQ2787">
            <v>3</v>
          </cell>
          <cell r="AR2787" t="str">
            <v>N</v>
          </cell>
          <cell r="AS2787" t="str">
            <v>N</v>
          </cell>
          <cell r="AT2787" t="str">
            <v>Env Pro 2</v>
          </cell>
          <cell r="AU2787" t="str">
            <v>GPS</v>
          </cell>
          <cell r="AV2787" t="str">
            <v>N</v>
          </cell>
          <cell r="AW2787" t="str">
            <v>Y</v>
          </cell>
          <cell r="AX2787" t="str">
            <v>Y</v>
          </cell>
          <cell r="AY2787" t="str">
            <v>N</v>
          </cell>
        </row>
        <row r="2788">
          <cell r="D2788">
            <v>0</v>
          </cell>
          <cell r="H2788">
            <v>372</v>
          </cell>
          <cell r="J2788">
            <v>3</v>
          </cell>
          <cell r="L2788">
            <v>41883</v>
          </cell>
          <cell r="M2788">
            <v>41822</v>
          </cell>
          <cell r="N2788" t="str">
            <v>UF01435 ??????</v>
          </cell>
          <cell r="O2788">
            <v>0</v>
          </cell>
          <cell r="Q2788" t="str">
            <v>2015-0669</v>
          </cell>
          <cell r="R2788">
            <v>1025</v>
          </cell>
          <cell r="S2788">
            <v>173</v>
          </cell>
          <cell r="T2788" t="str">
            <v>ZF 2.42</v>
          </cell>
          <cell r="U2788" t="str">
            <v>6 Speed</v>
          </cell>
          <cell r="V2788" t="str">
            <v/>
          </cell>
          <cell r="W2788" t="str">
            <v>120F</v>
          </cell>
          <cell r="X2788">
            <v>42</v>
          </cell>
          <cell r="Y2788" t="str">
            <v>N</v>
          </cell>
          <cell r="Z2788" t="str">
            <v>380/80R38 (White)</v>
          </cell>
          <cell r="AA2788" t="str">
            <v>380/90R46, SPRAYBIB (WHITE)</v>
          </cell>
          <cell r="AB2788">
            <v>1000</v>
          </cell>
          <cell r="AC2788" t="str">
            <v>N</v>
          </cell>
          <cell r="AD2788" t="str">
            <v>Y</v>
          </cell>
          <cell r="AE2788" t="str">
            <v>Y</v>
          </cell>
          <cell r="AF2788" t="str">
            <v>N</v>
          </cell>
          <cell r="AG2788" t="str">
            <v>N</v>
          </cell>
          <cell r="AH2788" t="str">
            <v>N</v>
          </cell>
          <cell r="AK2788" t="str">
            <v>N</v>
          </cell>
          <cell r="AL2788" t="str">
            <v>N</v>
          </cell>
          <cell r="AM2788" t="str">
            <v>60/90</v>
          </cell>
          <cell r="AN2788" t="str">
            <v>Y</v>
          </cell>
          <cell r="AO2788">
            <v>9</v>
          </cell>
          <cell r="AP2788">
            <v>15</v>
          </cell>
          <cell r="AQ2788">
            <v>3</v>
          </cell>
          <cell r="AR2788" t="str">
            <v>N</v>
          </cell>
          <cell r="AS2788" t="str">
            <v>N</v>
          </cell>
          <cell r="AT2788" t="str">
            <v>Env Pro 2</v>
          </cell>
          <cell r="AU2788" t="str">
            <v>GPS</v>
          </cell>
          <cell r="AV2788" t="str">
            <v>UltraGlide 3</v>
          </cell>
          <cell r="AW2788" t="str">
            <v>Y</v>
          </cell>
          <cell r="AX2788" t="str">
            <v>Y</v>
          </cell>
          <cell r="AY2788" t="str">
            <v>SmartTrax</v>
          </cell>
        </row>
        <row r="2789">
          <cell r="D2789">
            <v>0</v>
          </cell>
          <cell r="H2789">
            <v>373</v>
          </cell>
          <cell r="J2789">
            <v>1</v>
          </cell>
          <cell r="L2789">
            <v>41883</v>
          </cell>
          <cell r="M2789">
            <v>41822</v>
          </cell>
          <cell r="N2789" t="str">
            <v>UF01433 ??????</v>
          </cell>
          <cell r="O2789">
            <v>0</v>
          </cell>
          <cell r="Q2789" t="str">
            <v>2015-0670</v>
          </cell>
          <cell r="R2789">
            <v>1025</v>
          </cell>
          <cell r="S2789">
            <v>173</v>
          </cell>
          <cell r="T2789" t="str">
            <v>ZF 2.42</v>
          </cell>
          <cell r="U2789" t="str">
            <v>6 Speed</v>
          </cell>
          <cell r="V2789" t="str">
            <v/>
          </cell>
          <cell r="W2789" t="str">
            <v>120F</v>
          </cell>
          <cell r="X2789">
            <v>42</v>
          </cell>
          <cell r="Y2789" t="str">
            <v>N</v>
          </cell>
          <cell r="Z2789" t="str">
            <v>380/80R38 (White)</v>
          </cell>
          <cell r="AA2789" t="str">
            <v>380/90R46, SPRAYBIB (WHITE)</v>
          </cell>
          <cell r="AB2789">
            <v>1000</v>
          </cell>
          <cell r="AC2789" t="str">
            <v>N</v>
          </cell>
          <cell r="AD2789" t="str">
            <v>Y</v>
          </cell>
          <cell r="AE2789" t="str">
            <v>Y</v>
          </cell>
          <cell r="AF2789" t="str">
            <v>N</v>
          </cell>
          <cell r="AG2789" t="str">
            <v>N</v>
          </cell>
          <cell r="AH2789" t="str">
            <v>N</v>
          </cell>
          <cell r="AK2789" t="str">
            <v>N</v>
          </cell>
          <cell r="AL2789" t="str">
            <v>N</v>
          </cell>
          <cell r="AM2789" t="str">
            <v>60/90</v>
          </cell>
          <cell r="AN2789" t="str">
            <v>Y</v>
          </cell>
          <cell r="AO2789">
            <v>9</v>
          </cell>
          <cell r="AP2789">
            <v>15</v>
          </cell>
          <cell r="AQ2789">
            <v>3</v>
          </cell>
          <cell r="AR2789" t="str">
            <v>N</v>
          </cell>
          <cell r="AS2789" t="str">
            <v>N</v>
          </cell>
          <cell r="AT2789" t="str">
            <v>Env Pro 2</v>
          </cell>
          <cell r="AU2789" t="str">
            <v>GPS</v>
          </cell>
          <cell r="AV2789" t="str">
            <v>UltraGlide 3</v>
          </cell>
          <cell r="AW2789" t="str">
            <v>Y</v>
          </cell>
          <cell r="AX2789" t="str">
            <v>Y</v>
          </cell>
          <cell r="AY2789" t="str">
            <v>N</v>
          </cell>
        </row>
        <row r="2790">
          <cell r="D2790">
            <v>0</v>
          </cell>
          <cell r="H2790">
            <v>374</v>
          </cell>
          <cell r="J2790">
            <v>1</v>
          </cell>
          <cell r="L2790">
            <v>41913</v>
          </cell>
          <cell r="M2790">
            <v>41822</v>
          </cell>
          <cell r="N2790" t="str">
            <v>UF01428 ??????</v>
          </cell>
          <cell r="O2790">
            <v>0</v>
          </cell>
          <cell r="Q2790" t="str">
            <v>2015-0672</v>
          </cell>
          <cell r="R2790">
            <v>720</v>
          </cell>
          <cell r="S2790">
            <v>160</v>
          </cell>
          <cell r="T2790" t="str">
            <v>JCB</v>
          </cell>
          <cell r="U2790" t="str">
            <v>4 Speed</v>
          </cell>
          <cell r="V2790" t="str">
            <v/>
          </cell>
          <cell r="W2790" t="str">
            <v>120F</v>
          </cell>
          <cell r="X2790">
            <v>42</v>
          </cell>
          <cell r="Y2790" t="str">
            <v>N</v>
          </cell>
          <cell r="Z2790" t="str">
            <v>380/80R38 (White)</v>
          </cell>
          <cell r="AA2790" t="str">
            <v>380/90R46, SPRAYBIB (WHITE)</v>
          </cell>
          <cell r="AB2790">
            <v>750</v>
          </cell>
          <cell r="AC2790" t="str">
            <v>N</v>
          </cell>
          <cell r="AD2790" t="str">
            <v>Y</v>
          </cell>
          <cell r="AE2790" t="str">
            <v>Y</v>
          </cell>
          <cell r="AF2790" t="str">
            <v>N</v>
          </cell>
          <cell r="AG2790" t="str">
            <v>N</v>
          </cell>
          <cell r="AH2790" t="str">
            <v>N</v>
          </cell>
          <cell r="AK2790" t="str">
            <v>N</v>
          </cell>
          <cell r="AL2790" t="str">
            <v>N</v>
          </cell>
          <cell r="AM2790" t="str">
            <v>60/90</v>
          </cell>
          <cell r="AN2790" t="str">
            <v>Y</v>
          </cell>
          <cell r="AO2790">
            <v>9</v>
          </cell>
          <cell r="AP2790">
            <v>15</v>
          </cell>
          <cell r="AQ2790">
            <v>3</v>
          </cell>
          <cell r="AR2790" t="str">
            <v>N</v>
          </cell>
          <cell r="AS2790" t="str">
            <v>N</v>
          </cell>
          <cell r="AT2790" t="str">
            <v>Env Pro 2</v>
          </cell>
          <cell r="AU2790" t="str">
            <v>GPS</v>
          </cell>
          <cell r="AV2790" t="str">
            <v>N</v>
          </cell>
          <cell r="AW2790" t="str">
            <v>Y</v>
          </cell>
          <cell r="AX2790" t="str">
            <v>Y</v>
          </cell>
          <cell r="AY2790" t="str">
            <v>N</v>
          </cell>
        </row>
        <row r="2791">
          <cell r="D2791">
            <v>0</v>
          </cell>
          <cell r="H2791">
            <v>375</v>
          </cell>
          <cell r="J2791">
            <v>2</v>
          </cell>
          <cell r="L2791">
            <v>41913</v>
          </cell>
          <cell r="M2791">
            <v>41822</v>
          </cell>
          <cell r="N2791" t="str">
            <v>UF01448 ???????</v>
          </cell>
          <cell r="O2791">
            <v>0</v>
          </cell>
          <cell r="Q2791" t="str">
            <v>2015-0673</v>
          </cell>
          <cell r="R2791">
            <v>1025</v>
          </cell>
          <cell r="S2791">
            <v>173</v>
          </cell>
          <cell r="T2791" t="str">
            <v>ZF 2.42</v>
          </cell>
          <cell r="U2791" t="str">
            <v>6 Speed</v>
          </cell>
          <cell r="V2791" t="str">
            <v/>
          </cell>
          <cell r="W2791" t="str">
            <v>120F</v>
          </cell>
          <cell r="X2791">
            <v>50</v>
          </cell>
          <cell r="Y2791" t="str">
            <v>N</v>
          </cell>
          <cell r="Z2791" t="str">
            <v>380/80R38 (White)</v>
          </cell>
          <cell r="AA2791" t="str">
            <v>380/90R46, SPRAYBIB (WHITE)</v>
          </cell>
          <cell r="AB2791">
            <v>1000</v>
          </cell>
          <cell r="AC2791" t="str">
            <v>N</v>
          </cell>
          <cell r="AD2791" t="str">
            <v>Y</v>
          </cell>
          <cell r="AE2791" t="str">
            <v>Y</v>
          </cell>
          <cell r="AF2791" t="str">
            <v>N</v>
          </cell>
          <cell r="AG2791" t="str">
            <v>N</v>
          </cell>
          <cell r="AH2791" t="str">
            <v>N</v>
          </cell>
          <cell r="AK2791" t="str">
            <v>N</v>
          </cell>
          <cell r="AL2791" t="str">
            <v>N</v>
          </cell>
          <cell r="AM2791" t="str">
            <v>60/90</v>
          </cell>
          <cell r="AN2791" t="str">
            <v>Y</v>
          </cell>
          <cell r="AO2791">
            <v>9</v>
          </cell>
          <cell r="AP2791">
            <v>15</v>
          </cell>
          <cell r="AQ2791">
            <v>3</v>
          </cell>
          <cell r="AR2791" t="str">
            <v>N</v>
          </cell>
          <cell r="AS2791" t="str">
            <v>N</v>
          </cell>
          <cell r="AT2791" t="str">
            <v>Env Pro 2</v>
          </cell>
          <cell r="AU2791" t="str">
            <v>GPS</v>
          </cell>
          <cell r="AV2791" t="str">
            <v>N</v>
          </cell>
          <cell r="AW2791" t="str">
            <v>Y</v>
          </cell>
          <cell r="AX2791" t="str">
            <v>Y</v>
          </cell>
          <cell r="AY2791" t="str">
            <v>N</v>
          </cell>
        </row>
        <row r="2792">
          <cell r="D2792">
            <v>0</v>
          </cell>
          <cell r="H2792">
            <v>376</v>
          </cell>
          <cell r="J2792">
            <v>3</v>
          </cell>
          <cell r="L2792">
            <v>41913</v>
          </cell>
          <cell r="M2792">
            <v>41822</v>
          </cell>
          <cell r="N2792" t="str">
            <v>UF01436 ??????</v>
          </cell>
          <cell r="O2792">
            <v>0</v>
          </cell>
          <cell r="Q2792" t="str">
            <v>2015-0676</v>
          </cell>
          <cell r="R2792">
            <v>1025</v>
          </cell>
          <cell r="S2792">
            <v>173</v>
          </cell>
          <cell r="T2792" t="str">
            <v>ZF 2.42</v>
          </cell>
          <cell r="U2792" t="str">
            <v>6 Speed</v>
          </cell>
          <cell r="V2792" t="str">
            <v/>
          </cell>
          <cell r="W2792" t="str">
            <v>120F</v>
          </cell>
          <cell r="X2792">
            <v>42</v>
          </cell>
          <cell r="Y2792" t="str">
            <v>N</v>
          </cell>
          <cell r="Z2792" t="str">
            <v>380/80R38 (White)</v>
          </cell>
          <cell r="AA2792" t="str">
            <v>380/90R46, SPRAYBIB (WHITE)</v>
          </cell>
          <cell r="AB2792">
            <v>1000</v>
          </cell>
          <cell r="AC2792" t="str">
            <v>N</v>
          </cell>
          <cell r="AD2792" t="str">
            <v>Y</v>
          </cell>
          <cell r="AE2792" t="str">
            <v>Y</v>
          </cell>
          <cell r="AF2792" t="str">
            <v>N</v>
          </cell>
          <cell r="AG2792" t="str">
            <v>N</v>
          </cell>
          <cell r="AH2792" t="str">
            <v>N</v>
          </cell>
          <cell r="AK2792" t="str">
            <v>N</v>
          </cell>
          <cell r="AL2792" t="str">
            <v>N</v>
          </cell>
          <cell r="AM2792" t="str">
            <v>60/90</v>
          </cell>
          <cell r="AN2792" t="str">
            <v>Y</v>
          </cell>
          <cell r="AO2792">
            <v>9</v>
          </cell>
          <cell r="AP2792">
            <v>15</v>
          </cell>
          <cell r="AQ2792">
            <v>3</v>
          </cell>
          <cell r="AR2792" t="str">
            <v>N</v>
          </cell>
          <cell r="AS2792" t="str">
            <v>N</v>
          </cell>
          <cell r="AT2792" t="str">
            <v>Env Pro 2</v>
          </cell>
          <cell r="AU2792" t="str">
            <v>GPS</v>
          </cell>
          <cell r="AV2792" t="str">
            <v>N</v>
          </cell>
          <cell r="AW2792" t="str">
            <v>Y</v>
          </cell>
          <cell r="AX2792" t="str">
            <v>Y</v>
          </cell>
          <cell r="AY2792" t="str">
            <v>N</v>
          </cell>
        </row>
        <row r="2793">
          <cell r="D2793">
            <v>0</v>
          </cell>
          <cell r="H2793">
            <v>377</v>
          </cell>
          <cell r="J2793">
            <v>4</v>
          </cell>
          <cell r="L2793">
            <v>41913</v>
          </cell>
          <cell r="M2793">
            <v>41822</v>
          </cell>
          <cell r="N2793" t="str">
            <v>UF01437 ??????</v>
          </cell>
          <cell r="O2793">
            <v>0</v>
          </cell>
          <cell r="Q2793" t="str">
            <v>2015-0679</v>
          </cell>
          <cell r="R2793">
            <v>1025</v>
          </cell>
          <cell r="S2793">
            <v>173</v>
          </cell>
          <cell r="T2793" t="str">
            <v>ZF 2.42</v>
          </cell>
          <cell r="U2793" t="str">
            <v>6 Speed</v>
          </cell>
          <cell r="V2793" t="str">
            <v/>
          </cell>
          <cell r="W2793" t="str">
            <v>120F</v>
          </cell>
          <cell r="X2793">
            <v>42</v>
          </cell>
          <cell r="Y2793" t="str">
            <v>N</v>
          </cell>
          <cell r="Z2793" t="str">
            <v>380/80R38 (White)</v>
          </cell>
          <cell r="AA2793" t="str">
            <v>380/90R46, SPRAYBIB (WHITE)</v>
          </cell>
          <cell r="AB2793">
            <v>1000</v>
          </cell>
          <cell r="AC2793" t="str">
            <v>N</v>
          </cell>
          <cell r="AD2793" t="str">
            <v>Y</v>
          </cell>
          <cell r="AE2793" t="str">
            <v>Y</v>
          </cell>
          <cell r="AF2793" t="str">
            <v>N</v>
          </cell>
          <cell r="AG2793" t="str">
            <v>N</v>
          </cell>
          <cell r="AH2793" t="str">
            <v>N</v>
          </cell>
          <cell r="AK2793" t="str">
            <v>N</v>
          </cell>
          <cell r="AL2793" t="str">
            <v>N</v>
          </cell>
          <cell r="AM2793" t="str">
            <v>60/90</v>
          </cell>
          <cell r="AN2793" t="str">
            <v>Y</v>
          </cell>
          <cell r="AO2793">
            <v>9</v>
          </cell>
          <cell r="AP2793">
            <v>15</v>
          </cell>
          <cell r="AQ2793">
            <v>3</v>
          </cell>
          <cell r="AR2793" t="str">
            <v>N</v>
          </cell>
          <cell r="AS2793" t="str">
            <v>N</v>
          </cell>
          <cell r="AT2793" t="str">
            <v>Env Pro 2</v>
          </cell>
          <cell r="AU2793" t="str">
            <v>GPS</v>
          </cell>
          <cell r="AV2793" t="str">
            <v>UltraGlide 3</v>
          </cell>
          <cell r="AW2793" t="str">
            <v>Y</v>
          </cell>
          <cell r="AX2793" t="str">
            <v>Y</v>
          </cell>
          <cell r="AY2793" t="str">
            <v>N</v>
          </cell>
        </row>
        <row r="2794">
          <cell r="D2794">
            <v>0</v>
          </cell>
          <cell r="H2794">
            <v>378</v>
          </cell>
          <cell r="J2794">
            <v>1</v>
          </cell>
          <cell r="L2794">
            <v>41944</v>
          </cell>
          <cell r="M2794">
            <v>41822</v>
          </cell>
          <cell r="N2794" t="str">
            <v>UF01439 ???????</v>
          </cell>
          <cell r="O2794">
            <v>0</v>
          </cell>
          <cell r="Q2794" t="str">
            <v>2015-0681</v>
          </cell>
          <cell r="R2794">
            <v>1025</v>
          </cell>
          <cell r="S2794">
            <v>173</v>
          </cell>
          <cell r="T2794" t="str">
            <v>ZF 2.42</v>
          </cell>
          <cell r="U2794" t="str">
            <v>6 Speed</v>
          </cell>
          <cell r="V2794" t="str">
            <v/>
          </cell>
          <cell r="W2794" t="str">
            <v>120F</v>
          </cell>
          <cell r="X2794">
            <v>42</v>
          </cell>
          <cell r="Y2794" t="str">
            <v>N</v>
          </cell>
          <cell r="Z2794" t="str">
            <v>380/80R38 (White)</v>
          </cell>
          <cell r="AA2794" t="str">
            <v>380/90R46, SPRAYBIB (WHITE)</v>
          </cell>
          <cell r="AB2794">
            <v>1000</v>
          </cell>
          <cell r="AC2794" t="str">
            <v>N</v>
          </cell>
          <cell r="AD2794" t="str">
            <v>Y</v>
          </cell>
          <cell r="AE2794" t="str">
            <v>Y</v>
          </cell>
          <cell r="AF2794" t="str">
            <v>N</v>
          </cell>
          <cell r="AG2794" t="str">
            <v>N</v>
          </cell>
          <cell r="AH2794" t="str">
            <v>N</v>
          </cell>
          <cell r="AK2794" t="str">
            <v>N</v>
          </cell>
          <cell r="AL2794" t="str">
            <v>N</v>
          </cell>
          <cell r="AM2794" t="str">
            <v>60/90</v>
          </cell>
          <cell r="AN2794" t="str">
            <v>Y</v>
          </cell>
          <cell r="AO2794">
            <v>9</v>
          </cell>
          <cell r="AP2794">
            <v>15</v>
          </cell>
          <cell r="AQ2794">
            <v>3</v>
          </cell>
          <cell r="AR2794" t="str">
            <v>N</v>
          </cell>
          <cell r="AS2794" t="str">
            <v>N</v>
          </cell>
          <cell r="AT2794" t="str">
            <v>Env Pro 2</v>
          </cell>
          <cell r="AU2794" t="str">
            <v>GPS</v>
          </cell>
          <cell r="AV2794" t="str">
            <v>UltraGlide 3</v>
          </cell>
          <cell r="AW2794" t="str">
            <v>Y</v>
          </cell>
          <cell r="AX2794" t="str">
            <v>Y</v>
          </cell>
          <cell r="AY2794" t="str">
            <v>SmartTrax</v>
          </cell>
        </row>
        <row r="2795">
          <cell r="D2795">
            <v>0</v>
          </cell>
          <cell r="H2795">
            <v>379</v>
          </cell>
          <cell r="J2795">
            <v>1</v>
          </cell>
          <cell r="L2795">
            <v>42005</v>
          </cell>
          <cell r="M2795">
            <v>41822</v>
          </cell>
          <cell r="N2795" t="str">
            <v>UF01454 ??????</v>
          </cell>
          <cell r="O2795">
            <v>0</v>
          </cell>
          <cell r="Q2795" t="str">
            <v>2015-0682</v>
          </cell>
          <cell r="R2795">
            <v>1220</v>
          </cell>
          <cell r="S2795">
            <v>225</v>
          </cell>
          <cell r="T2795" t="str">
            <v>ZF 2.42</v>
          </cell>
          <cell r="U2795" t="str">
            <v>6 Speed</v>
          </cell>
          <cell r="V2795" t="str">
            <v/>
          </cell>
          <cell r="W2795" t="str">
            <v>120F</v>
          </cell>
          <cell r="X2795">
            <v>50</v>
          </cell>
          <cell r="Y2795" t="str">
            <v>N</v>
          </cell>
          <cell r="Z2795" t="str">
            <v>380/80R38 (White)</v>
          </cell>
          <cell r="AA2795" t="str">
            <v>380/90R46, SPRAYBIB (WHITE)</v>
          </cell>
          <cell r="AB2795">
            <v>1200</v>
          </cell>
          <cell r="AC2795" t="str">
            <v>N</v>
          </cell>
          <cell r="AD2795" t="str">
            <v>Y</v>
          </cell>
          <cell r="AE2795" t="str">
            <v>Y</v>
          </cell>
          <cell r="AF2795" t="str">
            <v>N</v>
          </cell>
          <cell r="AG2795" t="str">
            <v>N</v>
          </cell>
          <cell r="AH2795" t="str">
            <v>N</v>
          </cell>
          <cell r="AK2795" t="str">
            <v>N</v>
          </cell>
          <cell r="AL2795" t="str">
            <v>N</v>
          </cell>
          <cell r="AM2795" t="str">
            <v>60/90</v>
          </cell>
          <cell r="AN2795" t="str">
            <v>Y</v>
          </cell>
          <cell r="AO2795">
            <v>9</v>
          </cell>
          <cell r="AP2795">
            <v>15</v>
          </cell>
          <cell r="AQ2795">
            <v>3</v>
          </cell>
          <cell r="AR2795" t="str">
            <v>N</v>
          </cell>
          <cell r="AS2795" t="str">
            <v>N</v>
          </cell>
          <cell r="AT2795" t="str">
            <v>Env Pro 2</v>
          </cell>
          <cell r="AU2795" t="str">
            <v>GPS</v>
          </cell>
          <cell r="AV2795" t="str">
            <v>UltraGlide 3</v>
          </cell>
          <cell r="AW2795" t="str">
            <v>Y</v>
          </cell>
          <cell r="AX2795" t="str">
            <v>Y</v>
          </cell>
          <cell r="AY2795" t="str">
            <v>N</v>
          </cell>
        </row>
        <row r="2796">
          <cell r="D2796">
            <v>0</v>
          </cell>
          <cell r="H2796">
            <v>380</v>
          </cell>
          <cell r="J2796">
            <v>1</v>
          </cell>
          <cell r="L2796">
            <v>42036</v>
          </cell>
          <cell r="M2796">
            <v>41822</v>
          </cell>
          <cell r="N2796" t="str">
            <v>UF01430 ???????</v>
          </cell>
          <cell r="O2796">
            <v>0</v>
          </cell>
          <cell r="Q2796" t="str">
            <v>2015-0683</v>
          </cell>
          <cell r="R2796">
            <v>720</v>
          </cell>
          <cell r="S2796">
            <v>160</v>
          </cell>
          <cell r="T2796" t="str">
            <v>JCB</v>
          </cell>
          <cell r="U2796" t="str">
            <v>4 Speed</v>
          </cell>
          <cell r="V2796" t="str">
            <v/>
          </cell>
          <cell r="W2796" t="str">
            <v>120F</v>
          </cell>
          <cell r="X2796">
            <v>42</v>
          </cell>
          <cell r="Y2796" t="str">
            <v>N</v>
          </cell>
          <cell r="Z2796" t="str">
            <v>380/80R38 (White)</v>
          </cell>
          <cell r="AA2796" t="str">
            <v>380/90R46, SPRAYBIB (WHITE)</v>
          </cell>
          <cell r="AB2796">
            <v>750</v>
          </cell>
          <cell r="AC2796" t="str">
            <v>N</v>
          </cell>
          <cell r="AD2796" t="str">
            <v>Y</v>
          </cell>
          <cell r="AE2796" t="str">
            <v>Y</v>
          </cell>
          <cell r="AF2796" t="str">
            <v>N</v>
          </cell>
          <cell r="AG2796" t="str">
            <v>N</v>
          </cell>
          <cell r="AH2796" t="str">
            <v>N</v>
          </cell>
          <cell r="AK2796" t="str">
            <v>N</v>
          </cell>
          <cell r="AL2796" t="str">
            <v>N</v>
          </cell>
          <cell r="AM2796" t="str">
            <v>60/90</v>
          </cell>
          <cell r="AN2796" t="str">
            <v>Y</v>
          </cell>
          <cell r="AO2796">
            <v>9</v>
          </cell>
          <cell r="AP2796">
            <v>15</v>
          </cell>
          <cell r="AQ2796">
            <v>3</v>
          </cell>
          <cell r="AR2796" t="str">
            <v>N</v>
          </cell>
          <cell r="AS2796" t="str">
            <v>N</v>
          </cell>
          <cell r="AT2796" t="str">
            <v>Env Pro 2</v>
          </cell>
          <cell r="AU2796" t="str">
            <v>GPS</v>
          </cell>
          <cell r="AV2796" t="str">
            <v>UltraGlide 3</v>
          </cell>
          <cell r="AW2796" t="str">
            <v>Y</v>
          </cell>
          <cell r="AX2796" t="str">
            <v>Y</v>
          </cell>
          <cell r="AY2796" t="str">
            <v>N</v>
          </cell>
        </row>
        <row r="2797">
          <cell r="D2797">
            <v>0</v>
          </cell>
          <cell r="H2797">
            <v>381</v>
          </cell>
          <cell r="O2797">
            <v>0</v>
          </cell>
          <cell r="Q2797" t="str">
            <v>2015-0687</v>
          </cell>
          <cell r="R2797">
            <v>720</v>
          </cell>
          <cell r="S2797">
            <v>160</v>
          </cell>
          <cell r="T2797" t="str">
            <v>JCB</v>
          </cell>
          <cell r="U2797" t="str">
            <v>4 Speed</v>
          </cell>
          <cell r="V2797" t="str">
            <v/>
          </cell>
          <cell r="W2797" t="str">
            <v>120F</v>
          </cell>
          <cell r="X2797">
            <v>50</v>
          </cell>
          <cell r="Y2797" t="str">
            <v>N</v>
          </cell>
          <cell r="Z2797" t="str">
            <v>380/80R38 (White)</v>
          </cell>
          <cell r="AA2797" t="str">
            <v>380/90R46, SPRAYBIB (WHITE)</v>
          </cell>
          <cell r="AB2797">
            <v>750</v>
          </cell>
          <cell r="AC2797" t="str">
            <v>N</v>
          </cell>
          <cell r="AD2797" t="str">
            <v>N</v>
          </cell>
          <cell r="AE2797" t="str">
            <v>Y</v>
          </cell>
          <cell r="AF2797">
            <v>38</v>
          </cell>
          <cell r="AG2797" t="str">
            <v>DB</v>
          </cell>
          <cell r="AH2797" t="str">
            <v>N</v>
          </cell>
          <cell r="AK2797" t="str">
            <v>N</v>
          </cell>
          <cell r="AL2797" t="str">
            <v>N</v>
          </cell>
          <cell r="AM2797">
            <v>100</v>
          </cell>
          <cell r="AN2797" t="str">
            <v>Y</v>
          </cell>
          <cell r="AO2797">
            <v>9</v>
          </cell>
          <cell r="AP2797">
            <v>15</v>
          </cell>
          <cell r="AQ2797">
            <v>3</v>
          </cell>
          <cell r="AR2797" t="str">
            <v>N</v>
          </cell>
          <cell r="AS2797" t="str">
            <v>N</v>
          </cell>
          <cell r="AT2797" t="str">
            <v>Env Pro 2</v>
          </cell>
          <cell r="AU2797" t="str">
            <v>GPS</v>
          </cell>
          <cell r="AV2797" t="str">
            <v>UltraGlide 3</v>
          </cell>
          <cell r="AW2797" t="str">
            <v>Y</v>
          </cell>
          <cell r="AX2797" t="str">
            <v>Y</v>
          </cell>
          <cell r="AY2797" t="str">
            <v>SmartTrax</v>
          </cell>
        </row>
        <row r="2798">
          <cell r="D2798">
            <v>0</v>
          </cell>
          <cell r="H2798">
            <v>382</v>
          </cell>
          <cell r="O2798">
            <v>0</v>
          </cell>
          <cell r="Q2798" t="str">
            <v>2015-0690</v>
          </cell>
          <cell r="R2798">
            <v>720</v>
          </cell>
          <cell r="S2798">
            <v>160</v>
          </cell>
          <cell r="T2798" t="str">
            <v>JCB</v>
          </cell>
          <cell r="U2798" t="str">
            <v>4 Speed</v>
          </cell>
          <cell r="V2798" t="str">
            <v/>
          </cell>
          <cell r="W2798" t="str">
            <v>120F</v>
          </cell>
          <cell r="X2798">
            <v>42</v>
          </cell>
          <cell r="Y2798" t="str">
            <v>N</v>
          </cell>
          <cell r="Z2798" t="str">
            <v>380/80R38 (White)</v>
          </cell>
          <cell r="AA2798" t="str">
            <v>380/90R46, SPRAYBIB (WHITE)</v>
          </cell>
          <cell r="AB2798">
            <v>750</v>
          </cell>
          <cell r="AC2798" t="str">
            <v>N</v>
          </cell>
          <cell r="AD2798" t="str">
            <v>N</v>
          </cell>
          <cell r="AE2798" t="str">
            <v>Y</v>
          </cell>
          <cell r="AF2798">
            <v>38</v>
          </cell>
          <cell r="AG2798" t="str">
            <v>Plan</v>
          </cell>
          <cell r="AH2798" t="str">
            <v>N</v>
          </cell>
          <cell r="AK2798" t="str">
            <v>N</v>
          </cell>
          <cell r="AL2798" t="str">
            <v>N</v>
          </cell>
          <cell r="AM2798">
            <v>90</v>
          </cell>
          <cell r="AN2798" t="str">
            <v>Y</v>
          </cell>
          <cell r="AO2798">
            <v>9</v>
          </cell>
          <cell r="AP2798">
            <v>20</v>
          </cell>
          <cell r="AQ2798">
            <v>3</v>
          </cell>
          <cell r="AR2798" t="str">
            <v>N</v>
          </cell>
          <cell r="AS2798" t="str">
            <v>B</v>
          </cell>
          <cell r="AT2798" t="str">
            <v>Env Pro 2</v>
          </cell>
          <cell r="AU2798" t="str">
            <v>GPS</v>
          </cell>
          <cell r="AV2798" t="str">
            <v>PowerGlide</v>
          </cell>
          <cell r="AW2798" t="str">
            <v>Y</v>
          </cell>
          <cell r="AX2798" t="str">
            <v>Y</v>
          </cell>
          <cell r="AY2798" t="str">
            <v>SmartTrax</v>
          </cell>
        </row>
        <row r="2799">
          <cell r="D2799">
            <v>0</v>
          </cell>
          <cell r="H2799">
            <v>383</v>
          </cell>
          <cell r="O2799">
            <v>0</v>
          </cell>
          <cell r="Q2799" t="str">
            <v>2015-0691</v>
          </cell>
          <cell r="R2799">
            <v>1020</v>
          </cell>
          <cell r="S2799">
            <v>225</v>
          </cell>
          <cell r="T2799" t="str">
            <v>ZF 2.42</v>
          </cell>
          <cell r="U2799" t="str">
            <v>6 Speed</v>
          </cell>
          <cell r="V2799" t="str">
            <v/>
          </cell>
          <cell r="W2799" t="str">
            <v>120F</v>
          </cell>
          <cell r="X2799">
            <v>42</v>
          </cell>
          <cell r="Y2799" t="str">
            <v>N</v>
          </cell>
          <cell r="Z2799" t="str">
            <v>380/80R38 (White)</v>
          </cell>
          <cell r="AA2799" t="str">
            <v>380/90R46, SPRAYBIB (WHITE)</v>
          </cell>
          <cell r="AB2799">
            <v>1000</v>
          </cell>
          <cell r="AC2799" t="str">
            <v>N</v>
          </cell>
          <cell r="AD2799" t="str">
            <v>Y</v>
          </cell>
          <cell r="AE2799" t="str">
            <v>Y</v>
          </cell>
          <cell r="AF2799">
            <v>38</v>
          </cell>
          <cell r="AG2799" t="str">
            <v>DB</v>
          </cell>
          <cell r="AH2799" t="str">
            <v>N</v>
          </cell>
          <cell r="AK2799" t="str">
            <v>Y</v>
          </cell>
          <cell r="AL2799" t="str">
            <v>N</v>
          </cell>
          <cell r="AM2799">
            <v>90</v>
          </cell>
          <cell r="AN2799" t="str">
            <v>Y</v>
          </cell>
          <cell r="AO2799">
            <v>9</v>
          </cell>
          <cell r="AP2799">
            <v>20</v>
          </cell>
          <cell r="AQ2799">
            <v>3</v>
          </cell>
          <cell r="AR2799" t="str">
            <v>N</v>
          </cell>
          <cell r="AS2799" t="str">
            <v>B</v>
          </cell>
          <cell r="AT2799" t="str">
            <v>Viper 4</v>
          </cell>
          <cell r="AU2799" t="str">
            <v>GPS</v>
          </cell>
          <cell r="AV2799" t="str">
            <v>UltraGlide 3</v>
          </cell>
          <cell r="AW2799" t="str">
            <v>Y</v>
          </cell>
          <cell r="AX2799" t="str">
            <v>Y</v>
          </cell>
          <cell r="AY2799" t="str">
            <v>N</v>
          </cell>
        </row>
        <row r="2800">
          <cell r="D2800">
            <v>0</v>
          </cell>
          <cell r="H2800">
            <v>384</v>
          </cell>
          <cell r="O2800">
            <v>0</v>
          </cell>
          <cell r="Q2800" t="str">
            <v>2015-0692</v>
          </cell>
          <cell r="R2800">
            <v>1025</v>
          </cell>
          <cell r="S2800">
            <v>173</v>
          </cell>
          <cell r="T2800" t="str">
            <v>ZF 2.42</v>
          </cell>
          <cell r="U2800" t="str">
            <v>6 Speed</v>
          </cell>
          <cell r="V2800" t="str">
            <v/>
          </cell>
          <cell r="W2800" t="str">
            <v>120F</v>
          </cell>
          <cell r="X2800">
            <v>50</v>
          </cell>
          <cell r="Y2800" t="str">
            <v>N</v>
          </cell>
          <cell r="Z2800" t="str">
            <v>380/80R38 (White)</v>
          </cell>
          <cell r="AA2800" t="str">
            <v>380/90R46, SPRAYBIB (WHITE)</v>
          </cell>
          <cell r="AB2800">
            <v>1000</v>
          </cell>
          <cell r="AC2800" t="str">
            <v>N</v>
          </cell>
          <cell r="AD2800" t="str">
            <v>N</v>
          </cell>
          <cell r="AE2800" t="str">
            <v>Y</v>
          </cell>
          <cell r="AF2800">
            <v>38</v>
          </cell>
          <cell r="AG2800" t="str">
            <v>Plan</v>
          </cell>
          <cell r="AH2800" t="str">
            <v>N</v>
          </cell>
          <cell r="AK2800" t="str">
            <v>N</v>
          </cell>
          <cell r="AL2800" t="str">
            <v>N</v>
          </cell>
          <cell r="AM2800">
            <v>90</v>
          </cell>
          <cell r="AN2800" t="str">
            <v>Y</v>
          </cell>
          <cell r="AO2800">
            <v>9</v>
          </cell>
          <cell r="AP2800">
            <v>20</v>
          </cell>
          <cell r="AQ2800">
            <v>3</v>
          </cell>
          <cell r="AR2800" t="str">
            <v>N</v>
          </cell>
          <cell r="AS2800" t="str">
            <v>B</v>
          </cell>
          <cell r="AT2800" t="str">
            <v>Env Pro 2</v>
          </cell>
          <cell r="AU2800" t="str">
            <v>GPS</v>
          </cell>
          <cell r="AV2800" t="str">
            <v>PowerGlide</v>
          </cell>
          <cell r="AW2800" t="str">
            <v>Y</v>
          </cell>
          <cell r="AX2800" t="str">
            <v>Y</v>
          </cell>
          <cell r="AY2800" t="str">
            <v>SmartTrax</v>
          </cell>
        </row>
        <row r="2801">
          <cell r="D2801">
            <v>0</v>
          </cell>
          <cell r="H2801">
            <v>385</v>
          </cell>
          <cell r="O2801">
            <v>0</v>
          </cell>
          <cell r="Q2801" t="str">
            <v>2015-0693</v>
          </cell>
          <cell r="R2801">
            <v>720</v>
          </cell>
          <cell r="S2801">
            <v>160</v>
          </cell>
          <cell r="T2801" t="str">
            <v>JCB</v>
          </cell>
          <cell r="U2801" t="str">
            <v>4 Speed</v>
          </cell>
          <cell r="V2801" t="str">
            <v/>
          </cell>
          <cell r="W2801" t="str">
            <v>120F</v>
          </cell>
          <cell r="X2801">
            <v>42</v>
          </cell>
          <cell r="Y2801" t="str">
            <v>N</v>
          </cell>
          <cell r="Z2801" t="str">
            <v>380/80R38 (White)</v>
          </cell>
          <cell r="AA2801" t="str">
            <v>380/90R46, SPRAYBIB (WHITE)</v>
          </cell>
          <cell r="AB2801">
            <v>750</v>
          </cell>
          <cell r="AC2801" t="str">
            <v>N</v>
          </cell>
          <cell r="AD2801" t="str">
            <v>N</v>
          </cell>
          <cell r="AE2801" t="str">
            <v>N</v>
          </cell>
          <cell r="AF2801">
            <v>38</v>
          </cell>
          <cell r="AG2801" t="str">
            <v>DB</v>
          </cell>
          <cell r="AH2801" t="str">
            <v>N</v>
          </cell>
          <cell r="AK2801" t="str">
            <v>N</v>
          </cell>
          <cell r="AL2801" t="str">
            <v>Y</v>
          </cell>
          <cell r="AM2801">
            <v>100</v>
          </cell>
          <cell r="AN2801" t="str">
            <v>Y</v>
          </cell>
          <cell r="AO2801">
            <v>9</v>
          </cell>
          <cell r="AP2801">
            <v>20</v>
          </cell>
          <cell r="AQ2801">
            <v>3</v>
          </cell>
          <cell r="AR2801" t="str">
            <v>N</v>
          </cell>
          <cell r="AS2801" t="str">
            <v>B</v>
          </cell>
          <cell r="AT2801" t="str">
            <v>Env Pro 2</v>
          </cell>
          <cell r="AU2801" t="str">
            <v>GPS</v>
          </cell>
          <cell r="AV2801" t="str">
            <v>N</v>
          </cell>
          <cell r="AW2801" t="str">
            <v>Y</v>
          </cell>
          <cell r="AX2801" t="str">
            <v>Y</v>
          </cell>
          <cell r="AY2801" t="str">
            <v>SmartTrax</v>
          </cell>
        </row>
        <row r="2802">
          <cell r="D2802">
            <v>0</v>
          </cell>
          <cell r="H2802">
            <v>386</v>
          </cell>
          <cell r="O2802">
            <v>0</v>
          </cell>
          <cell r="Q2802" t="str">
            <v>2015-0695</v>
          </cell>
          <cell r="R2802" t="str">
            <v>1020+</v>
          </cell>
          <cell r="S2802">
            <v>275</v>
          </cell>
          <cell r="T2802" t="str">
            <v>ZF 1.87</v>
          </cell>
          <cell r="U2802" t="str">
            <v>6 Speed</v>
          </cell>
          <cell r="V2802" t="str">
            <v/>
          </cell>
          <cell r="W2802" t="str">
            <v>120-160</v>
          </cell>
          <cell r="X2802">
            <v>50</v>
          </cell>
          <cell r="Y2802" t="str">
            <v>Y</v>
          </cell>
          <cell r="Z2802" t="str">
            <v>380/80R38 (BLACK)</v>
          </cell>
          <cell r="AA2802" t="str">
            <v>380/90R46, SPRAYBIB (BLACK)</v>
          </cell>
          <cell r="AB2802">
            <v>1200</v>
          </cell>
          <cell r="AC2802" t="str">
            <v>N</v>
          </cell>
          <cell r="AD2802" t="str">
            <v>Y</v>
          </cell>
          <cell r="AE2802" t="str">
            <v>Y</v>
          </cell>
          <cell r="AF2802">
            <v>38</v>
          </cell>
          <cell r="AG2802" t="str">
            <v>DB</v>
          </cell>
          <cell r="AH2802" t="str">
            <v>Y</v>
          </cell>
          <cell r="AK2802" t="str">
            <v>Y</v>
          </cell>
          <cell r="AL2802" t="str">
            <v>N</v>
          </cell>
          <cell r="AM2802">
            <v>100</v>
          </cell>
          <cell r="AN2802" t="str">
            <v>Y</v>
          </cell>
          <cell r="AO2802">
            <v>9</v>
          </cell>
          <cell r="AP2802">
            <v>20</v>
          </cell>
          <cell r="AQ2802">
            <v>3</v>
          </cell>
          <cell r="AR2802" t="str">
            <v>N</v>
          </cell>
          <cell r="AS2802" t="str">
            <v>L</v>
          </cell>
          <cell r="AT2802" t="str">
            <v>Env Pro 2</v>
          </cell>
          <cell r="AU2802" t="str">
            <v>GPS</v>
          </cell>
          <cell r="AV2802" t="str">
            <v>N</v>
          </cell>
          <cell r="AW2802" t="str">
            <v>Y</v>
          </cell>
          <cell r="AX2802" t="str">
            <v>Y</v>
          </cell>
          <cell r="AY2802" t="str">
            <v>N</v>
          </cell>
        </row>
        <row r="2803">
          <cell r="D2803">
            <v>0</v>
          </cell>
          <cell r="H2803">
            <v>387</v>
          </cell>
          <cell r="O2803">
            <v>0</v>
          </cell>
          <cell r="Q2803" t="str">
            <v>2015-0696</v>
          </cell>
          <cell r="R2803">
            <v>1220</v>
          </cell>
          <cell r="S2803">
            <v>225</v>
          </cell>
          <cell r="T2803" t="str">
            <v>ZF 2.42</v>
          </cell>
          <cell r="U2803" t="str">
            <v>6 Speed</v>
          </cell>
          <cell r="V2803" t="str">
            <v/>
          </cell>
          <cell r="W2803" t="str">
            <v>120F</v>
          </cell>
          <cell r="X2803">
            <v>50</v>
          </cell>
          <cell r="Y2803" t="str">
            <v>N</v>
          </cell>
          <cell r="Z2803" t="str">
            <v>380/80R38 (BLACK)</v>
          </cell>
          <cell r="AA2803" t="str">
            <v>380/90R46, SPRAYBIB (BLACK)</v>
          </cell>
          <cell r="AB2803">
            <v>1200</v>
          </cell>
          <cell r="AC2803" t="str">
            <v>N</v>
          </cell>
          <cell r="AD2803" t="str">
            <v>N</v>
          </cell>
          <cell r="AE2803" t="str">
            <v>Y</v>
          </cell>
          <cell r="AF2803">
            <v>38</v>
          </cell>
          <cell r="AG2803" t="str">
            <v>DB</v>
          </cell>
          <cell r="AH2803" t="str">
            <v>N</v>
          </cell>
          <cell r="AK2803" t="str">
            <v>N</v>
          </cell>
          <cell r="AL2803" t="str">
            <v>N</v>
          </cell>
          <cell r="AM2803">
            <v>100</v>
          </cell>
          <cell r="AN2803" t="str">
            <v>Y</v>
          </cell>
          <cell r="AO2803">
            <v>9</v>
          </cell>
          <cell r="AP2803">
            <v>20</v>
          </cell>
          <cell r="AQ2803">
            <v>3</v>
          </cell>
          <cell r="AR2803" t="str">
            <v>N</v>
          </cell>
          <cell r="AS2803" t="str">
            <v>L</v>
          </cell>
          <cell r="AT2803" t="str">
            <v>Viper 4</v>
          </cell>
          <cell r="AU2803" t="str">
            <v>GPS</v>
          </cell>
          <cell r="AV2803" t="str">
            <v>UltraGlide 3</v>
          </cell>
          <cell r="AW2803" t="str">
            <v>Y</v>
          </cell>
          <cell r="AX2803" t="str">
            <v>Y</v>
          </cell>
          <cell r="AY2803" t="str">
            <v>SmartTrax</v>
          </cell>
        </row>
        <row r="2804">
          <cell r="D2804">
            <v>0</v>
          </cell>
          <cell r="H2804">
            <v>388</v>
          </cell>
          <cell r="O2804">
            <v>0</v>
          </cell>
          <cell r="Q2804" t="str">
            <v>2015-0700</v>
          </cell>
          <cell r="R2804">
            <v>1220</v>
          </cell>
          <cell r="S2804">
            <v>225</v>
          </cell>
          <cell r="T2804" t="str">
            <v>ZF 2.42</v>
          </cell>
          <cell r="U2804" t="str">
            <v>6 Speed</v>
          </cell>
          <cell r="V2804" t="str">
            <v/>
          </cell>
          <cell r="W2804" t="str">
            <v>120F</v>
          </cell>
          <cell r="X2804">
            <v>50</v>
          </cell>
          <cell r="Y2804" t="str">
            <v>N</v>
          </cell>
          <cell r="Z2804" t="str">
            <v>380/80R38 (BLACK)</v>
          </cell>
          <cell r="AA2804" t="str">
            <v>380/90R46, SPRAYBIB (BLACK)</v>
          </cell>
          <cell r="AB2804">
            <v>1200</v>
          </cell>
          <cell r="AC2804" t="str">
            <v>N</v>
          </cell>
          <cell r="AD2804" t="str">
            <v>N</v>
          </cell>
          <cell r="AE2804" t="str">
            <v>Y</v>
          </cell>
          <cell r="AF2804" t="str">
            <v>N</v>
          </cell>
          <cell r="AG2804" t="str">
            <v>N</v>
          </cell>
          <cell r="AH2804" t="str">
            <v>N</v>
          </cell>
          <cell r="AK2804" t="str">
            <v>Y</v>
          </cell>
          <cell r="AL2804" t="str">
            <v>Y</v>
          </cell>
          <cell r="AM2804" t="str">
            <v>60/90</v>
          </cell>
          <cell r="AN2804" t="str">
            <v>Y</v>
          </cell>
          <cell r="AO2804">
            <v>9</v>
          </cell>
          <cell r="AP2804">
            <v>15</v>
          </cell>
          <cell r="AQ2804">
            <v>3</v>
          </cell>
          <cell r="AR2804" t="str">
            <v>N</v>
          </cell>
          <cell r="AS2804" t="str">
            <v>L</v>
          </cell>
          <cell r="AT2804" t="str">
            <v>Env Pro 2</v>
          </cell>
          <cell r="AU2804" t="str">
            <v>GPS</v>
          </cell>
          <cell r="AV2804" t="str">
            <v>N</v>
          </cell>
          <cell r="AW2804" t="str">
            <v>Y</v>
          </cell>
          <cell r="AX2804" t="str">
            <v>Y</v>
          </cell>
          <cell r="AY2804" t="str">
            <v>N</v>
          </cell>
          <cell r="BB2804" t="str">
            <v xml:space="preserve">Dual set, White, 380/90R46, SPRAYBIB </v>
          </cell>
        </row>
        <row r="2805">
          <cell r="D2805">
            <v>0</v>
          </cell>
          <cell r="H2805">
            <v>389</v>
          </cell>
          <cell r="O2805">
            <v>0</v>
          </cell>
          <cell r="Q2805" t="str">
            <v>2015-0701</v>
          </cell>
          <cell r="R2805">
            <v>720</v>
          </cell>
          <cell r="S2805">
            <v>160</v>
          </cell>
          <cell r="T2805" t="str">
            <v>JCB</v>
          </cell>
          <cell r="U2805" t="str">
            <v>4 Speed</v>
          </cell>
          <cell r="V2805" t="str">
            <v/>
          </cell>
          <cell r="W2805" t="str">
            <v>120F</v>
          </cell>
          <cell r="X2805">
            <v>42</v>
          </cell>
          <cell r="Y2805" t="str">
            <v>N</v>
          </cell>
          <cell r="Z2805" t="str">
            <v>380/80R38 (White)</v>
          </cell>
          <cell r="AA2805" t="str">
            <v>380/90R46, SPRAYBIB (WHITE)</v>
          </cell>
          <cell r="AB2805">
            <v>750</v>
          </cell>
          <cell r="AC2805" t="str">
            <v>N</v>
          </cell>
          <cell r="AD2805" t="str">
            <v>N</v>
          </cell>
          <cell r="AE2805" t="str">
            <v>Y</v>
          </cell>
          <cell r="AF2805" t="str">
            <v>N</v>
          </cell>
          <cell r="AG2805" t="str">
            <v>N</v>
          </cell>
          <cell r="AH2805" t="str">
            <v>Y</v>
          </cell>
          <cell r="AK2805" t="str">
            <v>Y</v>
          </cell>
          <cell r="AL2805" t="str">
            <v>N</v>
          </cell>
          <cell r="AM2805" t="str">
            <v>60/90</v>
          </cell>
          <cell r="AN2805" t="str">
            <v>Y</v>
          </cell>
          <cell r="AO2805">
            <v>9</v>
          </cell>
          <cell r="AP2805">
            <v>15</v>
          </cell>
          <cell r="AQ2805">
            <v>5</v>
          </cell>
          <cell r="AR2805" t="str">
            <v>N</v>
          </cell>
          <cell r="AS2805" t="str">
            <v>N</v>
          </cell>
          <cell r="AT2805" t="str">
            <v>Env Pro 2</v>
          </cell>
          <cell r="AU2805" t="str">
            <v>GPS</v>
          </cell>
          <cell r="AV2805" t="str">
            <v>UltraGlide 5</v>
          </cell>
          <cell r="AW2805" t="str">
            <v>Y</v>
          </cell>
          <cell r="AX2805" t="str">
            <v>Y</v>
          </cell>
          <cell r="AY2805" t="str">
            <v>SmartTrax</v>
          </cell>
        </row>
        <row r="2806">
          <cell r="D2806">
            <v>0</v>
          </cell>
          <cell r="H2806">
            <v>390</v>
          </cell>
          <cell r="O2806">
            <v>0</v>
          </cell>
          <cell r="Q2806" t="str">
            <v>2015-0703</v>
          </cell>
          <cell r="R2806">
            <v>1025</v>
          </cell>
          <cell r="S2806">
            <v>173</v>
          </cell>
          <cell r="T2806" t="str">
            <v>ZF 2.42</v>
          </cell>
          <cell r="U2806" t="str">
            <v>6 Speed</v>
          </cell>
          <cell r="V2806" t="str">
            <v/>
          </cell>
          <cell r="W2806" t="str">
            <v>120F</v>
          </cell>
          <cell r="X2806">
            <v>50</v>
          </cell>
          <cell r="Y2806" t="str">
            <v>N</v>
          </cell>
          <cell r="Z2806" t="str">
            <v>380/80R38 (White)</v>
          </cell>
          <cell r="AA2806" t="str">
            <v>380/90R46, SPRAYBIB (WHITE)</v>
          </cell>
          <cell r="AB2806">
            <v>1000</v>
          </cell>
          <cell r="AC2806" t="str">
            <v>N</v>
          </cell>
          <cell r="AD2806" t="str">
            <v>Y</v>
          </cell>
          <cell r="AE2806" t="str">
            <v>N</v>
          </cell>
          <cell r="AF2806" t="str">
            <v>N</v>
          </cell>
          <cell r="AG2806" t="str">
            <v>N</v>
          </cell>
          <cell r="AH2806" t="str">
            <v>N</v>
          </cell>
          <cell r="AK2806" t="str">
            <v>Y</v>
          </cell>
          <cell r="AL2806" t="str">
            <v>N</v>
          </cell>
          <cell r="AM2806" t="str">
            <v>POM 120' Boom</v>
          </cell>
          <cell r="AN2806" t="str">
            <v>Y</v>
          </cell>
          <cell r="AO2806">
            <v>9</v>
          </cell>
          <cell r="AP2806">
            <v>15</v>
          </cell>
          <cell r="AQ2806">
            <v>3</v>
          </cell>
          <cell r="AR2806" t="str">
            <v>N</v>
          </cell>
          <cell r="AS2806" t="str">
            <v>N</v>
          </cell>
          <cell r="AT2806" t="str">
            <v>Env Pro 2</v>
          </cell>
          <cell r="AU2806" t="str">
            <v>GPS</v>
          </cell>
          <cell r="AV2806" t="str">
            <v>N</v>
          </cell>
          <cell r="AW2806" t="str">
            <v>Y</v>
          </cell>
          <cell r="AX2806" t="str">
            <v>Y</v>
          </cell>
          <cell r="AY2806" t="str">
            <v>N</v>
          </cell>
        </row>
        <row r="2807">
          <cell r="D2807">
            <v>0</v>
          </cell>
          <cell r="H2807">
            <v>391</v>
          </cell>
          <cell r="O2807">
            <v>0</v>
          </cell>
          <cell r="Q2807" t="str">
            <v>2015-0704</v>
          </cell>
          <cell r="R2807">
            <v>1025</v>
          </cell>
          <cell r="S2807">
            <v>173</v>
          </cell>
          <cell r="T2807" t="str">
            <v>ZF 2.42</v>
          </cell>
          <cell r="U2807" t="str">
            <v>6 Speed</v>
          </cell>
          <cell r="V2807" t="str">
            <v/>
          </cell>
          <cell r="W2807" t="str">
            <v>120-160</v>
          </cell>
          <cell r="X2807">
            <v>50</v>
          </cell>
          <cell r="Y2807" t="str">
            <v>N</v>
          </cell>
          <cell r="Z2807" t="str">
            <v>380/80R38 (White)</v>
          </cell>
          <cell r="AA2807" t="str">
            <v>380/90R46, SPRAYBIB (WHITE)</v>
          </cell>
          <cell r="AB2807">
            <v>1000</v>
          </cell>
          <cell r="AC2807" t="str">
            <v>N</v>
          </cell>
          <cell r="AD2807" t="str">
            <v>N</v>
          </cell>
          <cell r="AE2807" t="str">
            <v>Y</v>
          </cell>
          <cell r="AF2807">
            <v>38</v>
          </cell>
          <cell r="AG2807" t="str">
            <v>DB</v>
          </cell>
          <cell r="AH2807" t="str">
            <v>N</v>
          </cell>
          <cell r="AK2807" t="str">
            <v>N</v>
          </cell>
          <cell r="AL2807" t="str">
            <v>N</v>
          </cell>
          <cell r="AM2807" t="str">
            <v>60/80</v>
          </cell>
          <cell r="AN2807" t="str">
            <v>Y</v>
          </cell>
          <cell r="AO2807">
            <v>7</v>
          </cell>
          <cell r="AP2807">
            <v>15</v>
          </cell>
          <cell r="AQ2807">
            <v>3</v>
          </cell>
          <cell r="AR2807" t="str">
            <v>N</v>
          </cell>
          <cell r="AS2807" t="str">
            <v>N</v>
          </cell>
          <cell r="AT2807" t="str">
            <v>Env Pro 2</v>
          </cell>
          <cell r="AU2807" t="str">
            <v>GPS/RAD</v>
          </cell>
          <cell r="AV2807" t="str">
            <v>UltraGlide 3</v>
          </cell>
          <cell r="AW2807" t="str">
            <v>Y</v>
          </cell>
          <cell r="AX2807" t="str">
            <v>Y</v>
          </cell>
          <cell r="AY2807" t="str">
            <v>SmartTrax</v>
          </cell>
        </row>
        <row r="2808">
          <cell r="D2808">
            <v>0</v>
          </cell>
          <cell r="H2808">
            <v>392</v>
          </cell>
          <cell r="O2808">
            <v>0</v>
          </cell>
          <cell r="Q2808" t="str">
            <v>2015-0705</v>
          </cell>
          <cell r="R2808">
            <v>720</v>
          </cell>
          <cell r="S2808">
            <v>160</v>
          </cell>
          <cell r="T2808" t="str">
            <v>JCB</v>
          </cell>
          <cell r="U2808" t="str">
            <v>4 Speed</v>
          </cell>
          <cell r="V2808" t="str">
            <v/>
          </cell>
          <cell r="W2808" t="str">
            <v>120F</v>
          </cell>
          <cell r="X2808">
            <v>50</v>
          </cell>
          <cell r="Y2808" t="str">
            <v>N</v>
          </cell>
          <cell r="Z2808" t="str">
            <v>380/80R38 (White)</v>
          </cell>
          <cell r="AA2808" t="str">
            <v>380/90R46, SPRAYBIB (WHITE)</v>
          </cell>
          <cell r="AB2808">
            <v>750</v>
          </cell>
          <cell r="AC2808" t="str">
            <v>N</v>
          </cell>
          <cell r="AD2808" t="str">
            <v>N</v>
          </cell>
          <cell r="AE2808" t="str">
            <v>Y</v>
          </cell>
          <cell r="AF2808">
            <v>38</v>
          </cell>
          <cell r="AG2808" t="str">
            <v>Plan</v>
          </cell>
          <cell r="AH2808" t="str">
            <v>N</v>
          </cell>
          <cell r="AK2808" t="str">
            <v>N</v>
          </cell>
          <cell r="AL2808" t="str">
            <v>N</v>
          </cell>
          <cell r="AM2808">
            <v>90</v>
          </cell>
          <cell r="AN2808" t="str">
            <v>Y</v>
          </cell>
          <cell r="AO2808">
            <v>9</v>
          </cell>
          <cell r="AP2808">
            <v>20</v>
          </cell>
          <cell r="AQ2808">
            <v>3</v>
          </cell>
          <cell r="AR2808" t="str">
            <v>N</v>
          </cell>
          <cell r="AS2808" t="str">
            <v>B</v>
          </cell>
          <cell r="AT2808" t="str">
            <v>Env Pro 2</v>
          </cell>
          <cell r="AU2808" t="str">
            <v>GPS</v>
          </cell>
          <cell r="AV2808" t="str">
            <v>N</v>
          </cell>
          <cell r="AW2808" t="str">
            <v>Y</v>
          </cell>
          <cell r="AX2808" t="str">
            <v>Y</v>
          </cell>
          <cell r="AY2808" t="str">
            <v>N</v>
          </cell>
        </row>
        <row r="2809">
          <cell r="D2809">
            <v>0</v>
          </cell>
          <cell r="H2809">
            <v>393</v>
          </cell>
          <cell r="O2809">
            <v>0</v>
          </cell>
          <cell r="Q2809" t="str">
            <v>2015-0706</v>
          </cell>
          <cell r="R2809">
            <v>1020</v>
          </cell>
          <cell r="S2809">
            <v>225</v>
          </cell>
          <cell r="T2809" t="str">
            <v>ZF 2.42</v>
          </cell>
          <cell r="U2809" t="str">
            <v>6 Speed</v>
          </cell>
          <cell r="V2809" t="str">
            <v/>
          </cell>
          <cell r="W2809" t="str">
            <v>120F</v>
          </cell>
          <cell r="X2809">
            <v>50</v>
          </cell>
          <cell r="Y2809" t="str">
            <v>N</v>
          </cell>
          <cell r="Z2809" t="str">
            <v>380/80R38 (White)</v>
          </cell>
          <cell r="AA2809" t="str">
            <v>380/90R46, SPRAYBIB (WHITE)</v>
          </cell>
          <cell r="AB2809">
            <v>1000</v>
          </cell>
          <cell r="AC2809" t="str">
            <v>N</v>
          </cell>
          <cell r="AD2809" t="str">
            <v>N</v>
          </cell>
          <cell r="AE2809" t="str">
            <v>Y</v>
          </cell>
          <cell r="AF2809">
            <v>38</v>
          </cell>
          <cell r="AG2809" t="str">
            <v>DB</v>
          </cell>
          <cell r="AH2809" t="str">
            <v>N</v>
          </cell>
          <cell r="AK2809" t="str">
            <v>Y</v>
          </cell>
          <cell r="AL2809" t="str">
            <v>Y</v>
          </cell>
          <cell r="AM2809">
            <v>90</v>
          </cell>
          <cell r="AN2809" t="str">
            <v>Y</v>
          </cell>
          <cell r="AO2809">
            <v>9</v>
          </cell>
          <cell r="AP2809">
            <v>20</v>
          </cell>
          <cell r="AQ2809">
            <v>3</v>
          </cell>
          <cell r="AR2809" t="str">
            <v>Split</v>
          </cell>
          <cell r="AS2809" t="str">
            <v>B</v>
          </cell>
          <cell r="AT2809" t="str">
            <v>Env Pro 2</v>
          </cell>
          <cell r="AU2809" t="str">
            <v>GPS</v>
          </cell>
          <cell r="AV2809" t="str">
            <v>UltraGlide 3</v>
          </cell>
          <cell r="AW2809" t="str">
            <v>Y</v>
          </cell>
          <cell r="AX2809" t="str">
            <v>Y</v>
          </cell>
          <cell r="AY2809" t="str">
            <v>N</v>
          </cell>
        </row>
        <row r="2810">
          <cell r="D2810">
            <v>0</v>
          </cell>
          <cell r="H2810">
            <v>394</v>
          </cell>
          <cell r="O2810">
            <v>0</v>
          </cell>
          <cell r="Q2810" t="str">
            <v>2015-0707</v>
          </cell>
          <cell r="R2810">
            <v>1025</v>
          </cell>
          <cell r="S2810">
            <v>173</v>
          </cell>
          <cell r="T2810" t="str">
            <v>ZF 2.42</v>
          </cell>
          <cell r="U2810" t="str">
            <v>6 Speed</v>
          </cell>
          <cell r="V2810" t="str">
            <v/>
          </cell>
          <cell r="W2810" t="str">
            <v>120F</v>
          </cell>
          <cell r="X2810">
            <v>42</v>
          </cell>
          <cell r="Y2810" t="str">
            <v>N</v>
          </cell>
          <cell r="Z2810" t="str">
            <v>380/80R38 (White)</v>
          </cell>
          <cell r="AA2810" t="str">
            <v>380/90R46, SPRAYBIB (WHITE)</v>
          </cell>
          <cell r="AB2810">
            <v>1000</v>
          </cell>
          <cell r="AC2810" t="str">
            <v>N</v>
          </cell>
          <cell r="AD2810" t="str">
            <v>N</v>
          </cell>
          <cell r="AE2810" t="str">
            <v>Y</v>
          </cell>
          <cell r="AF2810">
            <v>38</v>
          </cell>
          <cell r="AG2810" t="str">
            <v>Plan</v>
          </cell>
          <cell r="AH2810" t="str">
            <v>Y</v>
          </cell>
          <cell r="AK2810" t="str">
            <v>N</v>
          </cell>
          <cell r="AL2810" t="str">
            <v>N</v>
          </cell>
          <cell r="AM2810">
            <v>90</v>
          </cell>
          <cell r="AN2810" t="str">
            <v>Y</v>
          </cell>
          <cell r="AO2810">
            <v>9</v>
          </cell>
          <cell r="AP2810">
            <v>20</v>
          </cell>
          <cell r="AQ2810">
            <v>3</v>
          </cell>
          <cell r="AR2810" t="str">
            <v>N</v>
          </cell>
          <cell r="AS2810" t="str">
            <v>B</v>
          </cell>
          <cell r="AT2810" t="str">
            <v>Env Pro 2</v>
          </cell>
          <cell r="AU2810" t="str">
            <v>GPS</v>
          </cell>
          <cell r="AV2810" t="str">
            <v>PowerGlide</v>
          </cell>
          <cell r="AW2810" t="str">
            <v>Y</v>
          </cell>
          <cell r="AX2810" t="str">
            <v>Y</v>
          </cell>
          <cell r="AY2810" t="str">
            <v>SmartTrax</v>
          </cell>
        </row>
        <row r="2811">
          <cell r="D2811">
            <v>0</v>
          </cell>
          <cell r="H2811">
            <v>395</v>
          </cell>
          <cell r="O2811">
            <v>0</v>
          </cell>
          <cell r="Q2811" t="str">
            <v>2015-0708</v>
          </cell>
          <cell r="R2811">
            <v>720</v>
          </cell>
          <cell r="S2811">
            <v>160</v>
          </cell>
          <cell r="T2811" t="str">
            <v>JCB</v>
          </cell>
          <cell r="U2811" t="str">
            <v>4 Speed</v>
          </cell>
          <cell r="V2811" t="str">
            <v/>
          </cell>
          <cell r="W2811" t="str">
            <v>120F</v>
          </cell>
          <cell r="X2811">
            <v>42</v>
          </cell>
          <cell r="Y2811" t="str">
            <v>N</v>
          </cell>
          <cell r="Z2811" t="str">
            <v>380/80R38 (White)</v>
          </cell>
          <cell r="AA2811" t="str">
            <v>380/90R46, SPRAYBIB (WHITE)</v>
          </cell>
          <cell r="AB2811">
            <v>750</v>
          </cell>
          <cell r="AC2811" t="str">
            <v>N</v>
          </cell>
          <cell r="AD2811" t="str">
            <v>N</v>
          </cell>
          <cell r="AE2811" t="str">
            <v>N</v>
          </cell>
          <cell r="AF2811" t="str">
            <v>N</v>
          </cell>
          <cell r="AG2811" t="str">
            <v>N</v>
          </cell>
          <cell r="AH2811" t="str">
            <v>N</v>
          </cell>
          <cell r="AK2811" t="str">
            <v>N</v>
          </cell>
          <cell r="AL2811" t="str">
            <v>Y</v>
          </cell>
          <cell r="AM2811">
            <v>100</v>
          </cell>
          <cell r="AN2811" t="str">
            <v>Y</v>
          </cell>
          <cell r="AO2811">
            <v>9</v>
          </cell>
          <cell r="AP2811">
            <v>20</v>
          </cell>
          <cell r="AQ2811">
            <v>5</v>
          </cell>
          <cell r="AR2811" t="str">
            <v>N</v>
          </cell>
          <cell r="AS2811" t="str">
            <v>B</v>
          </cell>
          <cell r="AT2811" t="str">
            <v>Viper 4</v>
          </cell>
          <cell r="AU2811" t="str">
            <v>GPS</v>
          </cell>
          <cell r="AV2811" t="str">
            <v>N</v>
          </cell>
          <cell r="AW2811" t="str">
            <v>Y</v>
          </cell>
          <cell r="AX2811" t="str">
            <v>Y</v>
          </cell>
          <cell r="AY2811" t="str">
            <v>N</v>
          </cell>
        </row>
        <row r="2812">
          <cell r="D2812">
            <v>0</v>
          </cell>
          <cell r="H2812">
            <v>396</v>
          </cell>
          <cell r="O2812">
            <v>0</v>
          </cell>
          <cell r="Q2812" t="str">
            <v>2015-0716</v>
          </cell>
          <cell r="R2812" t="str">
            <v>1220+</v>
          </cell>
          <cell r="S2812">
            <v>275</v>
          </cell>
          <cell r="T2812" t="str">
            <v>ZF 1.87</v>
          </cell>
          <cell r="U2812" t="str">
            <v>6 Speed</v>
          </cell>
          <cell r="V2812" t="str">
            <v/>
          </cell>
          <cell r="W2812" t="str">
            <v>120F</v>
          </cell>
          <cell r="X2812">
            <v>50</v>
          </cell>
          <cell r="Y2812" t="str">
            <v>N</v>
          </cell>
          <cell r="Z2812" t="str">
            <v>380/80R38 (BLACK)</v>
          </cell>
          <cell r="AA2812" t="str">
            <v>380/90R46, SPRAYBIB (BLACK)</v>
          </cell>
          <cell r="AB2812">
            <v>1200</v>
          </cell>
          <cell r="AC2812" t="str">
            <v>N</v>
          </cell>
          <cell r="AD2812" t="str">
            <v>N</v>
          </cell>
          <cell r="AE2812" t="str">
            <v>Y</v>
          </cell>
          <cell r="AF2812">
            <v>38</v>
          </cell>
          <cell r="AG2812" t="str">
            <v>DB</v>
          </cell>
          <cell r="AH2812" t="str">
            <v>N</v>
          </cell>
          <cell r="AK2812" t="str">
            <v>Y</v>
          </cell>
          <cell r="AL2812" t="str">
            <v>N</v>
          </cell>
          <cell r="AM2812">
            <v>100</v>
          </cell>
          <cell r="AN2812" t="str">
            <v>Y</v>
          </cell>
          <cell r="AO2812">
            <v>9</v>
          </cell>
          <cell r="AP2812">
            <v>20</v>
          </cell>
          <cell r="AQ2812">
            <v>3</v>
          </cell>
          <cell r="AR2812" t="str">
            <v>N</v>
          </cell>
          <cell r="AS2812" t="str">
            <v>L</v>
          </cell>
          <cell r="AT2812" t="str">
            <v>Viper 4</v>
          </cell>
          <cell r="AU2812" t="str">
            <v>GPS</v>
          </cell>
          <cell r="AV2812" t="str">
            <v>N</v>
          </cell>
          <cell r="AW2812" t="str">
            <v>Y</v>
          </cell>
          <cell r="AX2812" t="str">
            <v>Y</v>
          </cell>
          <cell r="AY2812" t="str">
            <v>SmartTrax</v>
          </cell>
        </row>
        <row r="2813">
          <cell r="D2813">
            <v>0</v>
          </cell>
          <cell r="H2813">
            <v>397</v>
          </cell>
          <cell r="O2813">
            <v>0</v>
          </cell>
          <cell r="Q2813" t="str">
            <v>2015-0717</v>
          </cell>
          <cell r="R2813">
            <v>1220</v>
          </cell>
          <cell r="S2813">
            <v>225</v>
          </cell>
          <cell r="T2813" t="str">
            <v>ZF 2.42</v>
          </cell>
          <cell r="U2813" t="str">
            <v>6 Speed</v>
          </cell>
          <cell r="V2813" t="str">
            <v/>
          </cell>
          <cell r="W2813" t="str">
            <v>120-160</v>
          </cell>
          <cell r="X2813">
            <v>50</v>
          </cell>
          <cell r="Y2813" t="str">
            <v>Y</v>
          </cell>
          <cell r="Z2813" t="str">
            <v>380/80R38 (BLACK)</v>
          </cell>
          <cell r="AA2813" t="str">
            <v>380/90R46, SPRAYBIB (BLACK)</v>
          </cell>
          <cell r="AB2813">
            <v>1200</v>
          </cell>
          <cell r="AC2813" t="str">
            <v>N</v>
          </cell>
          <cell r="AD2813" t="str">
            <v>Y</v>
          </cell>
          <cell r="AE2813" t="str">
            <v>Y</v>
          </cell>
          <cell r="AF2813">
            <v>38</v>
          </cell>
          <cell r="AG2813" t="str">
            <v>DB</v>
          </cell>
          <cell r="AH2813" t="str">
            <v>Y</v>
          </cell>
          <cell r="AK2813" t="str">
            <v>N</v>
          </cell>
          <cell r="AL2813" t="str">
            <v>N</v>
          </cell>
          <cell r="AM2813">
            <v>100</v>
          </cell>
          <cell r="AN2813" t="str">
            <v>Y</v>
          </cell>
          <cell r="AO2813">
            <v>9</v>
          </cell>
          <cell r="AP2813">
            <v>20</v>
          </cell>
          <cell r="AQ2813">
            <v>3</v>
          </cell>
          <cell r="AR2813" t="str">
            <v>N</v>
          </cell>
          <cell r="AS2813" t="str">
            <v>L</v>
          </cell>
          <cell r="AT2813" t="str">
            <v>Env Pro 2</v>
          </cell>
          <cell r="AU2813" t="str">
            <v>GPS</v>
          </cell>
          <cell r="AV2813" t="str">
            <v>UltraGlide 3</v>
          </cell>
          <cell r="AW2813" t="str">
            <v>Y</v>
          </cell>
          <cell r="AX2813" t="str">
            <v>Y</v>
          </cell>
          <cell r="AY2813" t="str">
            <v>SmartTrax</v>
          </cell>
        </row>
        <row r="2814">
          <cell r="D2814">
            <v>0</v>
          </cell>
          <cell r="H2814">
            <v>398</v>
          </cell>
          <cell r="O2814">
            <v>0</v>
          </cell>
          <cell r="Q2814" t="str">
            <v>2015-0719</v>
          </cell>
          <cell r="R2814">
            <v>1220</v>
          </cell>
          <cell r="S2814">
            <v>225</v>
          </cell>
          <cell r="T2814" t="str">
            <v>ZF 2.42</v>
          </cell>
          <cell r="U2814" t="str">
            <v>6 Speed</v>
          </cell>
          <cell r="V2814" t="str">
            <v/>
          </cell>
          <cell r="W2814" t="str">
            <v>120F</v>
          </cell>
          <cell r="X2814">
            <v>50</v>
          </cell>
          <cell r="Y2814" t="str">
            <v>N</v>
          </cell>
          <cell r="Z2814" t="str">
            <v>380/80R38 (BLACK)</v>
          </cell>
          <cell r="AA2814" t="str">
            <v>380/90R46, SPRAYBIB (BLACK)</v>
          </cell>
          <cell r="AB2814">
            <v>1200</v>
          </cell>
          <cell r="AC2814" t="str">
            <v>N</v>
          </cell>
          <cell r="AD2814" t="str">
            <v>Y</v>
          </cell>
          <cell r="AE2814" t="str">
            <v>Y</v>
          </cell>
          <cell r="AF2814" t="str">
            <v>N</v>
          </cell>
          <cell r="AG2814" t="str">
            <v>N</v>
          </cell>
          <cell r="AH2814" t="str">
            <v>N</v>
          </cell>
          <cell r="AK2814" t="str">
            <v>N</v>
          </cell>
          <cell r="AL2814" t="str">
            <v>Y</v>
          </cell>
          <cell r="AM2814" t="str">
            <v>60/90</v>
          </cell>
          <cell r="AN2814" t="str">
            <v>Y</v>
          </cell>
          <cell r="AO2814">
            <v>9</v>
          </cell>
          <cell r="AP2814">
            <v>15</v>
          </cell>
          <cell r="AQ2814">
            <v>3</v>
          </cell>
          <cell r="AR2814" t="str">
            <v>N</v>
          </cell>
          <cell r="AS2814" t="str">
            <v>L</v>
          </cell>
          <cell r="AT2814" t="str">
            <v>Env Pro 2</v>
          </cell>
          <cell r="AU2814" t="str">
            <v>GPS</v>
          </cell>
          <cell r="AV2814" t="str">
            <v>N</v>
          </cell>
          <cell r="AW2814" t="str">
            <v>Y</v>
          </cell>
          <cell r="AX2814" t="str">
            <v>Y</v>
          </cell>
          <cell r="AY2814" t="str">
            <v>SmartTrax</v>
          </cell>
          <cell r="AZ2814" t="str">
            <v>Raven 2" w/display</v>
          </cell>
        </row>
        <row r="2815">
          <cell r="D2815">
            <v>0</v>
          </cell>
          <cell r="H2815">
            <v>399</v>
          </cell>
          <cell r="O2815">
            <v>0</v>
          </cell>
          <cell r="Q2815" t="str">
            <v>2015-0720</v>
          </cell>
          <cell r="R2815">
            <v>720</v>
          </cell>
          <cell r="S2815">
            <v>160</v>
          </cell>
          <cell r="T2815" t="str">
            <v>JCB</v>
          </cell>
          <cell r="U2815" t="str">
            <v>4 Speed</v>
          </cell>
          <cell r="V2815" t="str">
            <v/>
          </cell>
          <cell r="W2815" t="str">
            <v>120F</v>
          </cell>
          <cell r="X2815">
            <v>42</v>
          </cell>
          <cell r="Y2815" t="str">
            <v>N</v>
          </cell>
          <cell r="Z2815" t="str">
            <v>380/80R38 (White)</v>
          </cell>
          <cell r="AA2815" t="str">
            <v>380/90R46, SPRAYBIB (WHITE)</v>
          </cell>
          <cell r="AB2815">
            <v>750</v>
          </cell>
          <cell r="AC2815" t="str">
            <v>N</v>
          </cell>
          <cell r="AD2815" t="str">
            <v>N</v>
          </cell>
          <cell r="AE2815" t="str">
            <v>Y</v>
          </cell>
          <cell r="AF2815" t="str">
            <v>N</v>
          </cell>
          <cell r="AG2815" t="str">
            <v>N</v>
          </cell>
          <cell r="AH2815" t="str">
            <v>N</v>
          </cell>
          <cell r="AK2815" t="str">
            <v>Y</v>
          </cell>
          <cell r="AL2815" t="str">
            <v>N</v>
          </cell>
          <cell r="AM2815" t="str">
            <v>60/90</v>
          </cell>
          <cell r="AN2815" t="str">
            <v>Y</v>
          </cell>
          <cell r="AO2815">
            <v>9</v>
          </cell>
          <cell r="AP2815">
            <v>15</v>
          </cell>
          <cell r="AQ2815">
            <v>3</v>
          </cell>
          <cell r="AR2815" t="str">
            <v>N</v>
          </cell>
          <cell r="AS2815" t="str">
            <v>N</v>
          </cell>
          <cell r="AT2815" t="str">
            <v>Env Pro 2</v>
          </cell>
          <cell r="AU2815" t="str">
            <v>GPS</v>
          </cell>
          <cell r="AV2815" t="str">
            <v>UltraGlide 5</v>
          </cell>
          <cell r="AW2815" t="str">
            <v>Y</v>
          </cell>
          <cell r="AX2815" t="str">
            <v>Y</v>
          </cell>
          <cell r="AY2815" t="str">
            <v>SmartTrax</v>
          </cell>
          <cell r="BB2815" t="str">
            <v>White 620/70R42, MEGAXBIB</v>
          </cell>
        </row>
        <row r="2816">
          <cell r="D2816">
            <v>0</v>
          </cell>
          <cell r="H2816">
            <v>400</v>
          </cell>
          <cell r="O2816">
            <v>0</v>
          </cell>
          <cell r="Q2816" t="str">
            <v>2015-0722</v>
          </cell>
          <cell r="R2816">
            <v>1025</v>
          </cell>
          <cell r="S2816">
            <v>173</v>
          </cell>
          <cell r="T2816" t="str">
            <v>ZF 2.42</v>
          </cell>
          <cell r="U2816" t="str">
            <v>6 Speed</v>
          </cell>
          <cell r="V2816" t="str">
            <v/>
          </cell>
          <cell r="W2816" t="str">
            <v>120F</v>
          </cell>
          <cell r="X2816">
            <v>42</v>
          </cell>
          <cell r="Y2816" t="str">
            <v>N</v>
          </cell>
          <cell r="Z2816" t="str">
            <v>380/80R38 (White)</v>
          </cell>
          <cell r="AA2816" t="str">
            <v>380/90R46, SPRAYBIB (WHITE)</v>
          </cell>
          <cell r="AB2816">
            <v>1000</v>
          </cell>
          <cell r="AC2816" t="str">
            <v>N</v>
          </cell>
          <cell r="AD2816" t="str">
            <v>N</v>
          </cell>
          <cell r="AE2816" t="str">
            <v>N</v>
          </cell>
          <cell r="AF2816" t="str">
            <v>N</v>
          </cell>
          <cell r="AG2816" t="str">
            <v>N</v>
          </cell>
          <cell r="AH2816" t="str">
            <v>N</v>
          </cell>
          <cell r="AK2816" t="str">
            <v>Y</v>
          </cell>
          <cell r="AL2816" t="str">
            <v>N</v>
          </cell>
          <cell r="AM2816" t="str">
            <v>60/90</v>
          </cell>
          <cell r="AN2816" t="str">
            <v>Y</v>
          </cell>
          <cell r="AO2816">
            <v>9</v>
          </cell>
          <cell r="AP2816">
            <v>15</v>
          </cell>
          <cell r="AQ2816">
            <v>3</v>
          </cell>
          <cell r="AR2816" t="str">
            <v>N</v>
          </cell>
          <cell r="AS2816" t="str">
            <v>N</v>
          </cell>
          <cell r="AT2816" t="str">
            <v>Env Pro 2</v>
          </cell>
          <cell r="AU2816" t="str">
            <v>GPS</v>
          </cell>
          <cell r="AV2816" t="str">
            <v>N</v>
          </cell>
          <cell r="AW2816" t="str">
            <v>Y</v>
          </cell>
          <cell r="AX2816" t="str">
            <v>Y</v>
          </cell>
          <cell r="AY2816" t="str">
            <v>N</v>
          </cell>
        </row>
        <row r="2817">
          <cell r="D2817">
            <v>0</v>
          </cell>
          <cell r="H2817">
            <v>401</v>
          </cell>
          <cell r="O2817">
            <v>0</v>
          </cell>
          <cell r="Q2817" t="str">
            <v>2015-0724</v>
          </cell>
          <cell r="R2817">
            <v>720</v>
          </cell>
          <cell r="S2817">
            <v>160</v>
          </cell>
          <cell r="T2817" t="str">
            <v>JCB</v>
          </cell>
          <cell r="U2817" t="str">
            <v>4 Speed</v>
          </cell>
          <cell r="V2817" t="str">
            <v/>
          </cell>
          <cell r="W2817" t="str">
            <v>120F</v>
          </cell>
          <cell r="X2817">
            <v>42</v>
          </cell>
          <cell r="Y2817" t="str">
            <v>N</v>
          </cell>
          <cell r="Z2817" t="str">
            <v>380/80R38 (White)</v>
          </cell>
          <cell r="AA2817" t="str">
            <v>380/90R46, SPRAYBIB (WHITE)</v>
          </cell>
          <cell r="AB2817">
            <v>750</v>
          </cell>
          <cell r="AC2817" t="str">
            <v>N</v>
          </cell>
          <cell r="AD2817" t="str">
            <v>N</v>
          </cell>
          <cell r="AE2817" t="str">
            <v>Y</v>
          </cell>
          <cell r="AF2817">
            <v>38</v>
          </cell>
          <cell r="AG2817" t="str">
            <v>DB</v>
          </cell>
          <cell r="AH2817" t="str">
            <v>N</v>
          </cell>
          <cell r="AK2817" t="str">
            <v>N</v>
          </cell>
          <cell r="AL2817" t="str">
            <v>N</v>
          </cell>
          <cell r="AM2817" t="str">
            <v>Boomless w/ Parallel linkage</v>
          </cell>
          <cell r="AN2817" t="str">
            <v>Y</v>
          </cell>
          <cell r="AO2817" t="str">
            <v>N</v>
          </cell>
          <cell r="AP2817">
            <v>15</v>
          </cell>
          <cell r="AQ2817">
            <v>3</v>
          </cell>
          <cell r="AR2817" t="str">
            <v>N</v>
          </cell>
          <cell r="AS2817" t="str">
            <v>N</v>
          </cell>
          <cell r="AT2817" t="str">
            <v>Env Pro 2</v>
          </cell>
          <cell r="AU2817" t="str">
            <v>GPS</v>
          </cell>
          <cell r="AV2817" t="str">
            <v>UltraGlide 3</v>
          </cell>
          <cell r="AW2817" t="str">
            <v>Y</v>
          </cell>
          <cell r="AX2817" t="str">
            <v>Y</v>
          </cell>
          <cell r="AY2817" t="str">
            <v>N</v>
          </cell>
        </row>
        <row r="2818">
          <cell r="D2818">
            <v>0</v>
          </cell>
          <cell r="H2818">
            <v>402</v>
          </cell>
          <cell r="O2818">
            <v>0</v>
          </cell>
          <cell r="Q2818" t="str">
            <v>2015-0726</v>
          </cell>
          <cell r="R2818">
            <v>720</v>
          </cell>
          <cell r="S2818">
            <v>160</v>
          </cell>
          <cell r="T2818" t="str">
            <v>JCB</v>
          </cell>
          <cell r="U2818" t="str">
            <v>4 Speed</v>
          </cell>
          <cell r="V2818" t="str">
            <v/>
          </cell>
          <cell r="W2818" t="str">
            <v>120F</v>
          </cell>
          <cell r="X2818">
            <v>42</v>
          </cell>
          <cell r="Y2818" t="str">
            <v>N</v>
          </cell>
          <cell r="Z2818" t="str">
            <v>380/80R38 (White)</v>
          </cell>
          <cell r="AA2818" t="str">
            <v>380/90R46, SPRAYBIB (WHITE)</v>
          </cell>
          <cell r="AB2818">
            <v>750</v>
          </cell>
          <cell r="AC2818" t="str">
            <v>N</v>
          </cell>
          <cell r="AD2818" t="str">
            <v>N</v>
          </cell>
          <cell r="AE2818" t="str">
            <v>Y</v>
          </cell>
          <cell r="AF2818">
            <v>38</v>
          </cell>
          <cell r="AG2818" t="str">
            <v>Plan</v>
          </cell>
          <cell r="AH2818" t="str">
            <v>N</v>
          </cell>
          <cell r="AK2818" t="str">
            <v>N</v>
          </cell>
          <cell r="AL2818" t="str">
            <v>N</v>
          </cell>
          <cell r="AM2818">
            <v>90</v>
          </cell>
          <cell r="AN2818" t="str">
            <v>Y</v>
          </cell>
          <cell r="AO2818">
            <v>9</v>
          </cell>
          <cell r="AP2818">
            <v>20</v>
          </cell>
          <cell r="AQ2818">
            <v>3</v>
          </cell>
          <cell r="AR2818" t="str">
            <v>Split</v>
          </cell>
          <cell r="AS2818" t="str">
            <v>B</v>
          </cell>
          <cell r="AT2818" t="str">
            <v>FMX</v>
          </cell>
          <cell r="AU2818" t="str">
            <v>GPS</v>
          </cell>
          <cell r="AV2818" t="str">
            <v>N</v>
          </cell>
          <cell r="AW2818" t="str">
            <v>Y</v>
          </cell>
          <cell r="AX2818" t="str">
            <v>Y</v>
          </cell>
          <cell r="AY2818" t="str">
            <v>AutoPilot</v>
          </cell>
        </row>
        <row r="2819">
          <cell r="D2819">
            <v>0</v>
          </cell>
          <cell r="H2819">
            <v>403</v>
          </cell>
          <cell r="O2819">
            <v>0</v>
          </cell>
          <cell r="Q2819" t="str">
            <v>2015-0730</v>
          </cell>
          <cell r="R2819">
            <v>1020</v>
          </cell>
          <cell r="S2819">
            <v>225</v>
          </cell>
          <cell r="T2819" t="str">
            <v>ZF 2.42</v>
          </cell>
          <cell r="U2819" t="str">
            <v>6 Speed</v>
          </cell>
          <cell r="V2819" t="str">
            <v/>
          </cell>
          <cell r="W2819" t="str">
            <v>120F</v>
          </cell>
          <cell r="X2819">
            <v>42</v>
          </cell>
          <cell r="Y2819" t="str">
            <v>N</v>
          </cell>
          <cell r="Z2819" t="str">
            <v>320/85R38 (White)</v>
          </cell>
          <cell r="AA2819" t="str">
            <v>320/90R50, AGRIBIB RC (White)</v>
          </cell>
          <cell r="AB2819">
            <v>1000</v>
          </cell>
          <cell r="AC2819" t="str">
            <v>N</v>
          </cell>
          <cell r="AD2819" t="str">
            <v>Y</v>
          </cell>
          <cell r="AE2819" t="str">
            <v>Y</v>
          </cell>
          <cell r="AF2819">
            <v>38</v>
          </cell>
          <cell r="AG2819" t="str">
            <v>DB</v>
          </cell>
          <cell r="AH2819" t="str">
            <v>N</v>
          </cell>
          <cell r="AK2819" t="str">
            <v>Y</v>
          </cell>
          <cell r="AL2819" t="str">
            <v>Y</v>
          </cell>
          <cell r="AM2819">
            <v>90</v>
          </cell>
          <cell r="AN2819" t="str">
            <v>Y</v>
          </cell>
          <cell r="AO2819">
            <v>9</v>
          </cell>
          <cell r="AP2819">
            <v>20</v>
          </cell>
          <cell r="AQ2819">
            <v>3</v>
          </cell>
          <cell r="AR2819" t="str">
            <v>N</v>
          </cell>
          <cell r="AS2819" t="str">
            <v>B</v>
          </cell>
          <cell r="AT2819" t="str">
            <v>Env Pro 2</v>
          </cell>
          <cell r="AU2819" t="str">
            <v>GPS</v>
          </cell>
          <cell r="AV2819" t="str">
            <v>UltraGlide 3</v>
          </cell>
          <cell r="AW2819" t="str">
            <v>Y</v>
          </cell>
          <cell r="AX2819" t="str">
            <v>Y</v>
          </cell>
          <cell r="AY2819" t="str">
            <v>SmartTrax</v>
          </cell>
        </row>
        <row r="2820">
          <cell r="D2820">
            <v>0</v>
          </cell>
          <cell r="H2820">
            <v>404</v>
          </cell>
          <cell r="O2820">
            <v>0</v>
          </cell>
          <cell r="Q2820" t="str">
            <v>2015-0734</v>
          </cell>
          <cell r="R2820">
            <v>1025</v>
          </cell>
          <cell r="S2820">
            <v>173</v>
          </cell>
          <cell r="T2820" t="str">
            <v>ZF 2.42</v>
          </cell>
          <cell r="U2820" t="str">
            <v>6 Speed</v>
          </cell>
          <cell r="V2820" t="str">
            <v/>
          </cell>
          <cell r="W2820" t="str">
            <v>120F</v>
          </cell>
          <cell r="X2820">
            <v>42</v>
          </cell>
          <cell r="Y2820" t="str">
            <v>N</v>
          </cell>
          <cell r="Z2820" t="str">
            <v>380/80R38 (White)</v>
          </cell>
          <cell r="AA2820" t="str">
            <v>380/90R46, SPRAYBIB (WHITE)</v>
          </cell>
          <cell r="AB2820">
            <v>1000</v>
          </cell>
          <cell r="AC2820" t="str">
            <v>N</v>
          </cell>
          <cell r="AD2820" t="str">
            <v>N</v>
          </cell>
          <cell r="AE2820" t="str">
            <v>Y</v>
          </cell>
          <cell r="AF2820">
            <v>38</v>
          </cell>
          <cell r="AG2820" t="str">
            <v>Plan</v>
          </cell>
          <cell r="AH2820" t="str">
            <v>Y</v>
          </cell>
          <cell r="AK2820" t="str">
            <v>N</v>
          </cell>
          <cell r="AL2820" t="str">
            <v>N</v>
          </cell>
          <cell r="AM2820">
            <v>90</v>
          </cell>
          <cell r="AN2820" t="str">
            <v>Y</v>
          </cell>
          <cell r="AO2820">
            <v>9</v>
          </cell>
          <cell r="AP2820">
            <v>20</v>
          </cell>
          <cell r="AQ2820">
            <v>3</v>
          </cell>
          <cell r="AR2820" t="str">
            <v>N</v>
          </cell>
          <cell r="AS2820" t="str">
            <v>B</v>
          </cell>
          <cell r="AT2820" t="str">
            <v>Env Pro 2</v>
          </cell>
          <cell r="AU2820" t="str">
            <v>GPS</v>
          </cell>
          <cell r="AV2820" t="str">
            <v>PowerGlide</v>
          </cell>
          <cell r="AW2820" t="str">
            <v>Y</v>
          </cell>
          <cell r="AX2820" t="str">
            <v>Y</v>
          </cell>
          <cell r="AY2820" t="str">
            <v>SmartTrax</v>
          </cell>
        </row>
        <row r="2821">
          <cell r="D2821">
            <v>0</v>
          </cell>
          <cell r="H2821">
            <v>405</v>
          </cell>
          <cell r="O2821">
            <v>0</v>
          </cell>
          <cell r="Q2821" t="str">
            <v>2015-0735</v>
          </cell>
          <cell r="R2821">
            <v>720</v>
          </cell>
          <cell r="S2821">
            <v>160</v>
          </cell>
          <cell r="T2821" t="str">
            <v>JCB</v>
          </cell>
          <cell r="U2821" t="str">
            <v>4 Speed</v>
          </cell>
          <cell r="V2821" t="str">
            <v/>
          </cell>
          <cell r="W2821" t="str">
            <v>120F</v>
          </cell>
          <cell r="X2821">
            <v>42</v>
          </cell>
          <cell r="Y2821" t="str">
            <v>N</v>
          </cell>
          <cell r="Z2821" t="str">
            <v>380/80R38 (White)</v>
          </cell>
          <cell r="AA2821" t="str">
            <v>380/90R46, SPRAYBIB (WHITE)</v>
          </cell>
          <cell r="AB2821">
            <v>750</v>
          </cell>
          <cell r="AC2821" t="str">
            <v>N</v>
          </cell>
          <cell r="AD2821" t="str">
            <v>N</v>
          </cell>
          <cell r="AE2821" t="str">
            <v>N</v>
          </cell>
          <cell r="AF2821">
            <v>38</v>
          </cell>
          <cell r="AG2821" t="str">
            <v>DB</v>
          </cell>
          <cell r="AH2821" t="str">
            <v>N</v>
          </cell>
          <cell r="AK2821" t="str">
            <v>N</v>
          </cell>
          <cell r="AL2821" t="str">
            <v>Y</v>
          </cell>
          <cell r="AM2821">
            <v>100</v>
          </cell>
          <cell r="AN2821" t="str">
            <v>Y</v>
          </cell>
          <cell r="AO2821">
            <v>9</v>
          </cell>
          <cell r="AP2821">
            <v>20</v>
          </cell>
          <cell r="AQ2821">
            <v>5</v>
          </cell>
          <cell r="AR2821" t="str">
            <v>N</v>
          </cell>
          <cell r="AS2821" t="str">
            <v>B</v>
          </cell>
          <cell r="AT2821" t="str">
            <v>Viper 4</v>
          </cell>
          <cell r="AU2821" t="str">
            <v>GPS</v>
          </cell>
          <cell r="AV2821" t="str">
            <v>N</v>
          </cell>
          <cell r="AW2821" t="str">
            <v>Y</v>
          </cell>
          <cell r="AX2821" t="str">
            <v>Y</v>
          </cell>
          <cell r="AY2821" t="str">
            <v>N</v>
          </cell>
          <cell r="BB2821" t="str">
            <v xml:space="preserve">Dual set, White, 380/90R46, SPRAYBIB </v>
          </cell>
        </row>
        <row r="2822">
          <cell r="D2822">
            <v>0</v>
          </cell>
          <cell r="H2822">
            <v>406</v>
          </cell>
          <cell r="O2822">
            <v>0</v>
          </cell>
          <cell r="Q2822" t="str">
            <v>2015-0738</v>
          </cell>
          <cell r="R2822" t="str">
            <v>1220+</v>
          </cell>
          <cell r="S2822">
            <v>275</v>
          </cell>
          <cell r="T2822" t="str">
            <v>ZF 1.87</v>
          </cell>
          <cell r="U2822" t="str">
            <v>6 Speed</v>
          </cell>
          <cell r="V2822" t="str">
            <v/>
          </cell>
          <cell r="W2822" t="str">
            <v>120-160</v>
          </cell>
          <cell r="X2822">
            <v>50</v>
          </cell>
          <cell r="Y2822" t="str">
            <v>Y</v>
          </cell>
          <cell r="Z2822" t="str">
            <v>380/80R38 (BLACK)</v>
          </cell>
          <cell r="AA2822" t="str">
            <v>380/90R46, SPRAYBIB (BLACK)</v>
          </cell>
          <cell r="AB2822">
            <v>1200</v>
          </cell>
          <cell r="AC2822" t="str">
            <v>N</v>
          </cell>
          <cell r="AD2822" t="str">
            <v>N</v>
          </cell>
          <cell r="AE2822" t="str">
            <v>Y</v>
          </cell>
          <cell r="AF2822" t="str">
            <v>N</v>
          </cell>
          <cell r="AG2822" t="str">
            <v>N</v>
          </cell>
          <cell r="AH2822" t="str">
            <v>N</v>
          </cell>
          <cell r="AK2822" t="str">
            <v>Y</v>
          </cell>
          <cell r="AL2822" t="str">
            <v>N</v>
          </cell>
          <cell r="AM2822">
            <v>100</v>
          </cell>
          <cell r="AN2822" t="str">
            <v>Y</v>
          </cell>
          <cell r="AO2822">
            <v>9</v>
          </cell>
          <cell r="AP2822">
            <v>20</v>
          </cell>
          <cell r="AQ2822">
            <v>3</v>
          </cell>
          <cell r="AR2822" t="str">
            <v>N</v>
          </cell>
          <cell r="AS2822" t="str">
            <v>L</v>
          </cell>
          <cell r="AT2822" t="str">
            <v>Env Pro 2</v>
          </cell>
          <cell r="AU2822" t="str">
            <v>GPS</v>
          </cell>
          <cell r="AV2822" t="str">
            <v>N</v>
          </cell>
          <cell r="AW2822" t="str">
            <v>Y</v>
          </cell>
          <cell r="AX2822" t="str">
            <v>Y</v>
          </cell>
          <cell r="AY2822" t="str">
            <v>N</v>
          </cell>
        </row>
        <row r="2823">
          <cell r="D2823">
            <v>0</v>
          </cell>
          <cell r="H2823">
            <v>407</v>
          </cell>
          <cell r="O2823">
            <v>0</v>
          </cell>
          <cell r="Q2823" t="str">
            <v>2015-0739</v>
          </cell>
          <cell r="R2823">
            <v>1220</v>
          </cell>
          <cell r="S2823">
            <v>225</v>
          </cell>
          <cell r="T2823" t="str">
            <v>ZF 2.42</v>
          </cell>
          <cell r="U2823" t="str">
            <v>6 Speed</v>
          </cell>
          <cell r="V2823" t="str">
            <v/>
          </cell>
          <cell r="W2823" t="str">
            <v>120F</v>
          </cell>
          <cell r="X2823">
            <v>50</v>
          </cell>
          <cell r="Y2823" t="str">
            <v>N</v>
          </cell>
          <cell r="Z2823" t="str">
            <v>380/80R38 (BLACK)</v>
          </cell>
          <cell r="AA2823" t="str">
            <v>380/90R46, SPRAYBIB (BLACK)</v>
          </cell>
          <cell r="AB2823">
            <v>1200</v>
          </cell>
          <cell r="AC2823" t="str">
            <v>N</v>
          </cell>
          <cell r="AD2823" t="str">
            <v>Y</v>
          </cell>
          <cell r="AE2823" t="str">
            <v>Y</v>
          </cell>
          <cell r="AF2823">
            <v>38</v>
          </cell>
          <cell r="AG2823" t="str">
            <v>DB</v>
          </cell>
          <cell r="AH2823" t="str">
            <v>N</v>
          </cell>
          <cell r="AK2823" t="str">
            <v>N</v>
          </cell>
          <cell r="AL2823" t="str">
            <v>N</v>
          </cell>
          <cell r="AM2823">
            <v>100</v>
          </cell>
          <cell r="AN2823" t="str">
            <v>Y</v>
          </cell>
          <cell r="AO2823">
            <v>9</v>
          </cell>
          <cell r="AP2823">
            <v>20</v>
          </cell>
          <cell r="AQ2823">
            <v>3</v>
          </cell>
          <cell r="AR2823" t="str">
            <v>N</v>
          </cell>
          <cell r="AS2823" t="str">
            <v>L</v>
          </cell>
          <cell r="AT2823" t="str">
            <v>Env Pro 2</v>
          </cell>
          <cell r="AU2823" t="str">
            <v>GPS</v>
          </cell>
          <cell r="AV2823" t="str">
            <v>UltraGlide 3</v>
          </cell>
          <cell r="AW2823" t="str">
            <v>Y</v>
          </cell>
          <cell r="AX2823" t="str">
            <v>Y</v>
          </cell>
          <cell r="AY2823" t="str">
            <v>SmartTrax</v>
          </cell>
          <cell r="AZ2823" t="str">
            <v>Raven 2" w/display</v>
          </cell>
        </row>
        <row r="2824">
          <cell r="D2824">
            <v>0</v>
          </cell>
          <cell r="H2824">
            <v>408</v>
          </cell>
          <cell r="O2824">
            <v>0</v>
          </cell>
          <cell r="Q2824" t="str">
            <v>2015-0740</v>
          </cell>
          <cell r="R2824">
            <v>1025</v>
          </cell>
          <cell r="S2824">
            <v>173</v>
          </cell>
          <cell r="T2824" t="str">
            <v>ZF 2.42</v>
          </cell>
          <cell r="U2824" t="str">
            <v>6 Speed</v>
          </cell>
          <cell r="V2824" t="str">
            <v/>
          </cell>
          <cell r="W2824" t="str">
            <v>120F</v>
          </cell>
          <cell r="X2824">
            <v>50</v>
          </cell>
          <cell r="Y2824" t="str">
            <v>N</v>
          </cell>
          <cell r="Z2824" t="str">
            <v>380/80R38 (White)</v>
          </cell>
          <cell r="AA2824" t="str">
            <v>380/90R46, SPRAYBIB (WHITE)</v>
          </cell>
          <cell r="AB2824">
            <v>1000</v>
          </cell>
          <cell r="AC2824" t="str">
            <v>N</v>
          </cell>
          <cell r="AD2824" t="str">
            <v>N</v>
          </cell>
          <cell r="AE2824" t="str">
            <v>Y</v>
          </cell>
          <cell r="AF2824" t="str">
            <v>N</v>
          </cell>
          <cell r="AG2824" t="str">
            <v>N</v>
          </cell>
          <cell r="AH2824" t="str">
            <v>N</v>
          </cell>
          <cell r="AK2824" t="str">
            <v>N</v>
          </cell>
          <cell r="AL2824" t="str">
            <v>Y</v>
          </cell>
          <cell r="AM2824" t="str">
            <v>60/90</v>
          </cell>
          <cell r="AN2824" t="str">
            <v>Y</v>
          </cell>
          <cell r="AO2824">
            <v>9</v>
          </cell>
          <cell r="AP2824">
            <v>15</v>
          </cell>
          <cell r="AQ2824">
            <v>3</v>
          </cell>
          <cell r="AR2824" t="str">
            <v>N</v>
          </cell>
          <cell r="AS2824" t="str">
            <v>L</v>
          </cell>
          <cell r="AT2824" t="str">
            <v>Env Pro 2</v>
          </cell>
          <cell r="AU2824" t="str">
            <v>GPS</v>
          </cell>
          <cell r="AV2824" t="str">
            <v>N</v>
          </cell>
          <cell r="AW2824" t="str">
            <v>Y</v>
          </cell>
          <cell r="AX2824" t="str">
            <v>Y</v>
          </cell>
          <cell r="AY2824" t="str">
            <v>SmartTrax</v>
          </cell>
        </row>
        <row r="2825">
          <cell r="D2825">
            <v>0</v>
          </cell>
          <cell r="H2825">
            <v>409</v>
          </cell>
          <cell r="O2825">
            <v>0</v>
          </cell>
          <cell r="Q2825" t="str">
            <v>2015-0744</v>
          </cell>
          <cell r="R2825">
            <v>720</v>
          </cell>
          <cell r="S2825">
            <v>160</v>
          </cell>
          <cell r="T2825" t="str">
            <v>JCB</v>
          </cell>
          <cell r="U2825" t="str">
            <v>4 Speed</v>
          </cell>
          <cell r="V2825" t="str">
            <v/>
          </cell>
          <cell r="W2825" t="str">
            <v>120F</v>
          </cell>
          <cell r="X2825">
            <v>50</v>
          </cell>
          <cell r="Y2825" t="str">
            <v>N</v>
          </cell>
          <cell r="Z2825" t="str">
            <v>380/80R38 (White)</v>
          </cell>
          <cell r="AA2825" t="str">
            <v>380/90R46, SPRAYBIB (WHITE)</v>
          </cell>
          <cell r="AB2825">
            <v>750</v>
          </cell>
          <cell r="AC2825" t="str">
            <v>N</v>
          </cell>
          <cell r="AD2825" t="str">
            <v>N</v>
          </cell>
          <cell r="AE2825" t="str">
            <v>Y</v>
          </cell>
          <cell r="AF2825" t="str">
            <v>N</v>
          </cell>
          <cell r="AG2825" t="str">
            <v>N</v>
          </cell>
          <cell r="AH2825" t="str">
            <v>Y</v>
          </cell>
          <cell r="AK2825" t="str">
            <v>Y</v>
          </cell>
          <cell r="AL2825" t="str">
            <v>N</v>
          </cell>
          <cell r="AM2825" t="str">
            <v>60/90</v>
          </cell>
          <cell r="AN2825" t="str">
            <v>Y</v>
          </cell>
          <cell r="AO2825">
            <v>9</v>
          </cell>
          <cell r="AP2825">
            <v>15</v>
          </cell>
          <cell r="AQ2825">
            <v>3</v>
          </cell>
          <cell r="AR2825" t="str">
            <v>N</v>
          </cell>
          <cell r="AS2825" t="str">
            <v>N</v>
          </cell>
          <cell r="AT2825" t="str">
            <v>Viper 4</v>
          </cell>
          <cell r="AU2825" t="str">
            <v>GPS</v>
          </cell>
          <cell r="AV2825" t="str">
            <v>UltraGlide 5</v>
          </cell>
          <cell r="AW2825" t="str">
            <v>Y</v>
          </cell>
          <cell r="AX2825" t="str">
            <v>Y</v>
          </cell>
          <cell r="AY2825" t="str">
            <v>N</v>
          </cell>
        </row>
        <row r="2826">
          <cell r="D2826">
            <v>0</v>
          </cell>
          <cell r="H2826">
            <v>410</v>
          </cell>
          <cell r="O2826">
            <v>0</v>
          </cell>
          <cell r="Q2826" t="str">
            <v>2015-0748</v>
          </cell>
          <cell r="R2826">
            <v>1220</v>
          </cell>
          <cell r="S2826">
            <v>225</v>
          </cell>
          <cell r="T2826" t="str">
            <v>ZF 2.42</v>
          </cell>
          <cell r="U2826" t="str">
            <v>6 Speed</v>
          </cell>
          <cell r="V2826" t="str">
            <v/>
          </cell>
          <cell r="W2826" t="str">
            <v>120F</v>
          </cell>
          <cell r="X2826">
            <v>42</v>
          </cell>
          <cell r="Y2826" t="str">
            <v>N</v>
          </cell>
          <cell r="Z2826" t="str">
            <v>380/80R38 (BLACK)</v>
          </cell>
          <cell r="AA2826" t="str">
            <v>380/90R46, SPRAYBIB (BLACK)</v>
          </cell>
          <cell r="AB2826">
            <v>1000</v>
          </cell>
          <cell r="AC2826" t="str">
            <v>N</v>
          </cell>
          <cell r="AD2826" t="str">
            <v>Y</v>
          </cell>
          <cell r="AE2826" t="str">
            <v>N</v>
          </cell>
          <cell r="AF2826" t="str">
            <v>N</v>
          </cell>
          <cell r="AG2826" t="str">
            <v>N</v>
          </cell>
          <cell r="AH2826" t="str">
            <v>N</v>
          </cell>
          <cell r="AK2826" t="str">
            <v>Y</v>
          </cell>
          <cell r="AL2826" t="str">
            <v>N</v>
          </cell>
          <cell r="AM2826" t="str">
            <v>60/90</v>
          </cell>
          <cell r="AN2826" t="str">
            <v>Y</v>
          </cell>
          <cell r="AO2826">
            <v>9</v>
          </cell>
          <cell r="AP2826">
            <v>15</v>
          </cell>
          <cell r="AQ2826">
            <v>3</v>
          </cell>
          <cell r="AR2826" t="str">
            <v>N</v>
          </cell>
          <cell r="AS2826" t="str">
            <v>N</v>
          </cell>
          <cell r="AT2826" t="str">
            <v>Env Pro 2</v>
          </cell>
          <cell r="AU2826" t="str">
            <v>GPS</v>
          </cell>
          <cell r="AV2826" t="str">
            <v>N</v>
          </cell>
          <cell r="AW2826" t="str">
            <v>Y</v>
          </cell>
          <cell r="AX2826" t="str">
            <v>Y</v>
          </cell>
          <cell r="AY2826" t="str">
            <v>N</v>
          </cell>
        </row>
        <row r="2827">
          <cell r="D2827">
            <v>0</v>
          </cell>
          <cell r="H2827">
            <v>411</v>
          </cell>
          <cell r="O2827">
            <v>0</v>
          </cell>
          <cell r="Q2827" t="str">
            <v>2015-0752</v>
          </cell>
          <cell r="R2827">
            <v>720</v>
          </cell>
          <cell r="S2827">
            <v>160</v>
          </cell>
          <cell r="T2827" t="str">
            <v>JCB</v>
          </cell>
          <cell r="U2827" t="str">
            <v>4 Speed</v>
          </cell>
          <cell r="V2827" t="str">
            <v/>
          </cell>
          <cell r="W2827" t="str">
            <v>120F</v>
          </cell>
          <cell r="X2827">
            <v>50</v>
          </cell>
          <cell r="Y2827" t="str">
            <v>N</v>
          </cell>
          <cell r="Z2827" t="str">
            <v>380/80R38 (White)</v>
          </cell>
          <cell r="AA2827" t="str">
            <v>380/90R46, SPRAYBIB (WHITE)</v>
          </cell>
          <cell r="AB2827">
            <v>750</v>
          </cell>
          <cell r="AC2827" t="str">
            <v>N</v>
          </cell>
          <cell r="AD2827" t="str">
            <v>N</v>
          </cell>
          <cell r="AE2827" t="str">
            <v>Y</v>
          </cell>
          <cell r="AF2827">
            <v>38</v>
          </cell>
          <cell r="AG2827" t="str">
            <v>DB</v>
          </cell>
          <cell r="AH2827" t="str">
            <v>N</v>
          </cell>
          <cell r="AK2827" t="str">
            <v>N</v>
          </cell>
          <cell r="AL2827" t="str">
            <v>N</v>
          </cell>
          <cell r="AM2827" t="str">
            <v>POM 132' Boom</v>
          </cell>
          <cell r="AN2827" t="str">
            <v>Y</v>
          </cell>
          <cell r="AO2827">
            <v>9</v>
          </cell>
          <cell r="AP2827">
            <v>15</v>
          </cell>
          <cell r="AQ2827">
            <v>3</v>
          </cell>
          <cell r="AR2827" t="str">
            <v>N</v>
          </cell>
          <cell r="AS2827" t="str">
            <v>N</v>
          </cell>
          <cell r="AT2827" t="str">
            <v>Env Pro 2</v>
          </cell>
          <cell r="AU2827" t="str">
            <v>GPS/RAD</v>
          </cell>
          <cell r="AV2827" t="str">
            <v>UltraGlide 3</v>
          </cell>
          <cell r="AW2827" t="str">
            <v>Y</v>
          </cell>
          <cell r="AX2827" t="str">
            <v>Y</v>
          </cell>
          <cell r="AY2827" t="str">
            <v>SmartTrax</v>
          </cell>
          <cell r="BB2827" t="str">
            <v>White 620/70R42, MEGAXBIB</v>
          </cell>
        </row>
        <row r="2828">
          <cell r="D2828">
            <v>0</v>
          </cell>
          <cell r="H2828">
            <v>412</v>
          </cell>
          <cell r="O2828">
            <v>0</v>
          </cell>
          <cell r="Q2828" t="str">
            <v>2015-0754</v>
          </cell>
          <cell r="R2828">
            <v>720</v>
          </cell>
          <cell r="S2828">
            <v>160</v>
          </cell>
          <cell r="T2828" t="str">
            <v>JCB</v>
          </cell>
          <cell r="U2828" t="str">
            <v>4 Speed</v>
          </cell>
          <cell r="V2828" t="str">
            <v/>
          </cell>
          <cell r="W2828" t="str">
            <v>120F</v>
          </cell>
          <cell r="X2828">
            <v>42</v>
          </cell>
          <cell r="Y2828" t="str">
            <v>N</v>
          </cell>
          <cell r="Z2828" t="str">
            <v>380/80R38 (White)</v>
          </cell>
          <cell r="AA2828" t="str">
            <v>380/90R46, SPRAYBIB (WHITE)</v>
          </cell>
          <cell r="AB2828">
            <v>750</v>
          </cell>
          <cell r="AC2828" t="str">
            <v>N</v>
          </cell>
          <cell r="AD2828" t="str">
            <v>Y</v>
          </cell>
          <cell r="AE2828" t="str">
            <v>Y</v>
          </cell>
          <cell r="AF2828">
            <v>38</v>
          </cell>
          <cell r="AG2828" t="str">
            <v>Plan</v>
          </cell>
          <cell r="AH2828" t="str">
            <v>N</v>
          </cell>
          <cell r="AK2828" t="str">
            <v>N</v>
          </cell>
          <cell r="AL2828" t="str">
            <v>N</v>
          </cell>
          <cell r="AM2828">
            <v>90</v>
          </cell>
          <cell r="AN2828" t="str">
            <v>Y</v>
          </cell>
          <cell r="AO2828">
            <v>9</v>
          </cell>
          <cell r="AP2828">
            <v>20</v>
          </cell>
          <cell r="AQ2828">
            <v>3</v>
          </cell>
          <cell r="AR2828" t="str">
            <v>N</v>
          </cell>
          <cell r="AS2828" t="str">
            <v>B</v>
          </cell>
          <cell r="AT2828" t="str">
            <v>Env Pro 2</v>
          </cell>
          <cell r="AU2828" t="str">
            <v>GPS</v>
          </cell>
          <cell r="AV2828" t="str">
            <v>PowerGlide</v>
          </cell>
          <cell r="AW2828" t="str">
            <v>Y</v>
          </cell>
          <cell r="AX2828" t="str">
            <v>Y</v>
          </cell>
          <cell r="AY2828" t="str">
            <v>SmartTrax</v>
          </cell>
        </row>
        <row r="2829">
          <cell r="D2829">
            <v>0</v>
          </cell>
          <cell r="H2829">
            <v>413</v>
          </cell>
          <cell r="O2829">
            <v>0</v>
          </cell>
          <cell r="Q2829" t="str">
            <v>2015-0756</v>
          </cell>
          <cell r="R2829">
            <v>1020</v>
          </cell>
          <cell r="S2829">
            <v>225</v>
          </cell>
          <cell r="T2829" t="str">
            <v>ZF 2.42</v>
          </cell>
          <cell r="U2829" t="str">
            <v>6 Speed</v>
          </cell>
          <cell r="V2829" t="str">
            <v/>
          </cell>
          <cell r="W2829" t="str">
            <v>120F</v>
          </cell>
          <cell r="X2829">
            <v>42</v>
          </cell>
          <cell r="Y2829" t="str">
            <v>N</v>
          </cell>
          <cell r="Z2829" t="str">
            <v>380/80R38 (White)</v>
          </cell>
          <cell r="AA2829" t="str">
            <v>380/90R46, SPRAYBIB (WHITE)</v>
          </cell>
          <cell r="AB2829">
            <v>1000</v>
          </cell>
          <cell r="AC2829" t="str">
            <v>N</v>
          </cell>
          <cell r="AD2829" t="str">
            <v>N</v>
          </cell>
          <cell r="AE2829" t="str">
            <v>Y</v>
          </cell>
          <cell r="AF2829">
            <v>38</v>
          </cell>
          <cell r="AG2829" t="str">
            <v>DB</v>
          </cell>
          <cell r="AH2829" t="str">
            <v>N</v>
          </cell>
          <cell r="AK2829" t="str">
            <v>Y</v>
          </cell>
          <cell r="AL2829" t="str">
            <v>N</v>
          </cell>
          <cell r="AM2829">
            <v>90</v>
          </cell>
          <cell r="AN2829" t="str">
            <v>Y</v>
          </cell>
          <cell r="AO2829">
            <v>9</v>
          </cell>
          <cell r="AP2829">
            <v>20</v>
          </cell>
          <cell r="AQ2829">
            <v>3</v>
          </cell>
          <cell r="AR2829" t="str">
            <v>N</v>
          </cell>
          <cell r="AS2829" t="str">
            <v>B</v>
          </cell>
          <cell r="AT2829" t="str">
            <v>Viper 4</v>
          </cell>
          <cell r="AU2829" t="str">
            <v>GPS</v>
          </cell>
          <cell r="AV2829" t="str">
            <v>UltraGlide 3</v>
          </cell>
          <cell r="AW2829" t="str">
            <v>Y</v>
          </cell>
          <cell r="AX2829" t="str">
            <v>Y</v>
          </cell>
          <cell r="AY2829" t="str">
            <v>N</v>
          </cell>
        </row>
        <row r="2830">
          <cell r="D2830">
            <v>0</v>
          </cell>
          <cell r="H2830">
            <v>414</v>
          </cell>
          <cell r="O2830">
            <v>0</v>
          </cell>
          <cell r="Q2830" t="str">
            <v>2015-0759</v>
          </cell>
          <cell r="R2830">
            <v>1025</v>
          </cell>
          <cell r="S2830">
            <v>173</v>
          </cell>
          <cell r="T2830" t="str">
            <v>ZF 2.42</v>
          </cell>
          <cell r="U2830" t="str">
            <v>6 Speed</v>
          </cell>
          <cell r="V2830" t="str">
            <v/>
          </cell>
          <cell r="W2830" t="str">
            <v>120-160</v>
          </cell>
          <cell r="X2830">
            <v>50</v>
          </cell>
          <cell r="Y2830" t="str">
            <v>N</v>
          </cell>
          <cell r="Z2830" t="str">
            <v>380/80R38 (White)</v>
          </cell>
          <cell r="AA2830" t="str">
            <v>380/90R46, SPRAYBIB (WHITE)</v>
          </cell>
          <cell r="AB2830">
            <v>1000</v>
          </cell>
          <cell r="AC2830" t="str">
            <v>N</v>
          </cell>
          <cell r="AD2830" t="str">
            <v>N</v>
          </cell>
          <cell r="AE2830" t="str">
            <v>Y</v>
          </cell>
          <cell r="AF2830">
            <v>38</v>
          </cell>
          <cell r="AG2830" t="str">
            <v>Plan</v>
          </cell>
          <cell r="AH2830" t="str">
            <v>Y</v>
          </cell>
          <cell r="AK2830" t="str">
            <v>Y</v>
          </cell>
          <cell r="AL2830" t="str">
            <v>N</v>
          </cell>
          <cell r="AM2830">
            <v>90</v>
          </cell>
          <cell r="AN2830" t="str">
            <v>Y</v>
          </cell>
          <cell r="AO2830">
            <v>9</v>
          </cell>
          <cell r="AP2830">
            <v>20</v>
          </cell>
          <cell r="AQ2830">
            <v>3</v>
          </cell>
          <cell r="AR2830" t="str">
            <v>N</v>
          </cell>
          <cell r="AS2830" t="str">
            <v>B</v>
          </cell>
          <cell r="AT2830" t="str">
            <v>Env Pro 2</v>
          </cell>
          <cell r="AU2830" t="str">
            <v>GPS</v>
          </cell>
          <cell r="AV2830" t="str">
            <v>PowerGlide</v>
          </cell>
          <cell r="AW2830" t="str">
            <v>Y</v>
          </cell>
          <cell r="AX2830" t="str">
            <v>Y</v>
          </cell>
          <cell r="AY2830" t="str">
            <v>SmartTrax</v>
          </cell>
        </row>
        <row r="2831">
          <cell r="D2831">
            <v>0</v>
          </cell>
          <cell r="H2831">
            <v>415</v>
          </cell>
          <cell r="O2831">
            <v>0</v>
          </cell>
          <cell r="Q2831" t="str">
            <v>2015-0761</v>
          </cell>
          <cell r="R2831">
            <v>720</v>
          </cell>
          <cell r="S2831">
            <v>160</v>
          </cell>
          <cell r="T2831" t="str">
            <v>JCB</v>
          </cell>
          <cell r="U2831" t="str">
            <v>4 Speed</v>
          </cell>
          <cell r="V2831" t="str">
            <v/>
          </cell>
          <cell r="W2831" t="str">
            <v>120F</v>
          </cell>
          <cell r="X2831">
            <v>42</v>
          </cell>
          <cell r="Y2831" t="str">
            <v>N</v>
          </cell>
          <cell r="Z2831" t="str">
            <v>380/80R38 (White)</v>
          </cell>
          <cell r="AA2831" t="str">
            <v>380/90R46, SPRAYBIB (WHITE)</v>
          </cell>
          <cell r="AB2831">
            <v>750</v>
          </cell>
          <cell r="AC2831" t="str">
            <v>N</v>
          </cell>
          <cell r="AD2831" t="str">
            <v>N</v>
          </cell>
          <cell r="AE2831" t="str">
            <v>N</v>
          </cell>
          <cell r="AF2831">
            <v>38</v>
          </cell>
          <cell r="AG2831" t="str">
            <v>DB</v>
          </cell>
          <cell r="AH2831" t="str">
            <v>N</v>
          </cell>
          <cell r="AK2831" t="str">
            <v>N</v>
          </cell>
          <cell r="AL2831" t="str">
            <v>Y</v>
          </cell>
          <cell r="AM2831" t="str">
            <v>POM 120' Boom</v>
          </cell>
          <cell r="AN2831" t="str">
            <v>Y</v>
          </cell>
          <cell r="AO2831">
            <v>9</v>
          </cell>
          <cell r="AP2831">
            <v>20</v>
          </cell>
          <cell r="AQ2831">
            <v>3</v>
          </cell>
          <cell r="AR2831" t="str">
            <v>N</v>
          </cell>
          <cell r="AS2831" t="str">
            <v>B</v>
          </cell>
          <cell r="AT2831" t="str">
            <v>Env Pro 2</v>
          </cell>
          <cell r="AU2831" t="str">
            <v>GPS</v>
          </cell>
          <cell r="AV2831" t="str">
            <v>N</v>
          </cell>
          <cell r="AW2831" t="str">
            <v>Y</v>
          </cell>
          <cell r="AX2831" t="str">
            <v>Y</v>
          </cell>
          <cell r="AY2831" t="str">
            <v>SmartTrax</v>
          </cell>
        </row>
        <row r="2832">
          <cell r="D2832">
            <v>0</v>
          </cell>
          <cell r="H2832">
            <v>416</v>
          </cell>
          <cell r="O2832">
            <v>0</v>
          </cell>
          <cell r="Q2832" t="str">
            <v>2015-0765</v>
          </cell>
          <cell r="R2832" t="str">
            <v>1220+</v>
          </cell>
          <cell r="S2832">
            <v>275</v>
          </cell>
          <cell r="T2832" t="str">
            <v>ZF 1.87</v>
          </cell>
          <cell r="U2832" t="str">
            <v>6 Speed</v>
          </cell>
          <cell r="V2832" t="str">
            <v/>
          </cell>
          <cell r="W2832" t="str">
            <v>120F</v>
          </cell>
          <cell r="X2832">
            <v>50</v>
          </cell>
          <cell r="Y2832" t="str">
            <v>N</v>
          </cell>
          <cell r="Z2832" t="str">
            <v>380/80R38 (BLACK)</v>
          </cell>
          <cell r="AA2832" t="str">
            <v>380/90R46, SPRAYBIB (BLACK)</v>
          </cell>
          <cell r="AB2832">
            <v>1200</v>
          </cell>
          <cell r="AC2832" t="str">
            <v>N</v>
          </cell>
          <cell r="AD2832" t="str">
            <v>Y</v>
          </cell>
          <cell r="AE2832" t="str">
            <v>Y</v>
          </cell>
          <cell r="AF2832">
            <v>38</v>
          </cell>
          <cell r="AG2832" t="str">
            <v>DB</v>
          </cell>
          <cell r="AH2832" t="str">
            <v>N</v>
          </cell>
          <cell r="AK2832" t="str">
            <v>Y</v>
          </cell>
          <cell r="AL2832" t="str">
            <v>N</v>
          </cell>
          <cell r="AM2832">
            <v>100</v>
          </cell>
          <cell r="AN2832" t="str">
            <v>Y</v>
          </cell>
          <cell r="AO2832">
            <v>9</v>
          </cell>
          <cell r="AP2832">
            <v>20</v>
          </cell>
          <cell r="AQ2832">
            <v>3</v>
          </cell>
          <cell r="AR2832" t="str">
            <v>N</v>
          </cell>
          <cell r="AS2832" t="str">
            <v>L</v>
          </cell>
          <cell r="AT2832" t="str">
            <v>Env Pro 2</v>
          </cell>
          <cell r="AU2832" t="str">
            <v>GPS</v>
          </cell>
          <cell r="AV2832" t="str">
            <v>N</v>
          </cell>
          <cell r="AW2832" t="str">
            <v>Y</v>
          </cell>
          <cell r="AX2832" t="str">
            <v>Y</v>
          </cell>
          <cell r="AY2832" t="str">
            <v>N</v>
          </cell>
        </row>
        <row r="2833">
          <cell r="D2833">
            <v>0</v>
          </cell>
          <cell r="H2833">
            <v>417</v>
          </cell>
          <cell r="O2833">
            <v>0</v>
          </cell>
          <cell r="Q2833" t="str">
            <v>2015-0768</v>
          </cell>
          <cell r="R2833">
            <v>1220</v>
          </cell>
          <cell r="S2833">
            <v>225</v>
          </cell>
          <cell r="T2833" t="str">
            <v>ZF 2.42</v>
          </cell>
          <cell r="U2833" t="str">
            <v>6 Speed</v>
          </cell>
          <cell r="V2833" t="str">
            <v/>
          </cell>
          <cell r="W2833" t="str">
            <v>120F</v>
          </cell>
          <cell r="X2833">
            <v>50</v>
          </cell>
          <cell r="Y2833" t="str">
            <v>N</v>
          </cell>
          <cell r="Z2833" t="str">
            <v>380/80R38 (BLACK)</v>
          </cell>
          <cell r="AA2833" t="str">
            <v>380/90R46, SPRAYBIB (BLACK)</v>
          </cell>
          <cell r="AB2833">
            <v>1200</v>
          </cell>
          <cell r="AC2833" t="str">
            <v>N</v>
          </cell>
          <cell r="AD2833" t="str">
            <v>N</v>
          </cell>
          <cell r="AE2833" t="str">
            <v>Y</v>
          </cell>
          <cell r="AF2833">
            <v>38</v>
          </cell>
          <cell r="AG2833" t="str">
            <v>DB</v>
          </cell>
          <cell r="AH2833" t="str">
            <v>N</v>
          </cell>
          <cell r="AK2833" t="str">
            <v>N</v>
          </cell>
          <cell r="AL2833" t="str">
            <v>N</v>
          </cell>
          <cell r="AM2833">
            <v>100</v>
          </cell>
          <cell r="AN2833" t="str">
            <v>Y</v>
          </cell>
          <cell r="AO2833">
            <v>9</v>
          </cell>
          <cell r="AP2833">
            <v>20</v>
          </cell>
          <cell r="AQ2833">
            <v>3</v>
          </cell>
          <cell r="AR2833" t="str">
            <v>N</v>
          </cell>
          <cell r="AS2833" t="str">
            <v>L</v>
          </cell>
          <cell r="AT2833" t="str">
            <v>Viper 4</v>
          </cell>
          <cell r="AU2833" t="str">
            <v>GPS</v>
          </cell>
          <cell r="AV2833" t="str">
            <v>UltraGlide 3</v>
          </cell>
          <cell r="AW2833" t="str">
            <v>Y</v>
          </cell>
          <cell r="AX2833" t="str">
            <v>Y</v>
          </cell>
          <cell r="AY2833" t="str">
            <v>SmartTrax</v>
          </cell>
          <cell r="AZ2833" t="str">
            <v>Raven 3" w/display</v>
          </cell>
        </row>
        <row r="2834">
          <cell r="D2834">
            <v>0</v>
          </cell>
          <cell r="H2834">
            <v>418</v>
          </cell>
          <cell r="O2834">
            <v>0</v>
          </cell>
          <cell r="Q2834" t="str">
            <v>2015-0769</v>
          </cell>
          <cell r="R2834">
            <v>1220</v>
          </cell>
          <cell r="S2834">
            <v>225</v>
          </cell>
          <cell r="T2834" t="str">
            <v>ZF 2.42</v>
          </cell>
          <cell r="U2834" t="str">
            <v>6 Speed</v>
          </cell>
          <cell r="V2834" t="str">
            <v/>
          </cell>
          <cell r="W2834" t="str">
            <v>120F</v>
          </cell>
          <cell r="X2834">
            <v>42</v>
          </cell>
          <cell r="Y2834" t="str">
            <v>N</v>
          </cell>
          <cell r="Z2834" t="str">
            <v>380/80R38 (BLACK)</v>
          </cell>
          <cell r="AA2834" t="str">
            <v>380/90R46, SPRAYBIB (BLACK)</v>
          </cell>
          <cell r="AB2834">
            <v>1200</v>
          </cell>
          <cell r="AC2834" t="str">
            <v>N</v>
          </cell>
          <cell r="AD2834" t="str">
            <v>Y</v>
          </cell>
          <cell r="AE2834" t="str">
            <v>Y</v>
          </cell>
          <cell r="AF2834" t="str">
            <v>N</v>
          </cell>
          <cell r="AG2834" t="str">
            <v>N</v>
          </cell>
          <cell r="AH2834" t="str">
            <v>N</v>
          </cell>
          <cell r="AK2834" t="str">
            <v>N</v>
          </cell>
          <cell r="AL2834" t="str">
            <v>Y</v>
          </cell>
          <cell r="AM2834" t="str">
            <v>60/90</v>
          </cell>
          <cell r="AN2834" t="str">
            <v>Y</v>
          </cell>
          <cell r="AO2834">
            <v>9</v>
          </cell>
          <cell r="AP2834">
            <v>15</v>
          </cell>
          <cell r="AQ2834">
            <v>3</v>
          </cell>
          <cell r="AR2834" t="str">
            <v>N</v>
          </cell>
          <cell r="AS2834" t="str">
            <v>L</v>
          </cell>
          <cell r="AT2834" t="str">
            <v>Env Pro 2</v>
          </cell>
          <cell r="AU2834" t="str">
            <v>GPS</v>
          </cell>
          <cell r="AV2834" t="str">
            <v>ISO UltraGlide 5</v>
          </cell>
          <cell r="AW2834" t="str">
            <v>Y</v>
          </cell>
          <cell r="AX2834" t="str">
            <v>Y</v>
          </cell>
          <cell r="AY2834" t="str">
            <v>N</v>
          </cell>
        </row>
        <row r="2835">
          <cell r="D2835">
            <v>0</v>
          </cell>
          <cell r="H2835">
            <v>419</v>
          </cell>
          <cell r="O2835">
            <v>0</v>
          </cell>
          <cell r="Q2835" t="str">
            <v>2015-0771</v>
          </cell>
          <cell r="R2835">
            <v>720</v>
          </cell>
          <cell r="S2835">
            <v>160</v>
          </cell>
          <cell r="T2835" t="str">
            <v>JCB</v>
          </cell>
          <cell r="U2835" t="str">
            <v>4 Speed</v>
          </cell>
          <cell r="V2835" t="str">
            <v/>
          </cell>
          <cell r="W2835" t="str">
            <v>120F</v>
          </cell>
          <cell r="X2835">
            <v>50</v>
          </cell>
          <cell r="Y2835" t="str">
            <v>N</v>
          </cell>
          <cell r="Z2835" t="str">
            <v>380/80R38 (White)</v>
          </cell>
          <cell r="AA2835" t="str">
            <v>380/90R46, SPRAYBIB (WHITE)</v>
          </cell>
          <cell r="AB2835">
            <v>750</v>
          </cell>
          <cell r="AC2835" t="str">
            <v>N</v>
          </cell>
          <cell r="AD2835" t="str">
            <v>N</v>
          </cell>
          <cell r="AE2835" t="str">
            <v>Y</v>
          </cell>
          <cell r="AF2835" t="str">
            <v>N</v>
          </cell>
          <cell r="AG2835" t="str">
            <v>N</v>
          </cell>
          <cell r="AH2835" t="str">
            <v>N</v>
          </cell>
          <cell r="AK2835" t="str">
            <v>Y</v>
          </cell>
          <cell r="AL2835" t="str">
            <v>N</v>
          </cell>
          <cell r="AM2835" t="str">
            <v>60/90</v>
          </cell>
          <cell r="AN2835" t="str">
            <v>Y</v>
          </cell>
          <cell r="AO2835">
            <v>9</v>
          </cell>
          <cell r="AP2835">
            <v>15</v>
          </cell>
          <cell r="AQ2835">
            <v>3</v>
          </cell>
          <cell r="AR2835" t="str">
            <v>N</v>
          </cell>
          <cell r="AS2835" t="str">
            <v>N</v>
          </cell>
          <cell r="AT2835" t="str">
            <v>Env Pro 2</v>
          </cell>
          <cell r="AU2835" t="str">
            <v>GPS</v>
          </cell>
          <cell r="AV2835" t="str">
            <v>UltraGlide 5</v>
          </cell>
          <cell r="AW2835" t="str">
            <v>Y</v>
          </cell>
          <cell r="AX2835" t="str">
            <v>Y</v>
          </cell>
          <cell r="AY2835" t="str">
            <v>SmartTrax</v>
          </cell>
        </row>
        <row r="2836">
          <cell r="D2836">
            <v>0</v>
          </cell>
          <cell r="H2836">
            <v>420</v>
          </cell>
          <cell r="O2836">
            <v>0</v>
          </cell>
          <cell r="Q2836" t="str">
            <v>2015-0775</v>
          </cell>
          <cell r="R2836">
            <v>1025</v>
          </cell>
          <cell r="S2836">
            <v>173</v>
          </cell>
          <cell r="T2836" t="str">
            <v>ZF 2.42</v>
          </cell>
          <cell r="U2836" t="str">
            <v>6 Speed</v>
          </cell>
          <cell r="V2836" t="str">
            <v/>
          </cell>
          <cell r="W2836" t="str">
            <v>120F</v>
          </cell>
          <cell r="X2836">
            <v>50</v>
          </cell>
          <cell r="Y2836" t="str">
            <v>N</v>
          </cell>
          <cell r="Z2836" t="str">
            <v>380/80R38 (White)</v>
          </cell>
          <cell r="AA2836" t="str">
            <v>380/90R46, SPRAYBIB (WHITE)</v>
          </cell>
          <cell r="AB2836">
            <v>1000</v>
          </cell>
          <cell r="AC2836" t="str">
            <v>N</v>
          </cell>
          <cell r="AD2836" t="str">
            <v>N</v>
          </cell>
          <cell r="AE2836" t="str">
            <v>N</v>
          </cell>
          <cell r="AF2836" t="str">
            <v>N</v>
          </cell>
          <cell r="AG2836" t="str">
            <v>N</v>
          </cell>
          <cell r="AH2836" t="str">
            <v>Y</v>
          </cell>
          <cell r="AK2836" t="str">
            <v>Y</v>
          </cell>
          <cell r="AL2836" t="str">
            <v>N</v>
          </cell>
          <cell r="AM2836" t="str">
            <v>60/90</v>
          </cell>
          <cell r="AN2836" t="str">
            <v>Y</v>
          </cell>
          <cell r="AO2836">
            <v>9</v>
          </cell>
          <cell r="AP2836">
            <v>15</v>
          </cell>
          <cell r="AQ2836">
            <v>3</v>
          </cell>
          <cell r="AR2836" t="str">
            <v>N</v>
          </cell>
          <cell r="AS2836" t="str">
            <v>N</v>
          </cell>
          <cell r="AT2836" t="str">
            <v>Env Pro 2</v>
          </cell>
          <cell r="AU2836" t="str">
            <v>GPS</v>
          </cell>
          <cell r="AV2836" t="str">
            <v>N</v>
          </cell>
          <cell r="AW2836" t="str">
            <v>Y</v>
          </cell>
          <cell r="AX2836" t="str">
            <v>Y</v>
          </cell>
          <cell r="AY2836" t="str">
            <v>N</v>
          </cell>
        </row>
        <row r="2837">
          <cell r="D2837">
            <v>0</v>
          </cell>
          <cell r="H2837">
            <v>421</v>
          </cell>
          <cell r="O2837">
            <v>0</v>
          </cell>
          <cell r="Q2837" t="str">
            <v>2015-0776</v>
          </cell>
          <cell r="R2837">
            <v>1025</v>
          </cell>
          <cell r="S2837">
            <v>173</v>
          </cell>
          <cell r="T2837" t="str">
            <v>ZF 2.42</v>
          </cell>
          <cell r="U2837" t="str">
            <v>6 Speed</v>
          </cell>
          <cell r="V2837" t="str">
            <v/>
          </cell>
          <cell r="W2837" t="str">
            <v>120-160</v>
          </cell>
          <cell r="X2837">
            <v>50</v>
          </cell>
          <cell r="Y2837" t="str">
            <v>Y</v>
          </cell>
          <cell r="Z2837" t="str">
            <v>380/80R38 (White)</v>
          </cell>
          <cell r="AA2837" t="str">
            <v>380/90R46, SPRAYBIB (WHITE)</v>
          </cell>
          <cell r="AB2837">
            <v>1000</v>
          </cell>
          <cell r="AC2837" t="str">
            <v>N</v>
          </cell>
          <cell r="AD2837" t="str">
            <v>N</v>
          </cell>
          <cell r="AE2837" t="str">
            <v>Y</v>
          </cell>
          <cell r="AF2837">
            <v>38</v>
          </cell>
          <cell r="AG2837" t="str">
            <v>DB</v>
          </cell>
          <cell r="AH2837" t="str">
            <v>N</v>
          </cell>
          <cell r="AK2837" t="str">
            <v>N</v>
          </cell>
          <cell r="AL2837" t="str">
            <v>N</v>
          </cell>
          <cell r="AM2837" t="str">
            <v>60/90</v>
          </cell>
          <cell r="AN2837" t="str">
            <v>Y</v>
          </cell>
          <cell r="AO2837">
            <v>9</v>
          </cell>
          <cell r="AP2837">
            <v>15</v>
          </cell>
          <cell r="AQ2837">
            <v>3</v>
          </cell>
          <cell r="AR2837" t="str">
            <v>N</v>
          </cell>
          <cell r="AS2837" t="str">
            <v>N</v>
          </cell>
          <cell r="AT2837" t="str">
            <v>Env Pro 2</v>
          </cell>
          <cell r="AU2837" t="str">
            <v>GPS</v>
          </cell>
          <cell r="AV2837" t="str">
            <v>UltraGlide 3</v>
          </cell>
          <cell r="AW2837" t="str">
            <v>Y</v>
          </cell>
          <cell r="AX2837" t="str">
            <v>Y</v>
          </cell>
          <cell r="AY2837" t="str">
            <v>SmartTrax</v>
          </cell>
        </row>
        <row r="2838">
          <cell r="D2838">
            <v>0</v>
          </cell>
          <cell r="H2838">
            <v>422</v>
          </cell>
          <cell r="O2838">
            <v>0</v>
          </cell>
          <cell r="Q2838" t="str">
            <v>2015-0777</v>
          </cell>
          <cell r="R2838">
            <v>720</v>
          </cell>
          <cell r="S2838">
            <v>160</v>
          </cell>
          <cell r="T2838" t="str">
            <v>JCB</v>
          </cell>
          <cell r="U2838" t="str">
            <v>4 Speed</v>
          </cell>
          <cell r="V2838" t="str">
            <v/>
          </cell>
          <cell r="W2838" t="str">
            <v>120F</v>
          </cell>
          <cell r="X2838">
            <v>42</v>
          </cell>
          <cell r="Y2838" t="str">
            <v>N</v>
          </cell>
          <cell r="Z2838" t="str">
            <v>380/80R38 (White)</v>
          </cell>
          <cell r="AA2838" t="str">
            <v>380/90R46, SPRAYBIB (WHITE)</v>
          </cell>
          <cell r="AB2838">
            <v>750</v>
          </cell>
          <cell r="AC2838" t="str">
            <v>N</v>
          </cell>
          <cell r="AD2838" t="str">
            <v>N</v>
          </cell>
          <cell r="AE2838" t="str">
            <v>Y</v>
          </cell>
          <cell r="AF2838">
            <v>38</v>
          </cell>
          <cell r="AG2838" t="str">
            <v>Plan</v>
          </cell>
          <cell r="AH2838" t="str">
            <v>N</v>
          </cell>
          <cell r="AK2838" t="str">
            <v>N</v>
          </cell>
          <cell r="AL2838" t="str">
            <v>N</v>
          </cell>
          <cell r="AM2838">
            <v>90</v>
          </cell>
          <cell r="AN2838" t="str">
            <v>Y</v>
          </cell>
          <cell r="AO2838">
            <v>9</v>
          </cell>
          <cell r="AP2838">
            <v>20</v>
          </cell>
          <cell r="AQ2838">
            <v>5</v>
          </cell>
          <cell r="AR2838" t="str">
            <v>N</v>
          </cell>
          <cell r="AS2838" t="str">
            <v>B</v>
          </cell>
          <cell r="AT2838" t="str">
            <v>Env Pro 2</v>
          </cell>
          <cell r="AU2838" t="str">
            <v>GPS</v>
          </cell>
          <cell r="AV2838" t="str">
            <v>PowerGlide</v>
          </cell>
          <cell r="AW2838" t="str">
            <v>Y</v>
          </cell>
          <cell r="AX2838" t="str">
            <v>Y</v>
          </cell>
          <cell r="AY2838" t="str">
            <v>N</v>
          </cell>
        </row>
        <row r="2839">
          <cell r="D2839">
            <v>0</v>
          </cell>
          <cell r="H2839">
            <v>423</v>
          </cell>
          <cell r="O2839">
            <v>0</v>
          </cell>
          <cell r="Q2839" t="str">
            <v>2015-0780</v>
          </cell>
          <cell r="R2839">
            <v>1020</v>
          </cell>
          <cell r="S2839">
            <v>225</v>
          </cell>
          <cell r="T2839" t="str">
            <v>ZF 2.42</v>
          </cell>
          <cell r="U2839" t="str">
            <v>6 Speed</v>
          </cell>
          <cell r="V2839" t="str">
            <v/>
          </cell>
          <cell r="W2839" t="str">
            <v>120F</v>
          </cell>
          <cell r="X2839">
            <v>42</v>
          </cell>
          <cell r="Y2839" t="str">
            <v>N</v>
          </cell>
          <cell r="Z2839" t="str">
            <v>380/80R38 (White)</v>
          </cell>
          <cell r="AA2839" t="str">
            <v>380/90R46, SPRAYBIB (WHITE)</v>
          </cell>
          <cell r="AB2839">
            <v>1000</v>
          </cell>
          <cell r="AC2839" t="str">
            <v>N</v>
          </cell>
          <cell r="AD2839" t="str">
            <v>N</v>
          </cell>
          <cell r="AE2839" t="str">
            <v>Y</v>
          </cell>
          <cell r="AF2839">
            <v>38</v>
          </cell>
          <cell r="AG2839" t="str">
            <v>DB</v>
          </cell>
          <cell r="AH2839" t="str">
            <v>N</v>
          </cell>
          <cell r="AK2839" t="str">
            <v>Y</v>
          </cell>
          <cell r="AL2839" t="str">
            <v>Y</v>
          </cell>
          <cell r="AM2839">
            <v>90</v>
          </cell>
          <cell r="AN2839" t="str">
            <v>Y</v>
          </cell>
          <cell r="AO2839">
            <v>9</v>
          </cell>
          <cell r="AP2839">
            <v>20</v>
          </cell>
          <cell r="AQ2839">
            <v>3</v>
          </cell>
          <cell r="AR2839" t="str">
            <v>N</v>
          </cell>
          <cell r="AS2839" t="str">
            <v>B</v>
          </cell>
          <cell r="AT2839" t="str">
            <v>Viper 4</v>
          </cell>
          <cell r="AU2839" t="str">
            <v>GPS</v>
          </cell>
          <cell r="AV2839" t="str">
            <v>UltraGlide 3</v>
          </cell>
          <cell r="AW2839" t="str">
            <v>Y</v>
          </cell>
          <cell r="AX2839" t="str">
            <v>Y</v>
          </cell>
          <cell r="AY2839" t="str">
            <v>N</v>
          </cell>
        </row>
        <row r="2840">
          <cell r="D2840">
            <v>0</v>
          </cell>
          <cell r="H2840">
            <v>424</v>
          </cell>
          <cell r="O2840">
            <v>0</v>
          </cell>
          <cell r="Q2840" t="str">
            <v>2015-0783</v>
          </cell>
          <cell r="R2840">
            <v>1025</v>
          </cell>
          <cell r="S2840">
            <v>173</v>
          </cell>
          <cell r="T2840" t="str">
            <v>ZF 2.42</v>
          </cell>
          <cell r="U2840" t="str">
            <v>6 Speed</v>
          </cell>
          <cell r="V2840" t="str">
            <v/>
          </cell>
          <cell r="W2840" t="str">
            <v>120F</v>
          </cell>
          <cell r="X2840">
            <v>50</v>
          </cell>
          <cell r="Y2840" t="str">
            <v>N</v>
          </cell>
          <cell r="Z2840" t="str">
            <v>380/80R38 (White)</v>
          </cell>
          <cell r="AA2840" t="str">
            <v>380/90R46, SPRAYBIB (WHITE)</v>
          </cell>
          <cell r="AB2840">
            <v>1000</v>
          </cell>
          <cell r="AC2840" t="str">
            <v>Y</v>
          </cell>
          <cell r="AD2840" t="str">
            <v>Y</v>
          </cell>
          <cell r="AE2840" t="str">
            <v>Y</v>
          </cell>
          <cell r="AF2840">
            <v>38</v>
          </cell>
          <cell r="AG2840" t="str">
            <v>Plan</v>
          </cell>
          <cell r="AH2840" t="str">
            <v>N</v>
          </cell>
          <cell r="AK2840" t="str">
            <v>N</v>
          </cell>
          <cell r="AL2840" t="str">
            <v>N</v>
          </cell>
          <cell r="AM2840">
            <v>90</v>
          </cell>
          <cell r="AN2840" t="str">
            <v>Y</v>
          </cell>
          <cell r="AO2840">
            <v>9</v>
          </cell>
          <cell r="AP2840">
            <v>20</v>
          </cell>
          <cell r="AQ2840">
            <v>3</v>
          </cell>
          <cell r="AR2840" t="str">
            <v>N</v>
          </cell>
          <cell r="AS2840" t="str">
            <v>B</v>
          </cell>
          <cell r="AT2840" t="str">
            <v>Env Pro 2</v>
          </cell>
          <cell r="AU2840" t="str">
            <v>GPS</v>
          </cell>
          <cell r="AV2840" t="str">
            <v>PowerGlide</v>
          </cell>
          <cell r="AW2840" t="str">
            <v>Y</v>
          </cell>
          <cell r="AX2840" t="str">
            <v>Y</v>
          </cell>
          <cell r="AY2840" t="str">
            <v>SmartTrax</v>
          </cell>
        </row>
        <row r="2841">
          <cell r="D2841">
            <v>0</v>
          </cell>
          <cell r="H2841">
            <v>425</v>
          </cell>
          <cell r="O2841">
            <v>0</v>
          </cell>
          <cell r="Q2841" t="str">
            <v>2015-0784</v>
          </cell>
          <cell r="R2841">
            <v>720</v>
          </cell>
          <cell r="S2841">
            <v>160</v>
          </cell>
          <cell r="T2841" t="str">
            <v>JCB</v>
          </cell>
          <cell r="U2841" t="str">
            <v>4 Speed</v>
          </cell>
          <cell r="V2841" t="str">
            <v/>
          </cell>
          <cell r="W2841" t="str">
            <v>120F</v>
          </cell>
          <cell r="X2841">
            <v>42</v>
          </cell>
          <cell r="Y2841" t="str">
            <v>N</v>
          </cell>
          <cell r="Z2841" t="str">
            <v>380/80R38 (White)</v>
          </cell>
          <cell r="AA2841" t="str">
            <v>380/90R46, SPRAYBIB (WHITE)</v>
          </cell>
          <cell r="AB2841">
            <v>750</v>
          </cell>
          <cell r="AC2841" t="str">
            <v>N</v>
          </cell>
          <cell r="AD2841" t="str">
            <v>N</v>
          </cell>
          <cell r="AE2841" t="str">
            <v>N</v>
          </cell>
          <cell r="AF2841" t="str">
            <v>N</v>
          </cell>
          <cell r="AG2841" t="str">
            <v>N</v>
          </cell>
          <cell r="AH2841" t="str">
            <v>Y</v>
          </cell>
          <cell r="AK2841" t="str">
            <v>N</v>
          </cell>
          <cell r="AL2841" t="str">
            <v>Y</v>
          </cell>
          <cell r="AM2841">
            <v>100</v>
          </cell>
          <cell r="AN2841" t="str">
            <v>Y</v>
          </cell>
          <cell r="AO2841">
            <v>9</v>
          </cell>
          <cell r="AP2841">
            <v>20</v>
          </cell>
          <cell r="AQ2841">
            <v>3</v>
          </cell>
          <cell r="AR2841" t="str">
            <v>Split</v>
          </cell>
          <cell r="AS2841" t="str">
            <v>B</v>
          </cell>
          <cell r="AT2841" t="str">
            <v>ISO Wiring</v>
          </cell>
          <cell r="AU2841" t="str">
            <v>GPS</v>
          </cell>
          <cell r="AV2841" t="str">
            <v>N</v>
          </cell>
          <cell r="AW2841" t="str">
            <v>Y</v>
          </cell>
          <cell r="AX2841" t="str">
            <v>Y</v>
          </cell>
          <cell r="AY2841" t="str">
            <v>N</v>
          </cell>
        </row>
        <row r="2842">
          <cell r="D2842">
            <v>0</v>
          </cell>
          <cell r="H2842">
            <v>426</v>
          </cell>
          <cell r="O2842">
            <v>0</v>
          </cell>
          <cell r="Q2842" t="str">
            <v>2015-0786</v>
          </cell>
          <cell r="R2842" t="str">
            <v>1220+</v>
          </cell>
          <cell r="S2842">
            <v>275</v>
          </cell>
          <cell r="T2842" t="str">
            <v>ZF 1.87</v>
          </cell>
          <cell r="U2842" t="str">
            <v>6 Speed</v>
          </cell>
          <cell r="V2842" t="str">
            <v/>
          </cell>
          <cell r="W2842" t="str">
            <v>120F</v>
          </cell>
          <cell r="X2842">
            <v>50</v>
          </cell>
          <cell r="Y2842" t="str">
            <v>N</v>
          </cell>
          <cell r="Z2842" t="str">
            <v>380/80R38 (BLACK)</v>
          </cell>
          <cell r="AA2842" t="str">
            <v>380/90R46, SPRAYBIB (BLACK)</v>
          </cell>
          <cell r="AB2842">
            <v>1200</v>
          </cell>
          <cell r="AC2842" t="str">
            <v>N</v>
          </cell>
          <cell r="AD2842" t="str">
            <v>Y</v>
          </cell>
          <cell r="AE2842" t="str">
            <v>Y</v>
          </cell>
          <cell r="AF2842">
            <v>38</v>
          </cell>
          <cell r="AG2842" t="str">
            <v>DB</v>
          </cell>
          <cell r="AH2842" t="str">
            <v>N</v>
          </cell>
          <cell r="AK2842" t="str">
            <v>Y</v>
          </cell>
          <cell r="AL2842" t="str">
            <v>N</v>
          </cell>
          <cell r="AM2842">
            <v>100</v>
          </cell>
          <cell r="AN2842" t="str">
            <v>Y</v>
          </cell>
          <cell r="AO2842">
            <v>9</v>
          </cell>
          <cell r="AP2842">
            <v>20</v>
          </cell>
          <cell r="AQ2842">
            <v>3</v>
          </cell>
          <cell r="AR2842" t="str">
            <v>N</v>
          </cell>
          <cell r="AS2842" t="str">
            <v>L</v>
          </cell>
          <cell r="AT2842" t="str">
            <v>Env Pro 2</v>
          </cell>
          <cell r="AU2842" t="str">
            <v>GPS</v>
          </cell>
          <cell r="AV2842" t="str">
            <v>N</v>
          </cell>
          <cell r="AW2842" t="str">
            <v>Y</v>
          </cell>
          <cell r="AX2842" t="str">
            <v>Y</v>
          </cell>
          <cell r="AY2842" t="str">
            <v>N</v>
          </cell>
        </row>
        <row r="2843">
          <cell r="D2843">
            <v>0</v>
          </cell>
          <cell r="H2843">
            <v>427</v>
          </cell>
          <cell r="O2843">
            <v>0</v>
          </cell>
          <cell r="Q2843" t="str">
            <v>2015-0787</v>
          </cell>
          <cell r="R2843">
            <v>1220</v>
          </cell>
          <cell r="S2843">
            <v>225</v>
          </cell>
          <cell r="T2843" t="str">
            <v>ZF 2.42</v>
          </cell>
          <cell r="U2843" t="str">
            <v>6 Speed</v>
          </cell>
          <cell r="V2843" t="str">
            <v/>
          </cell>
          <cell r="W2843" t="str">
            <v>120F</v>
          </cell>
          <cell r="X2843">
            <v>50</v>
          </cell>
          <cell r="Y2843" t="str">
            <v>N</v>
          </cell>
          <cell r="Z2843" t="str">
            <v>380/80R38 (BLACK)</v>
          </cell>
          <cell r="AA2843" t="str">
            <v>380/90R46, SPRAYBIB (BLACK)</v>
          </cell>
          <cell r="AB2843">
            <v>1200</v>
          </cell>
          <cell r="AC2843" t="str">
            <v>N</v>
          </cell>
          <cell r="AD2843" t="str">
            <v>N</v>
          </cell>
          <cell r="AE2843" t="str">
            <v>Y</v>
          </cell>
          <cell r="AF2843">
            <v>38</v>
          </cell>
          <cell r="AG2843" t="str">
            <v>DB</v>
          </cell>
          <cell r="AH2843" t="str">
            <v>N</v>
          </cell>
          <cell r="AK2843" t="str">
            <v>N</v>
          </cell>
          <cell r="AL2843" t="str">
            <v>N</v>
          </cell>
          <cell r="AM2843">
            <v>100</v>
          </cell>
          <cell r="AN2843" t="str">
            <v>Y</v>
          </cell>
          <cell r="AO2843">
            <v>9</v>
          </cell>
          <cell r="AP2843">
            <v>20</v>
          </cell>
          <cell r="AQ2843">
            <v>3</v>
          </cell>
          <cell r="AR2843" t="str">
            <v>N</v>
          </cell>
          <cell r="AS2843" t="str">
            <v>L</v>
          </cell>
          <cell r="AT2843" t="str">
            <v>Env Pro 2</v>
          </cell>
          <cell r="AU2843" t="str">
            <v>GPS</v>
          </cell>
          <cell r="AV2843" t="str">
            <v>UltraGlide 3</v>
          </cell>
          <cell r="AW2843" t="str">
            <v>Y</v>
          </cell>
          <cell r="AX2843" t="str">
            <v>Y</v>
          </cell>
          <cell r="AY2843" t="str">
            <v>SmartTrax</v>
          </cell>
          <cell r="AZ2843" t="str">
            <v>Raven 2" w/display</v>
          </cell>
        </row>
        <row r="2844">
          <cell r="D2844">
            <v>0</v>
          </cell>
          <cell r="H2844">
            <v>428</v>
          </cell>
          <cell r="O2844">
            <v>0</v>
          </cell>
          <cell r="Q2844" t="str">
            <v>2015-0790</v>
          </cell>
          <cell r="R2844">
            <v>1220</v>
          </cell>
          <cell r="S2844">
            <v>225</v>
          </cell>
          <cell r="T2844" t="str">
            <v>ZF 2.42</v>
          </cell>
          <cell r="U2844" t="str">
            <v>6 Speed</v>
          </cell>
          <cell r="V2844" t="str">
            <v/>
          </cell>
          <cell r="W2844" t="str">
            <v>120-160</v>
          </cell>
          <cell r="X2844">
            <v>50</v>
          </cell>
          <cell r="Y2844" t="str">
            <v>Y</v>
          </cell>
          <cell r="Z2844" t="str">
            <v>380/80R38 (BLACK)</v>
          </cell>
          <cell r="AA2844" t="str">
            <v>380/90R46, SPRAYBIB (BLACK)</v>
          </cell>
          <cell r="AB2844">
            <v>1200</v>
          </cell>
          <cell r="AC2844" t="str">
            <v>N</v>
          </cell>
          <cell r="AD2844" t="str">
            <v>N</v>
          </cell>
          <cell r="AE2844" t="str">
            <v>Y</v>
          </cell>
          <cell r="AF2844" t="str">
            <v>N</v>
          </cell>
          <cell r="AG2844" t="str">
            <v>N</v>
          </cell>
          <cell r="AH2844" t="str">
            <v>N</v>
          </cell>
          <cell r="AK2844" t="str">
            <v>N</v>
          </cell>
          <cell r="AL2844" t="str">
            <v>Y</v>
          </cell>
          <cell r="AM2844" t="str">
            <v>60/90</v>
          </cell>
          <cell r="AN2844" t="str">
            <v>Y</v>
          </cell>
          <cell r="AO2844">
            <v>9</v>
          </cell>
          <cell r="AP2844">
            <v>15</v>
          </cell>
          <cell r="AQ2844">
            <v>3</v>
          </cell>
          <cell r="AR2844" t="str">
            <v>N</v>
          </cell>
          <cell r="AS2844" t="str">
            <v>L</v>
          </cell>
          <cell r="AT2844" t="str">
            <v>Env Pro 2</v>
          </cell>
          <cell r="AU2844" t="str">
            <v>GPS</v>
          </cell>
          <cell r="AV2844" t="str">
            <v>UltraGlide 5</v>
          </cell>
          <cell r="AW2844" t="str">
            <v>Y</v>
          </cell>
          <cell r="AX2844" t="str">
            <v>Y</v>
          </cell>
          <cell r="AY2844" t="str">
            <v>SmartTrax</v>
          </cell>
          <cell r="BB2844" t="str">
            <v>White 620/70R42, MEGAXBIB</v>
          </cell>
        </row>
        <row r="2845">
          <cell r="D2845">
            <v>0</v>
          </cell>
          <cell r="H2845">
            <v>429</v>
          </cell>
          <cell r="O2845">
            <v>0</v>
          </cell>
          <cell r="Q2845" t="str">
            <v>2015-0793</v>
          </cell>
          <cell r="R2845">
            <v>720</v>
          </cell>
          <cell r="S2845">
            <v>160</v>
          </cell>
          <cell r="T2845" t="str">
            <v>JCB</v>
          </cell>
          <cell r="U2845" t="str">
            <v>4 Speed</v>
          </cell>
          <cell r="V2845" t="str">
            <v/>
          </cell>
          <cell r="W2845" t="str">
            <v>120F</v>
          </cell>
          <cell r="X2845">
            <v>42</v>
          </cell>
          <cell r="Y2845" t="str">
            <v>N</v>
          </cell>
          <cell r="Z2845" t="str">
            <v>380/80R38 (White)</v>
          </cell>
          <cell r="AA2845" t="str">
            <v>380/90R46, SPRAYBIB (WHITE)</v>
          </cell>
          <cell r="AB2845">
            <v>750</v>
          </cell>
          <cell r="AC2845" t="str">
            <v>N</v>
          </cell>
          <cell r="AD2845" t="str">
            <v>N</v>
          </cell>
          <cell r="AE2845" t="str">
            <v>Y</v>
          </cell>
          <cell r="AF2845" t="str">
            <v>N</v>
          </cell>
          <cell r="AG2845" t="str">
            <v>N</v>
          </cell>
          <cell r="AH2845" t="str">
            <v>Y</v>
          </cell>
          <cell r="AK2845" t="str">
            <v>Y</v>
          </cell>
          <cell r="AL2845" t="str">
            <v>N</v>
          </cell>
          <cell r="AM2845" t="str">
            <v>60/90</v>
          </cell>
          <cell r="AN2845" t="str">
            <v>Y</v>
          </cell>
          <cell r="AO2845">
            <v>9</v>
          </cell>
          <cell r="AP2845">
            <v>15</v>
          </cell>
          <cell r="AQ2845">
            <v>3</v>
          </cell>
          <cell r="AR2845" t="str">
            <v>N</v>
          </cell>
          <cell r="AS2845" t="str">
            <v>N</v>
          </cell>
          <cell r="AT2845" t="str">
            <v>Env Pro 2</v>
          </cell>
          <cell r="AU2845" t="str">
            <v>GPS</v>
          </cell>
          <cell r="AV2845" t="str">
            <v>UltraGlide 5</v>
          </cell>
          <cell r="AW2845" t="str">
            <v>Y</v>
          </cell>
          <cell r="AX2845" t="str">
            <v>Y</v>
          </cell>
          <cell r="AY2845" t="str">
            <v>SmartTrax</v>
          </cell>
        </row>
        <row r="2846">
          <cell r="D2846">
            <v>0</v>
          </cell>
          <cell r="H2846">
            <v>430</v>
          </cell>
          <cell r="O2846">
            <v>0</v>
          </cell>
          <cell r="Q2846" t="str">
            <v>2015-0794</v>
          </cell>
          <cell r="R2846">
            <v>1025</v>
          </cell>
          <cell r="S2846">
            <v>173</v>
          </cell>
          <cell r="T2846" t="str">
            <v>ZF 2.42</v>
          </cell>
          <cell r="U2846" t="str">
            <v>6 Speed</v>
          </cell>
          <cell r="V2846" t="str">
            <v/>
          </cell>
          <cell r="W2846" t="str">
            <v>120F</v>
          </cell>
          <cell r="X2846">
            <v>42</v>
          </cell>
          <cell r="Y2846" t="str">
            <v>N</v>
          </cell>
          <cell r="Z2846" t="str">
            <v>320/85R38 (White)</v>
          </cell>
          <cell r="AA2846" t="str">
            <v>320/90R50, AGRIBIB RC (White)</v>
          </cell>
          <cell r="AB2846">
            <v>1000</v>
          </cell>
          <cell r="AC2846" t="str">
            <v>N</v>
          </cell>
          <cell r="AD2846" t="str">
            <v>N</v>
          </cell>
          <cell r="AE2846" t="str">
            <v>N</v>
          </cell>
          <cell r="AF2846" t="str">
            <v>N</v>
          </cell>
          <cell r="AG2846" t="str">
            <v>N</v>
          </cell>
          <cell r="AH2846" t="str">
            <v>N</v>
          </cell>
          <cell r="AK2846" t="str">
            <v>Y</v>
          </cell>
          <cell r="AL2846" t="str">
            <v>N</v>
          </cell>
          <cell r="AM2846" t="str">
            <v>60/90</v>
          </cell>
          <cell r="AN2846" t="str">
            <v>Y</v>
          </cell>
          <cell r="AO2846">
            <v>9</v>
          </cell>
          <cell r="AP2846">
            <v>15</v>
          </cell>
          <cell r="AQ2846">
            <v>5</v>
          </cell>
          <cell r="AR2846" t="str">
            <v>N</v>
          </cell>
          <cell r="AS2846" t="str">
            <v>N</v>
          </cell>
          <cell r="AT2846" t="str">
            <v>Env Pro 2</v>
          </cell>
          <cell r="AU2846" t="str">
            <v>GPS</v>
          </cell>
          <cell r="AV2846" t="str">
            <v>N</v>
          </cell>
          <cell r="AW2846" t="str">
            <v>Y</v>
          </cell>
          <cell r="AX2846" t="str">
            <v>Y</v>
          </cell>
          <cell r="AY2846" t="str">
            <v>N</v>
          </cell>
        </row>
        <row r="2847">
          <cell r="D2847">
            <v>0</v>
          </cell>
          <cell r="H2847">
            <v>431</v>
          </cell>
          <cell r="O2847">
            <v>0</v>
          </cell>
          <cell r="Q2847" t="str">
            <v>2015-0795</v>
          </cell>
          <cell r="R2847">
            <v>720</v>
          </cell>
          <cell r="S2847">
            <v>160</v>
          </cell>
          <cell r="T2847" t="str">
            <v>JCB</v>
          </cell>
          <cell r="U2847" t="str">
            <v>4 Speed</v>
          </cell>
          <cell r="V2847" t="str">
            <v/>
          </cell>
          <cell r="W2847" t="str">
            <v>120F</v>
          </cell>
          <cell r="X2847">
            <v>50</v>
          </cell>
          <cell r="Y2847" t="str">
            <v>N</v>
          </cell>
          <cell r="Z2847" t="str">
            <v>380/80R38 (White)</v>
          </cell>
          <cell r="AA2847" t="str">
            <v>380/90R46, SPRAYBIB (WHITE)</v>
          </cell>
          <cell r="AB2847">
            <v>750</v>
          </cell>
          <cell r="AC2847" t="str">
            <v>N</v>
          </cell>
          <cell r="AD2847" t="str">
            <v>N</v>
          </cell>
          <cell r="AE2847" t="str">
            <v>Y</v>
          </cell>
          <cell r="AF2847">
            <v>38</v>
          </cell>
          <cell r="AG2847" t="str">
            <v>DB</v>
          </cell>
          <cell r="AH2847" t="str">
            <v>N</v>
          </cell>
          <cell r="AK2847" t="str">
            <v>N</v>
          </cell>
          <cell r="AL2847" t="str">
            <v>N</v>
          </cell>
          <cell r="AM2847">
            <v>100</v>
          </cell>
          <cell r="AN2847" t="str">
            <v>Y</v>
          </cell>
          <cell r="AO2847">
            <v>9</v>
          </cell>
          <cell r="AP2847">
            <v>15</v>
          </cell>
          <cell r="AQ2847">
            <v>3</v>
          </cell>
          <cell r="AR2847" t="str">
            <v>N</v>
          </cell>
          <cell r="AS2847" t="str">
            <v>N</v>
          </cell>
          <cell r="AT2847" t="str">
            <v>Env Pro 2</v>
          </cell>
          <cell r="AU2847" t="str">
            <v>GPS</v>
          </cell>
          <cell r="AV2847" t="str">
            <v>UltraGlide 3</v>
          </cell>
          <cell r="AW2847" t="str">
            <v>Y</v>
          </cell>
          <cell r="AX2847" t="str">
            <v>Y</v>
          </cell>
          <cell r="AY2847" t="str">
            <v>SmartTrax</v>
          </cell>
        </row>
        <row r="2848">
          <cell r="D2848">
            <v>0</v>
          </cell>
          <cell r="H2848">
            <v>432</v>
          </cell>
          <cell r="O2848">
            <v>0</v>
          </cell>
          <cell r="Q2848" t="str">
            <v>2015-0796</v>
          </cell>
          <cell r="R2848">
            <v>720</v>
          </cell>
          <cell r="S2848">
            <v>160</v>
          </cell>
          <cell r="T2848" t="str">
            <v>JCB</v>
          </cell>
          <cell r="U2848" t="str">
            <v>4 Speed</v>
          </cell>
          <cell r="V2848" t="str">
            <v/>
          </cell>
          <cell r="W2848" t="str">
            <v>120F</v>
          </cell>
          <cell r="X2848">
            <v>42</v>
          </cell>
          <cell r="Y2848" t="str">
            <v>N</v>
          </cell>
          <cell r="Z2848" t="str">
            <v>380/80R38 (White)</v>
          </cell>
          <cell r="AA2848" t="str">
            <v>380/90R46, SPRAYBIB (WHITE)</v>
          </cell>
          <cell r="AB2848">
            <v>750</v>
          </cell>
          <cell r="AC2848" t="str">
            <v>N</v>
          </cell>
          <cell r="AD2848" t="str">
            <v>N</v>
          </cell>
          <cell r="AE2848" t="str">
            <v>Y</v>
          </cell>
          <cell r="AF2848">
            <v>38</v>
          </cell>
          <cell r="AG2848" t="str">
            <v>Plan</v>
          </cell>
          <cell r="AH2848" t="str">
            <v>N</v>
          </cell>
          <cell r="AK2848" t="str">
            <v>N</v>
          </cell>
          <cell r="AL2848" t="str">
            <v>N</v>
          </cell>
          <cell r="AM2848">
            <v>90</v>
          </cell>
          <cell r="AN2848" t="str">
            <v>Y</v>
          </cell>
          <cell r="AO2848">
            <v>9</v>
          </cell>
          <cell r="AP2848">
            <v>20</v>
          </cell>
          <cell r="AQ2848">
            <v>3</v>
          </cell>
          <cell r="AR2848" t="str">
            <v>N</v>
          </cell>
          <cell r="AS2848" t="str">
            <v>B</v>
          </cell>
          <cell r="AT2848" t="str">
            <v>Env Pro 2</v>
          </cell>
          <cell r="AU2848" t="str">
            <v>GPS</v>
          </cell>
          <cell r="AV2848" t="str">
            <v>PowerGlide</v>
          </cell>
          <cell r="AW2848" t="str">
            <v>Y</v>
          </cell>
          <cell r="AX2848" t="str">
            <v>Y</v>
          </cell>
          <cell r="AY2848" t="str">
            <v>SmartTrax</v>
          </cell>
        </row>
        <row r="2849">
          <cell r="D2849">
            <v>0</v>
          </cell>
          <cell r="H2849">
            <v>433</v>
          </cell>
          <cell r="O2849">
            <v>0</v>
          </cell>
          <cell r="Q2849" t="str">
            <v>2015-0798</v>
          </cell>
          <cell r="R2849">
            <v>1020</v>
          </cell>
          <cell r="S2849">
            <v>225</v>
          </cell>
          <cell r="T2849" t="str">
            <v>ZF 2.42</v>
          </cell>
          <cell r="U2849" t="str">
            <v>6 Speed</v>
          </cell>
          <cell r="V2849" t="str">
            <v/>
          </cell>
          <cell r="W2849" t="str">
            <v>120F</v>
          </cell>
          <cell r="X2849">
            <v>42</v>
          </cell>
          <cell r="Y2849" t="str">
            <v>N</v>
          </cell>
          <cell r="Z2849" t="str">
            <v>380/80R38 (White)</v>
          </cell>
          <cell r="AA2849" t="str">
            <v>380/90R46, SPRAYBIB (WHITE)</v>
          </cell>
          <cell r="AB2849">
            <v>1000</v>
          </cell>
          <cell r="AC2849" t="str">
            <v>N</v>
          </cell>
          <cell r="AD2849" t="str">
            <v>Y</v>
          </cell>
          <cell r="AE2849" t="str">
            <v>Y</v>
          </cell>
          <cell r="AF2849">
            <v>38</v>
          </cell>
          <cell r="AG2849" t="str">
            <v>DB</v>
          </cell>
          <cell r="AH2849" t="str">
            <v>N</v>
          </cell>
          <cell r="AK2849" t="str">
            <v>Y</v>
          </cell>
          <cell r="AL2849" t="str">
            <v>N</v>
          </cell>
          <cell r="AM2849">
            <v>90</v>
          </cell>
          <cell r="AN2849" t="str">
            <v>Y</v>
          </cell>
          <cell r="AO2849">
            <v>9</v>
          </cell>
          <cell r="AP2849">
            <v>20</v>
          </cell>
          <cell r="AQ2849">
            <v>3</v>
          </cell>
          <cell r="AR2849" t="str">
            <v>N</v>
          </cell>
          <cell r="AS2849" t="str">
            <v>B</v>
          </cell>
          <cell r="AT2849" t="str">
            <v>Viper 4</v>
          </cell>
          <cell r="AU2849" t="str">
            <v>GPS</v>
          </cell>
          <cell r="AV2849" t="str">
            <v>UltraGlide 3</v>
          </cell>
          <cell r="AW2849" t="str">
            <v>Y</v>
          </cell>
          <cell r="AX2849" t="str">
            <v>Y</v>
          </cell>
          <cell r="AY2849" t="str">
            <v>N</v>
          </cell>
        </row>
        <row r="2850">
          <cell r="D2850">
            <v>0</v>
          </cell>
          <cell r="H2850">
            <v>434</v>
          </cell>
          <cell r="O2850">
            <v>0</v>
          </cell>
          <cell r="Q2850" t="str">
            <v>2015-0799</v>
          </cell>
          <cell r="R2850">
            <v>1025</v>
          </cell>
          <cell r="S2850">
            <v>173</v>
          </cell>
          <cell r="T2850" t="str">
            <v>ZF 2.42</v>
          </cell>
          <cell r="U2850" t="str">
            <v>6 Speed</v>
          </cell>
          <cell r="V2850" t="str">
            <v/>
          </cell>
          <cell r="W2850" t="str">
            <v>120F</v>
          </cell>
          <cell r="X2850">
            <v>50</v>
          </cell>
          <cell r="Y2850" t="str">
            <v>N</v>
          </cell>
          <cell r="Z2850" t="str">
            <v>380/80R38 (White)</v>
          </cell>
          <cell r="AA2850" t="str">
            <v>380/90R46, SPRAYBIB (WHITE)</v>
          </cell>
          <cell r="AB2850">
            <v>1000</v>
          </cell>
          <cell r="AC2850" t="str">
            <v>N</v>
          </cell>
          <cell r="AD2850" t="str">
            <v>N</v>
          </cell>
          <cell r="AE2850" t="str">
            <v>Y</v>
          </cell>
          <cell r="AF2850">
            <v>38</v>
          </cell>
          <cell r="AG2850" t="str">
            <v>Plan</v>
          </cell>
          <cell r="AH2850" t="str">
            <v>N</v>
          </cell>
          <cell r="AK2850" t="str">
            <v>N</v>
          </cell>
          <cell r="AL2850" t="str">
            <v>N</v>
          </cell>
          <cell r="AM2850">
            <v>90</v>
          </cell>
          <cell r="AN2850" t="str">
            <v>Y</v>
          </cell>
          <cell r="AO2850">
            <v>9</v>
          </cell>
          <cell r="AP2850">
            <v>20</v>
          </cell>
          <cell r="AQ2850">
            <v>3</v>
          </cell>
          <cell r="AR2850" t="str">
            <v>N</v>
          </cell>
          <cell r="AS2850" t="str">
            <v>B</v>
          </cell>
          <cell r="AT2850" t="str">
            <v>Env Pro 2</v>
          </cell>
          <cell r="AU2850" t="str">
            <v>GPS</v>
          </cell>
          <cell r="AV2850" t="str">
            <v>PowerGlide</v>
          </cell>
          <cell r="AW2850" t="str">
            <v>Y</v>
          </cell>
          <cell r="AX2850" t="str">
            <v>Y</v>
          </cell>
          <cell r="AY2850" t="str">
            <v>SmartTrax</v>
          </cell>
        </row>
        <row r="2851">
          <cell r="D2851">
            <v>0</v>
          </cell>
          <cell r="H2851">
            <v>435</v>
          </cell>
          <cell r="O2851">
            <v>0</v>
          </cell>
          <cell r="Q2851" t="str">
            <v>2015-0800</v>
          </cell>
          <cell r="R2851">
            <v>720</v>
          </cell>
          <cell r="S2851">
            <v>160</v>
          </cell>
          <cell r="T2851" t="str">
            <v>JCB</v>
          </cell>
          <cell r="U2851" t="str">
            <v>4 Speed</v>
          </cell>
          <cell r="V2851" t="str">
            <v/>
          </cell>
          <cell r="W2851" t="str">
            <v>120F</v>
          </cell>
          <cell r="X2851">
            <v>42</v>
          </cell>
          <cell r="Y2851" t="str">
            <v>N</v>
          </cell>
          <cell r="Z2851" t="str">
            <v>380/80R38 (White)</v>
          </cell>
          <cell r="AA2851" t="str">
            <v>380/90R46, SPRAYBIB (WHITE)</v>
          </cell>
          <cell r="AB2851">
            <v>750</v>
          </cell>
          <cell r="AC2851" t="str">
            <v>N</v>
          </cell>
          <cell r="AD2851" t="str">
            <v>N</v>
          </cell>
          <cell r="AE2851" t="str">
            <v>N</v>
          </cell>
          <cell r="AF2851">
            <v>38</v>
          </cell>
          <cell r="AG2851" t="str">
            <v>DB</v>
          </cell>
          <cell r="AH2851" t="str">
            <v>N</v>
          </cell>
          <cell r="AK2851" t="str">
            <v>N</v>
          </cell>
          <cell r="AL2851" t="str">
            <v>Y</v>
          </cell>
          <cell r="AM2851">
            <v>100</v>
          </cell>
          <cell r="AN2851" t="str">
            <v>Y</v>
          </cell>
          <cell r="AO2851">
            <v>9</v>
          </cell>
          <cell r="AP2851">
            <v>20</v>
          </cell>
          <cell r="AQ2851">
            <v>3</v>
          </cell>
          <cell r="AR2851" t="str">
            <v>N</v>
          </cell>
          <cell r="AS2851" t="str">
            <v>B</v>
          </cell>
          <cell r="AT2851" t="str">
            <v>Env Pro 2</v>
          </cell>
          <cell r="AU2851" t="str">
            <v>GPS</v>
          </cell>
          <cell r="AV2851" t="str">
            <v>N</v>
          </cell>
          <cell r="AW2851" t="str">
            <v>Y</v>
          </cell>
          <cell r="AX2851" t="str">
            <v>Y</v>
          </cell>
          <cell r="AY2851" t="str">
            <v>SmartTrax</v>
          </cell>
        </row>
        <row r="2852">
          <cell r="D2852">
            <v>0</v>
          </cell>
          <cell r="H2852">
            <v>436</v>
          </cell>
          <cell r="O2852">
            <v>0</v>
          </cell>
          <cell r="Q2852" t="str">
            <v>2015-0801</v>
          </cell>
          <cell r="R2852" t="str">
            <v>1020+</v>
          </cell>
          <cell r="S2852">
            <v>275</v>
          </cell>
          <cell r="T2852" t="str">
            <v>ZF 1.87</v>
          </cell>
          <cell r="U2852" t="str">
            <v>6 Speed</v>
          </cell>
          <cell r="V2852" t="str">
            <v/>
          </cell>
          <cell r="W2852" t="str">
            <v>120-160</v>
          </cell>
          <cell r="X2852">
            <v>50</v>
          </cell>
          <cell r="Y2852" t="str">
            <v>Y</v>
          </cell>
          <cell r="Z2852" t="str">
            <v>380/80R38 (BLACK)</v>
          </cell>
          <cell r="AA2852" t="str">
            <v>380/90R46, SPRAYBIB (BLACK)</v>
          </cell>
          <cell r="AB2852">
            <v>1200</v>
          </cell>
          <cell r="AC2852" t="str">
            <v>N</v>
          </cell>
          <cell r="AD2852" t="str">
            <v>Y</v>
          </cell>
          <cell r="AE2852" t="str">
            <v>Y</v>
          </cell>
          <cell r="AF2852">
            <v>38</v>
          </cell>
          <cell r="AG2852" t="str">
            <v>DB</v>
          </cell>
          <cell r="AH2852" t="str">
            <v>Y</v>
          </cell>
          <cell r="AK2852" t="str">
            <v>Y</v>
          </cell>
          <cell r="AL2852" t="str">
            <v>N</v>
          </cell>
          <cell r="AM2852">
            <v>100</v>
          </cell>
          <cell r="AN2852" t="str">
            <v>Y</v>
          </cell>
          <cell r="AO2852">
            <v>9</v>
          </cell>
          <cell r="AP2852">
            <v>20</v>
          </cell>
          <cell r="AQ2852">
            <v>3</v>
          </cell>
          <cell r="AR2852" t="str">
            <v>N</v>
          </cell>
          <cell r="AS2852" t="str">
            <v>L</v>
          </cell>
          <cell r="AT2852" t="str">
            <v>Env Pro 2</v>
          </cell>
          <cell r="AU2852" t="str">
            <v>GPS</v>
          </cell>
          <cell r="AV2852" t="str">
            <v>N</v>
          </cell>
          <cell r="AW2852" t="str">
            <v>Y</v>
          </cell>
          <cell r="AX2852" t="str">
            <v>Y</v>
          </cell>
          <cell r="AY2852" t="str">
            <v>N</v>
          </cell>
        </row>
        <row r="2853">
          <cell r="D2853">
            <v>0</v>
          </cell>
          <cell r="H2853">
            <v>437</v>
          </cell>
          <cell r="O2853">
            <v>0</v>
          </cell>
          <cell r="Q2853" t="str">
            <v>2015-0802</v>
          </cell>
          <cell r="R2853">
            <v>1220</v>
          </cell>
          <cell r="S2853">
            <v>225</v>
          </cell>
          <cell r="T2853" t="str">
            <v>ZF 2.42</v>
          </cell>
          <cell r="U2853" t="str">
            <v>6 Speed</v>
          </cell>
          <cell r="V2853" t="str">
            <v/>
          </cell>
          <cell r="W2853" t="str">
            <v>120F</v>
          </cell>
          <cell r="X2853">
            <v>50</v>
          </cell>
          <cell r="Y2853" t="str">
            <v>N</v>
          </cell>
          <cell r="Z2853" t="str">
            <v>380/80R38 (BLACK)</v>
          </cell>
          <cell r="AA2853" t="str">
            <v>380/90R46, SPRAYBIB (BLACK)</v>
          </cell>
          <cell r="AB2853">
            <v>1200</v>
          </cell>
          <cell r="AC2853" t="str">
            <v>N</v>
          </cell>
          <cell r="AD2853" t="str">
            <v>N</v>
          </cell>
          <cell r="AE2853" t="str">
            <v>Y</v>
          </cell>
          <cell r="AF2853">
            <v>38</v>
          </cell>
          <cell r="AG2853" t="str">
            <v>DB</v>
          </cell>
          <cell r="AH2853" t="str">
            <v>N</v>
          </cell>
          <cell r="AK2853" t="str">
            <v>N</v>
          </cell>
          <cell r="AL2853" t="str">
            <v>N</v>
          </cell>
          <cell r="AM2853">
            <v>100</v>
          </cell>
          <cell r="AN2853" t="str">
            <v>Y</v>
          </cell>
          <cell r="AO2853">
            <v>9</v>
          </cell>
          <cell r="AP2853">
            <v>20</v>
          </cell>
          <cell r="AQ2853">
            <v>3</v>
          </cell>
          <cell r="AR2853" t="str">
            <v>N</v>
          </cell>
          <cell r="AS2853" t="str">
            <v>L</v>
          </cell>
          <cell r="AT2853" t="str">
            <v>Viper 4</v>
          </cell>
          <cell r="AU2853" t="str">
            <v>GPS</v>
          </cell>
          <cell r="AV2853" t="str">
            <v>UltraGlide 3</v>
          </cell>
          <cell r="AW2853" t="str">
            <v>Y</v>
          </cell>
          <cell r="AX2853" t="str">
            <v>Y</v>
          </cell>
          <cell r="AY2853" t="str">
            <v>SmartTrax</v>
          </cell>
        </row>
        <row r="2854">
          <cell r="D2854">
            <v>0</v>
          </cell>
          <cell r="H2854">
            <v>438</v>
          </cell>
          <cell r="O2854">
            <v>0</v>
          </cell>
          <cell r="Q2854" t="str">
            <v>2015-0805</v>
          </cell>
          <cell r="R2854">
            <v>1220</v>
          </cell>
          <cell r="S2854">
            <v>225</v>
          </cell>
          <cell r="T2854" t="str">
            <v>ZF 2.42</v>
          </cell>
          <cell r="U2854" t="str">
            <v>6 Speed</v>
          </cell>
          <cell r="V2854" t="str">
            <v/>
          </cell>
          <cell r="W2854" t="str">
            <v>120F</v>
          </cell>
          <cell r="X2854">
            <v>50</v>
          </cell>
          <cell r="Y2854" t="str">
            <v>N</v>
          </cell>
          <cell r="Z2854" t="str">
            <v>380/80R38 (BLACK)</v>
          </cell>
          <cell r="AA2854" t="str">
            <v>380/90R46, SPRAYBIB (BLACK)</v>
          </cell>
          <cell r="AB2854">
            <v>1200</v>
          </cell>
          <cell r="AC2854" t="str">
            <v>N</v>
          </cell>
          <cell r="AD2854" t="str">
            <v>N</v>
          </cell>
          <cell r="AE2854" t="str">
            <v>Y</v>
          </cell>
          <cell r="AF2854" t="str">
            <v>N</v>
          </cell>
          <cell r="AG2854" t="str">
            <v>N</v>
          </cell>
          <cell r="AH2854" t="str">
            <v>N</v>
          </cell>
          <cell r="AK2854" t="str">
            <v>Y</v>
          </cell>
          <cell r="AL2854" t="str">
            <v>Y</v>
          </cell>
          <cell r="AM2854" t="str">
            <v>60/90</v>
          </cell>
          <cell r="AN2854" t="str">
            <v>Y</v>
          </cell>
          <cell r="AO2854">
            <v>9</v>
          </cell>
          <cell r="AP2854">
            <v>15</v>
          </cell>
          <cell r="AQ2854">
            <v>3</v>
          </cell>
          <cell r="AR2854" t="str">
            <v>N</v>
          </cell>
          <cell r="AS2854" t="str">
            <v>L</v>
          </cell>
          <cell r="AT2854" t="str">
            <v>Env Pro 2</v>
          </cell>
          <cell r="AU2854" t="str">
            <v>GPS</v>
          </cell>
          <cell r="AV2854" t="str">
            <v>N</v>
          </cell>
          <cell r="AW2854" t="str">
            <v>Y</v>
          </cell>
          <cell r="AX2854" t="str">
            <v>Y</v>
          </cell>
          <cell r="AY2854" t="str">
            <v>N</v>
          </cell>
          <cell r="BB2854" t="str">
            <v xml:space="preserve">Dual set, White, 380/90R46, SPRAYBIB </v>
          </cell>
        </row>
        <row r="2855">
          <cell r="D2855">
            <v>0</v>
          </cell>
          <cell r="H2855">
            <v>439</v>
          </cell>
          <cell r="O2855">
            <v>0</v>
          </cell>
          <cell r="Q2855" t="str">
            <v>2015-0809</v>
          </cell>
          <cell r="R2855">
            <v>720</v>
          </cell>
          <cell r="S2855">
            <v>160</v>
          </cell>
          <cell r="T2855" t="str">
            <v>JCB</v>
          </cell>
          <cell r="U2855" t="str">
            <v>4 Speed</v>
          </cell>
          <cell r="V2855" t="str">
            <v/>
          </cell>
          <cell r="W2855" t="str">
            <v>120F</v>
          </cell>
          <cell r="X2855">
            <v>42</v>
          </cell>
          <cell r="Y2855" t="str">
            <v>N</v>
          </cell>
          <cell r="Z2855" t="str">
            <v>380/80R38 (White)</v>
          </cell>
          <cell r="AA2855" t="str">
            <v>380/90R46, SPRAYBIB (WHITE)</v>
          </cell>
          <cell r="AB2855">
            <v>750</v>
          </cell>
          <cell r="AC2855" t="str">
            <v>N</v>
          </cell>
          <cell r="AD2855" t="str">
            <v>N</v>
          </cell>
          <cell r="AE2855" t="str">
            <v>Y</v>
          </cell>
          <cell r="AF2855" t="str">
            <v>N</v>
          </cell>
          <cell r="AG2855" t="str">
            <v>N</v>
          </cell>
          <cell r="AH2855" t="str">
            <v>Y</v>
          </cell>
          <cell r="AK2855" t="str">
            <v>Y</v>
          </cell>
          <cell r="AL2855" t="str">
            <v>N</v>
          </cell>
          <cell r="AM2855" t="str">
            <v>60/90</v>
          </cell>
          <cell r="AN2855" t="str">
            <v>Y</v>
          </cell>
          <cell r="AO2855">
            <v>9</v>
          </cell>
          <cell r="AP2855">
            <v>15</v>
          </cell>
          <cell r="AQ2855">
            <v>5</v>
          </cell>
          <cell r="AR2855" t="str">
            <v>N</v>
          </cell>
          <cell r="AS2855" t="str">
            <v>N</v>
          </cell>
          <cell r="AT2855" t="str">
            <v>Env Pro 2</v>
          </cell>
          <cell r="AU2855" t="str">
            <v>GPS</v>
          </cell>
          <cell r="AV2855" t="str">
            <v>UltraGlide 5</v>
          </cell>
          <cell r="AW2855" t="str">
            <v>Y</v>
          </cell>
          <cell r="AX2855" t="str">
            <v>Y</v>
          </cell>
          <cell r="AY2855" t="str">
            <v>SmartTrax</v>
          </cell>
        </row>
        <row r="2856">
          <cell r="D2856">
            <v>0</v>
          </cell>
          <cell r="H2856">
            <v>440</v>
          </cell>
          <cell r="O2856">
            <v>0</v>
          </cell>
          <cell r="Q2856" t="str">
            <v>2015-0810</v>
          </cell>
          <cell r="R2856">
            <v>1025</v>
          </cell>
          <cell r="S2856">
            <v>173</v>
          </cell>
          <cell r="T2856" t="str">
            <v>ZF 2.42</v>
          </cell>
          <cell r="U2856" t="str">
            <v>6 Speed</v>
          </cell>
          <cell r="V2856" t="str">
            <v/>
          </cell>
          <cell r="W2856" t="str">
            <v>120F</v>
          </cell>
          <cell r="X2856">
            <v>50</v>
          </cell>
          <cell r="Y2856" t="str">
            <v>N</v>
          </cell>
          <cell r="Z2856" t="str">
            <v>380/80R38 (White)</v>
          </cell>
          <cell r="AA2856" t="str">
            <v>380/90R46, SPRAYBIB (WHITE)</v>
          </cell>
          <cell r="AB2856">
            <v>1000</v>
          </cell>
          <cell r="AC2856" t="str">
            <v>N</v>
          </cell>
          <cell r="AD2856" t="str">
            <v>Y</v>
          </cell>
          <cell r="AE2856" t="str">
            <v>N</v>
          </cell>
          <cell r="AF2856" t="str">
            <v>N</v>
          </cell>
          <cell r="AG2856" t="str">
            <v>N</v>
          </cell>
          <cell r="AH2856" t="str">
            <v>N</v>
          </cell>
          <cell r="AK2856" t="str">
            <v>Y</v>
          </cell>
          <cell r="AL2856" t="str">
            <v>N</v>
          </cell>
          <cell r="AM2856" t="str">
            <v>POM 120' Boom</v>
          </cell>
          <cell r="AN2856" t="str">
            <v>Y</v>
          </cell>
          <cell r="AO2856">
            <v>9</v>
          </cell>
          <cell r="AP2856">
            <v>15</v>
          </cell>
          <cell r="AQ2856">
            <v>3</v>
          </cell>
          <cell r="AR2856" t="str">
            <v>N</v>
          </cell>
          <cell r="AS2856" t="str">
            <v>N</v>
          </cell>
          <cell r="AT2856" t="str">
            <v>Env Pro 2</v>
          </cell>
          <cell r="AU2856" t="str">
            <v>GPS</v>
          </cell>
          <cell r="AV2856" t="str">
            <v>N</v>
          </cell>
          <cell r="AW2856" t="str">
            <v>Y</v>
          </cell>
          <cell r="AX2856" t="str">
            <v>Y</v>
          </cell>
          <cell r="AY2856" t="str">
            <v>N</v>
          </cell>
        </row>
        <row r="2857">
          <cell r="D2857">
            <v>0</v>
          </cell>
          <cell r="H2857">
            <v>441</v>
          </cell>
          <cell r="O2857">
            <v>0</v>
          </cell>
          <cell r="Q2857" t="str">
            <v>2015-0811</v>
          </cell>
          <cell r="R2857">
            <v>1025</v>
          </cell>
          <cell r="S2857">
            <v>173</v>
          </cell>
          <cell r="T2857" t="str">
            <v>ZF 2.42</v>
          </cell>
          <cell r="U2857" t="str">
            <v>6 Speed</v>
          </cell>
          <cell r="V2857" t="str">
            <v/>
          </cell>
          <cell r="W2857" t="str">
            <v>120-160</v>
          </cell>
          <cell r="X2857">
            <v>50</v>
          </cell>
          <cell r="Y2857" t="str">
            <v>N</v>
          </cell>
          <cell r="Z2857" t="str">
            <v>380/80R38 (White)</v>
          </cell>
          <cell r="AA2857" t="str">
            <v>380/90R46, SPRAYBIB (WHITE)</v>
          </cell>
          <cell r="AB2857">
            <v>1000</v>
          </cell>
          <cell r="AC2857" t="str">
            <v>N</v>
          </cell>
          <cell r="AD2857" t="str">
            <v>N</v>
          </cell>
          <cell r="AE2857" t="str">
            <v>Y</v>
          </cell>
          <cell r="AF2857">
            <v>38</v>
          </cell>
          <cell r="AG2857" t="str">
            <v>DB</v>
          </cell>
          <cell r="AH2857" t="str">
            <v>N</v>
          </cell>
          <cell r="AK2857" t="str">
            <v>N</v>
          </cell>
          <cell r="AL2857" t="str">
            <v>N</v>
          </cell>
          <cell r="AM2857" t="str">
            <v>60/80</v>
          </cell>
          <cell r="AN2857" t="str">
            <v>Y</v>
          </cell>
          <cell r="AO2857">
            <v>7</v>
          </cell>
          <cell r="AP2857">
            <v>15</v>
          </cell>
          <cell r="AQ2857">
            <v>3</v>
          </cell>
          <cell r="AR2857" t="str">
            <v>N</v>
          </cell>
          <cell r="AS2857" t="str">
            <v>N</v>
          </cell>
          <cell r="AT2857" t="str">
            <v>Env Pro 2</v>
          </cell>
          <cell r="AU2857" t="str">
            <v>GPS/RAD</v>
          </cell>
          <cell r="AV2857" t="str">
            <v>UltraGlide 3</v>
          </cell>
          <cell r="AW2857" t="str">
            <v>Y</v>
          </cell>
          <cell r="AX2857" t="str">
            <v>Y</v>
          </cell>
          <cell r="AY2857" t="str">
            <v>SmartTrax</v>
          </cell>
        </row>
        <row r="2858">
          <cell r="D2858">
            <v>0</v>
          </cell>
          <cell r="H2858">
            <v>442</v>
          </cell>
          <cell r="O2858">
            <v>0</v>
          </cell>
          <cell r="Q2858" t="str">
            <v>2015-0812</v>
          </cell>
          <cell r="R2858">
            <v>720</v>
          </cell>
          <cell r="S2858">
            <v>160</v>
          </cell>
          <cell r="T2858" t="str">
            <v>JCB</v>
          </cell>
          <cell r="U2858" t="str">
            <v>4 Speed</v>
          </cell>
          <cell r="V2858" t="str">
            <v/>
          </cell>
          <cell r="W2858" t="str">
            <v>120F</v>
          </cell>
          <cell r="X2858">
            <v>50</v>
          </cell>
          <cell r="Y2858" t="str">
            <v>N</v>
          </cell>
          <cell r="Z2858" t="str">
            <v>380/80R38 (White)</v>
          </cell>
          <cell r="AA2858" t="str">
            <v>380/90R46, SPRAYBIB (WHITE)</v>
          </cell>
          <cell r="AB2858">
            <v>750</v>
          </cell>
          <cell r="AC2858" t="str">
            <v>N</v>
          </cell>
          <cell r="AD2858" t="str">
            <v>N</v>
          </cell>
          <cell r="AE2858" t="str">
            <v>Y</v>
          </cell>
          <cell r="AF2858">
            <v>38</v>
          </cell>
          <cell r="AG2858" t="str">
            <v>Plan</v>
          </cell>
          <cell r="AH2858" t="str">
            <v>N</v>
          </cell>
          <cell r="AK2858" t="str">
            <v>N</v>
          </cell>
          <cell r="AL2858" t="str">
            <v>N</v>
          </cell>
          <cell r="AM2858">
            <v>90</v>
          </cell>
          <cell r="AN2858" t="str">
            <v>Y</v>
          </cell>
          <cell r="AO2858">
            <v>9</v>
          </cell>
          <cell r="AP2858">
            <v>20</v>
          </cell>
          <cell r="AQ2858">
            <v>3</v>
          </cell>
          <cell r="AR2858" t="str">
            <v>N</v>
          </cell>
          <cell r="AS2858" t="str">
            <v>B</v>
          </cell>
          <cell r="AT2858" t="str">
            <v>Env Pro 2</v>
          </cell>
          <cell r="AU2858" t="str">
            <v>GPS</v>
          </cell>
          <cell r="AV2858" t="str">
            <v>N</v>
          </cell>
          <cell r="AW2858" t="str">
            <v>Y</v>
          </cell>
          <cell r="AX2858" t="str">
            <v>Y</v>
          </cell>
          <cell r="AY2858" t="str">
            <v>N</v>
          </cell>
        </row>
        <row r="2859">
          <cell r="D2859">
            <v>0</v>
          </cell>
          <cell r="H2859">
            <v>443</v>
          </cell>
          <cell r="O2859">
            <v>0</v>
          </cell>
          <cell r="Q2859" t="str">
            <v>2015-0818</v>
          </cell>
          <cell r="R2859">
            <v>1020</v>
          </cell>
          <cell r="S2859">
            <v>225</v>
          </cell>
          <cell r="T2859" t="str">
            <v>ZF 2.42</v>
          </cell>
          <cell r="U2859" t="str">
            <v>6 Speed</v>
          </cell>
          <cell r="V2859" t="str">
            <v/>
          </cell>
          <cell r="W2859" t="str">
            <v>120F</v>
          </cell>
          <cell r="X2859">
            <v>50</v>
          </cell>
          <cell r="Y2859" t="str">
            <v>N</v>
          </cell>
          <cell r="Z2859" t="str">
            <v>380/80R38 (White)</v>
          </cell>
          <cell r="AA2859" t="str">
            <v>380/90R46, SPRAYBIB (WHITE)</v>
          </cell>
          <cell r="AB2859">
            <v>1000</v>
          </cell>
          <cell r="AC2859" t="str">
            <v>N</v>
          </cell>
          <cell r="AD2859" t="str">
            <v>N</v>
          </cell>
          <cell r="AE2859" t="str">
            <v>Y</v>
          </cell>
          <cell r="AF2859">
            <v>38</v>
          </cell>
          <cell r="AG2859" t="str">
            <v>DB</v>
          </cell>
          <cell r="AH2859" t="str">
            <v>N</v>
          </cell>
          <cell r="AK2859" t="str">
            <v>Y</v>
          </cell>
          <cell r="AL2859" t="str">
            <v>Y</v>
          </cell>
          <cell r="AM2859">
            <v>90</v>
          </cell>
          <cell r="AN2859" t="str">
            <v>Y</v>
          </cell>
          <cell r="AO2859">
            <v>9</v>
          </cell>
          <cell r="AP2859">
            <v>20</v>
          </cell>
          <cell r="AQ2859">
            <v>3</v>
          </cell>
          <cell r="AR2859" t="str">
            <v>Split</v>
          </cell>
          <cell r="AS2859" t="str">
            <v>B</v>
          </cell>
          <cell r="AT2859" t="str">
            <v>Env Pro 2</v>
          </cell>
          <cell r="AU2859" t="str">
            <v>GPS</v>
          </cell>
          <cell r="AV2859" t="str">
            <v>UltraGlide 3</v>
          </cell>
          <cell r="AW2859" t="str">
            <v>Y</v>
          </cell>
          <cell r="AX2859" t="str">
            <v>Y</v>
          </cell>
          <cell r="AY2859" t="str">
            <v>N</v>
          </cell>
        </row>
        <row r="2860">
          <cell r="D2860">
            <v>0</v>
          </cell>
          <cell r="H2860">
            <v>444</v>
          </cell>
          <cell r="O2860">
            <v>0</v>
          </cell>
          <cell r="Q2860" t="str">
            <v>2015-0821</v>
          </cell>
          <cell r="R2860">
            <v>1025</v>
          </cell>
          <cell r="S2860">
            <v>173</v>
          </cell>
          <cell r="T2860" t="str">
            <v>ZF 2.42</v>
          </cell>
          <cell r="U2860" t="str">
            <v>6 Speed</v>
          </cell>
          <cell r="V2860" t="str">
            <v/>
          </cell>
          <cell r="W2860" t="str">
            <v>120F</v>
          </cell>
          <cell r="X2860">
            <v>42</v>
          </cell>
          <cell r="Y2860" t="str">
            <v>N</v>
          </cell>
          <cell r="Z2860" t="str">
            <v>380/80R38 (White)</v>
          </cell>
          <cell r="AA2860" t="str">
            <v>380/90R46, SPRAYBIB (WHITE)</v>
          </cell>
          <cell r="AB2860">
            <v>1000</v>
          </cell>
          <cell r="AC2860" t="str">
            <v>N</v>
          </cell>
          <cell r="AD2860" t="str">
            <v>N</v>
          </cell>
          <cell r="AE2860" t="str">
            <v>Y</v>
          </cell>
          <cell r="AF2860">
            <v>38</v>
          </cell>
          <cell r="AG2860" t="str">
            <v>Plan</v>
          </cell>
          <cell r="AH2860" t="str">
            <v>Y</v>
          </cell>
          <cell r="AK2860" t="str">
            <v>N</v>
          </cell>
          <cell r="AL2860" t="str">
            <v>N</v>
          </cell>
          <cell r="AM2860">
            <v>90</v>
          </cell>
          <cell r="AN2860" t="str">
            <v>Y</v>
          </cell>
          <cell r="AO2860">
            <v>9</v>
          </cell>
          <cell r="AP2860">
            <v>20</v>
          </cell>
          <cell r="AQ2860">
            <v>3</v>
          </cell>
          <cell r="AR2860" t="str">
            <v>N</v>
          </cell>
          <cell r="AS2860" t="str">
            <v>B</v>
          </cell>
          <cell r="AT2860" t="str">
            <v>Env Pro 2</v>
          </cell>
          <cell r="AU2860" t="str">
            <v>GPS</v>
          </cell>
          <cell r="AV2860" t="str">
            <v>PowerGlide</v>
          </cell>
          <cell r="AW2860" t="str">
            <v>Y</v>
          </cell>
          <cell r="AX2860" t="str">
            <v>Y</v>
          </cell>
          <cell r="AY2860" t="str">
            <v>SmartTrax</v>
          </cell>
        </row>
        <row r="2861">
          <cell r="D2861">
            <v>0</v>
          </cell>
          <cell r="H2861">
            <v>445</v>
          </cell>
          <cell r="O2861">
            <v>0</v>
          </cell>
          <cell r="Q2861" t="str">
            <v>2015-0823</v>
          </cell>
          <cell r="R2861">
            <v>720</v>
          </cell>
          <cell r="S2861">
            <v>160</v>
          </cell>
          <cell r="T2861" t="str">
            <v>JCB</v>
          </cell>
          <cell r="U2861" t="str">
            <v>4 Speed</v>
          </cell>
          <cell r="V2861" t="str">
            <v/>
          </cell>
          <cell r="W2861" t="str">
            <v>120F</v>
          </cell>
          <cell r="X2861">
            <v>42</v>
          </cell>
          <cell r="Y2861" t="str">
            <v>N</v>
          </cell>
          <cell r="Z2861" t="str">
            <v>380/80R38 (White)</v>
          </cell>
          <cell r="AA2861" t="str">
            <v>380/90R46, SPRAYBIB (WHITE)</v>
          </cell>
          <cell r="AB2861">
            <v>750</v>
          </cell>
          <cell r="AC2861" t="str">
            <v>N</v>
          </cell>
          <cell r="AD2861" t="str">
            <v>N</v>
          </cell>
          <cell r="AE2861" t="str">
            <v>N</v>
          </cell>
          <cell r="AF2861" t="str">
            <v>N</v>
          </cell>
          <cell r="AG2861" t="str">
            <v>N</v>
          </cell>
          <cell r="AH2861" t="str">
            <v>N</v>
          </cell>
          <cell r="AK2861" t="str">
            <v>N</v>
          </cell>
          <cell r="AL2861" t="str">
            <v>Y</v>
          </cell>
          <cell r="AM2861">
            <v>100</v>
          </cell>
          <cell r="AN2861" t="str">
            <v>Y</v>
          </cell>
          <cell r="AO2861">
            <v>9</v>
          </cell>
          <cell r="AP2861">
            <v>20</v>
          </cell>
          <cell r="AQ2861">
            <v>5</v>
          </cell>
          <cell r="AR2861" t="str">
            <v>N</v>
          </cell>
          <cell r="AS2861" t="str">
            <v>B</v>
          </cell>
          <cell r="AT2861" t="str">
            <v>Viper 4</v>
          </cell>
          <cell r="AU2861" t="str">
            <v>GPS</v>
          </cell>
          <cell r="AV2861" t="str">
            <v>N</v>
          </cell>
          <cell r="AW2861" t="str">
            <v>Y</v>
          </cell>
          <cell r="AX2861" t="str">
            <v>Y</v>
          </cell>
          <cell r="AY2861" t="str">
            <v>N</v>
          </cell>
        </row>
        <row r="2862">
          <cell r="D2862">
            <v>0</v>
          </cell>
          <cell r="H2862">
            <v>446</v>
          </cell>
          <cell r="O2862">
            <v>0</v>
          </cell>
          <cell r="Q2862" t="str">
            <v>2015-0825</v>
          </cell>
          <cell r="R2862" t="str">
            <v>1220+</v>
          </cell>
          <cell r="S2862">
            <v>275</v>
          </cell>
          <cell r="T2862" t="str">
            <v>ZF 1.87</v>
          </cell>
          <cell r="U2862" t="str">
            <v>6 Speed</v>
          </cell>
          <cell r="V2862" t="str">
            <v/>
          </cell>
          <cell r="W2862" t="str">
            <v>120F</v>
          </cell>
          <cell r="X2862">
            <v>50</v>
          </cell>
          <cell r="Y2862" t="str">
            <v>N</v>
          </cell>
          <cell r="Z2862" t="str">
            <v>380/80R38 (BLACK)</v>
          </cell>
          <cell r="AA2862" t="str">
            <v>380/90R46, SPRAYBIB (BLACK)</v>
          </cell>
          <cell r="AB2862">
            <v>1200</v>
          </cell>
          <cell r="AC2862" t="str">
            <v>N</v>
          </cell>
          <cell r="AD2862" t="str">
            <v>N</v>
          </cell>
          <cell r="AE2862" t="str">
            <v>Y</v>
          </cell>
          <cell r="AF2862">
            <v>38</v>
          </cell>
          <cell r="AG2862" t="str">
            <v>DB</v>
          </cell>
          <cell r="AH2862" t="str">
            <v>N</v>
          </cell>
          <cell r="AK2862" t="str">
            <v>Y</v>
          </cell>
          <cell r="AL2862" t="str">
            <v>N</v>
          </cell>
          <cell r="AM2862">
            <v>100</v>
          </cell>
          <cell r="AN2862" t="str">
            <v>Y</v>
          </cell>
          <cell r="AO2862">
            <v>9</v>
          </cell>
          <cell r="AP2862">
            <v>20</v>
          </cell>
          <cell r="AQ2862">
            <v>3</v>
          </cell>
          <cell r="AR2862" t="str">
            <v>N</v>
          </cell>
          <cell r="AS2862" t="str">
            <v>L</v>
          </cell>
          <cell r="AT2862" t="str">
            <v>Viper 4</v>
          </cell>
          <cell r="AU2862" t="str">
            <v>GPS</v>
          </cell>
          <cell r="AV2862" t="str">
            <v>N</v>
          </cell>
          <cell r="AW2862" t="str">
            <v>Y</v>
          </cell>
          <cell r="AX2862" t="str">
            <v>Y</v>
          </cell>
          <cell r="AY2862" t="str">
            <v>SmartTrax</v>
          </cell>
        </row>
        <row r="2863">
          <cell r="D2863">
            <v>0</v>
          </cell>
          <cell r="H2863">
            <v>447</v>
          </cell>
          <cell r="O2863">
            <v>0</v>
          </cell>
          <cell r="Q2863" t="str">
            <v>2015-0826</v>
          </cell>
          <cell r="R2863">
            <v>1220</v>
          </cell>
          <cell r="S2863">
            <v>225</v>
          </cell>
          <cell r="T2863" t="str">
            <v>ZF 2.42</v>
          </cell>
          <cell r="U2863" t="str">
            <v>6 Speed</v>
          </cell>
          <cell r="V2863" t="str">
            <v/>
          </cell>
          <cell r="W2863" t="str">
            <v>120-160</v>
          </cell>
          <cell r="X2863">
            <v>50</v>
          </cell>
          <cell r="Y2863" t="str">
            <v>Y</v>
          </cell>
          <cell r="Z2863" t="str">
            <v>380/80R38 (BLACK)</v>
          </cell>
          <cell r="AA2863" t="str">
            <v>380/90R46, SPRAYBIB (BLACK)</v>
          </cell>
          <cell r="AB2863">
            <v>1200</v>
          </cell>
          <cell r="AC2863" t="str">
            <v>N</v>
          </cell>
          <cell r="AD2863" t="str">
            <v>Y</v>
          </cell>
          <cell r="AE2863" t="str">
            <v>Y</v>
          </cell>
          <cell r="AF2863">
            <v>38</v>
          </cell>
          <cell r="AG2863" t="str">
            <v>DB</v>
          </cell>
          <cell r="AH2863" t="str">
            <v>Y</v>
          </cell>
          <cell r="AK2863" t="str">
            <v>N</v>
          </cell>
          <cell r="AL2863" t="str">
            <v>N</v>
          </cell>
          <cell r="AM2863">
            <v>100</v>
          </cell>
          <cell r="AN2863" t="str">
            <v>Y</v>
          </cell>
          <cell r="AO2863">
            <v>9</v>
          </cell>
          <cell r="AP2863">
            <v>20</v>
          </cell>
          <cell r="AQ2863">
            <v>3</v>
          </cell>
          <cell r="AR2863" t="str">
            <v>N</v>
          </cell>
          <cell r="AS2863" t="str">
            <v>L</v>
          </cell>
          <cell r="AT2863" t="str">
            <v>Env Pro 2</v>
          </cell>
          <cell r="AU2863" t="str">
            <v>GPS</v>
          </cell>
          <cell r="AV2863" t="str">
            <v>UltraGlide 3</v>
          </cell>
          <cell r="AW2863" t="str">
            <v>Y</v>
          </cell>
          <cell r="AX2863" t="str">
            <v>Y</v>
          </cell>
          <cell r="AY2863" t="str">
            <v>SmartTrax</v>
          </cell>
        </row>
        <row r="2864">
          <cell r="D2864">
            <v>0</v>
          </cell>
          <cell r="H2864">
            <v>448</v>
          </cell>
          <cell r="O2864">
            <v>0</v>
          </cell>
          <cell r="Q2864" t="str">
            <v>2015-0828</v>
          </cell>
          <cell r="R2864">
            <v>1220</v>
          </cell>
          <cell r="S2864">
            <v>225</v>
          </cell>
          <cell r="T2864" t="str">
            <v>ZF 2.42</v>
          </cell>
          <cell r="U2864" t="str">
            <v>6 Speed</v>
          </cell>
          <cell r="V2864" t="str">
            <v/>
          </cell>
          <cell r="W2864" t="str">
            <v>120F</v>
          </cell>
          <cell r="X2864">
            <v>50</v>
          </cell>
          <cell r="Y2864" t="str">
            <v>N</v>
          </cell>
          <cell r="Z2864" t="str">
            <v>380/80R38 (BLACK)</v>
          </cell>
          <cell r="AA2864" t="str">
            <v>380/90R46, SPRAYBIB (BLACK)</v>
          </cell>
          <cell r="AB2864">
            <v>1200</v>
          </cell>
          <cell r="AC2864" t="str">
            <v>N</v>
          </cell>
          <cell r="AD2864" t="str">
            <v>Y</v>
          </cell>
          <cell r="AE2864" t="str">
            <v>Y</v>
          </cell>
          <cell r="AF2864" t="str">
            <v>N</v>
          </cell>
          <cell r="AG2864" t="str">
            <v>N</v>
          </cell>
          <cell r="AH2864" t="str">
            <v>N</v>
          </cell>
          <cell r="AK2864" t="str">
            <v>N</v>
          </cell>
          <cell r="AL2864" t="str">
            <v>Y</v>
          </cell>
          <cell r="AM2864" t="str">
            <v>60/90</v>
          </cell>
          <cell r="AN2864" t="str">
            <v>Y</v>
          </cell>
          <cell r="AO2864">
            <v>9</v>
          </cell>
          <cell r="AP2864">
            <v>15</v>
          </cell>
          <cell r="AQ2864">
            <v>3</v>
          </cell>
          <cell r="AR2864" t="str">
            <v>N</v>
          </cell>
          <cell r="AS2864" t="str">
            <v>L</v>
          </cell>
          <cell r="AT2864" t="str">
            <v>Env Pro 2</v>
          </cell>
          <cell r="AU2864" t="str">
            <v>GPS</v>
          </cell>
          <cell r="AV2864" t="str">
            <v>N</v>
          </cell>
          <cell r="AW2864" t="str">
            <v>Y</v>
          </cell>
          <cell r="AX2864" t="str">
            <v>Y</v>
          </cell>
          <cell r="AY2864" t="str">
            <v>SmartTrax</v>
          </cell>
          <cell r="AZ2864" t="str">
            <v>Raven 2" w/display</v>
          </cell>
        </row>
        <row r="2865">
          <cell r="D2865">
            <v>0</v>
          </cell>
          <cell r="H2865">
            <v>449</v>
          </cell>
          <cell r="O2865">
            <v>0</v>
          </cell>
          <cell r="Q2865" t="str">
            <v>2015-0830</v>
          </cell>
          <cell r="R2865">
            <v>720</v>
          </cell>
          <cell r="S2865">
            <v>160</v>
          </cell>
          <cell r="T2865" t="str">
            <v>JCB</v>
          </cell>
          <cell r="U2865" t="str">
            <v>4 Speed</v>
          </cell>
          <cell r="V2865" t="str">
            <v/>
          </cell>
          <cell r="W2865" t="str">
            <v>120F</v>
          </cell>
          <cell r="X2865">
            <v>42</v>
          </cell>
          <cell r="Y2865" t="str">
            <v>N</v>
          </cell>
          <cell r="Z2865" t="str">
            <v>380/80R38 (White)</v>
          </cell>
          <cell r="AA2865" t="str">
            <v>380/90R46, SPRAYBIB (WHITE)</v>
          </cell>
          <cell r="AB2865">
            <v>750</v>
          </cell>
          <cell r="AC2865" t="str">
            <v>N</v>
          </cell>
          <cell r="AD2865" t="str">
            <v>N</v>
          </cell>
          <cell r="AE2865" t="str">
            <v>Y</v>
          </cell>
          <cell r="AF2865" t="str">
            <v>N</v>
          </cell>
          <cell r="AG2865" t="str">
            <v>N</v>
          </cell>
          <cell r="AH2865" t="str">
            <v>N</v>
          </cell>
          <cell r="AK2865" t="str">
            <v>Y</v>
          </cell>
          <cell r="AL2865" t="str">
            <v>N</v>
          </cell>
          <cell r="AM2865" t="str">
            <v>60/90</v>
          </cell>
          <cell r="AN2865" t="str">
            <v>Y</v>
          </cell>
          <cell r="AO2865">
            <v>9</v>
          </cell>
          <cell r="AP2865">
            <v>15</v>
          </cell>
          <cell r="AQ2865">
            <v>3</v>
          </cell>
          <cell r="AR2865" t="str">
            <v>N</v>
          </cell>
          <cell r="AS2865" t="str">
            <v>N</v>
          </cell>
          <cell r="AT2865" t="str">
            <v>Env Pro 2</v>
          </cell>
          <cell r="AU2865" t="str">
            <v>GPS</v>
          </cell>
          <cell r="AV2865" t="str">
            <v>UltraGlide 5</v>
          </cell>
          <cell r="AW2865" t="str">
            <v>Y</v>
          </cell>
          <cell r="AX2865" t="str">
            <v>Y</v>
          </cell>
          <cell r="AY2865" t="str">
            <v>SmartTrax</v>
          </cell>
          <cell r="BB2865" t="str">
            <v>White 620/70R42, MEGAXBIB</v>
          </cell>
        </row>
        <row r="2866">
          <cell r="D2866">
            <v>0</v>
          </cell>
          <cell r="H2866">
            <v>450</v>
          </cell>
          <cell r="O2866">
            <v>0</v>
          </cell>
          <cell r="Q2866" t="str">
            <v>2015-0832</v>
          </cell>
          <cell r="R2866">
            <v>1025</v>
          </cell>
          <cell r="S2866">
            <v>173</v>
          </cell>
          <cell r="T2866" t="str">
            <v>ZF 2.42</v>
          </cell>
          <cell r="U2866" t="str">
            <v>6 Speed</v>
          </cell>
          <cell r="V2866" t="str">
            <v/>
          </cell>
          <cell r="W2866" t="str">
            <v>120F</v>
          </cell>
          <cell r="X2866">
            <v>42</v>
          </cell>
          <cell r="Y2866" t="str">
            <v>N</v>
          </cell>
          <cell r="Z2866" t="str">
            <v>380/80R38 (White)</v>
          </cell>
          <cell r="AA2866" t="str">
            <v>380/90R46, SPRAYBIB (WHITE)</v>
          </cell>
          <cell r="AB2866">
            <v>1000</v>
          </cell>
          <cell r="AC2866" t="str">
            <v>N</v>
          </cell>
          <cell r="AD2866" t="str">
            <v>N</v>
          </cell>
          <cell r="AE2866" t="str">
            <v>N</v>
          </cell>
          <cell r="AF2866" t="str">
            <v>N</v>
          </cell>
          <cell r="AG2866" t="str">
            <v>N</v>
          </cell>
          <cell r="AH2866" t="str">
            <v>N</v>
          </cell>
          <cell r="AK2866" t="str">
            <v>Y</v>
          </cell>
          <cell r="AL2866" t="str">
            <v>N</v>
          </cell>
          <cell r="AM2866" t="str">
            <v>60/90</v>
          </cell>
          <cell r="AN2866" t="str">
            <v>Y</v>
          </cell>
          <cell r="AO2866">
            <v>9</v>
          </cell>
          <cell r="AP2866">
            <v>15</v>
          </cell>
          <cell r="AQ2866">
            <v>3</v>
          </cell>
          <cell r="AR2866" t="str">
            <v>N</v>
          </cell>
          <cell r="AS2866" t="str">
            <v>N</v>
          </cell>
          <cell r="AT2866" t="str">
            <v>Env Pro 2</v>
          </cell>
          <cell r="AU2866" t="str">
            <v>GPS</v>
          </cell>
          <cell r="AV2866" t="str">
            <v>N</v>
          </cell>
          <cell r="AW2866" t="str">
            <v>Y</v>
          </cell>
          <cell r="AX2866" t="str">
            <v>Y</v>
          </cell>
          <cell r="AY2866" t="str">
            <v>N</v>
          </cell>
        </row>
        <row r="2867">
          <cell r="D2867">
            <v>0</v>
          </cell>
          <cell r="H2867">
            <v>451</v>
          </cell>
          <cell r="O2867">
            <v>0</v>
          </cell>
          <cell r="Q2867" t="str">
            <v>2015-0833</v>
          </cell>
          <cell r="R2867">
            <v>720</v>
          </cell>
          <cell r="S2867">
            <v>160</v>
          </cell>
          <cell r="T2867" t="str">
            <v>JCB</v>
          </cell>
          <cell r="U2867" t="str">
            <v>4 Speed</v>
          </cell>
          <cell r="V2867" t="str">
            <v/>
          </cell>
          <cell r="W2867" t="str">
            <v>120F</v>
          </cell>
          <cell r="X2867">
            <v>42</v>
          </cell>
          <cell r="Y2867" t="str">
            <v>N</v>
          </cell>
          <cell r="Z2867" t="str">
            <v>380/80R38 (White)</v>
          </cell>
          <cell r="AA2867" t="str">
            <v>380/90R46, SPRAYBIB (WHITE)</v>
          </cell>
          <cell r="AB2867">
            <v>750</v>
          </cell>
          <cell r="AC2867" t="str">
            <v>N</v>
          </cell>
          <cell r="AD2867" t="str">
            <v>N</v>
          </cell>
          <cell r="AE2867" t="str">
            <v>Y</v>
          </cell>
          <cell r="AF2867">
            <v>38</v>
          </cell>
          <cell r="AG2867" t="str">
            <v>DB</v>
          </cell>
          <cell r="AH2867" t="str">
            <v>N</v>
          </cell>
          <cell r="AK2867" t="str">
            <v>N</v>
          </cell>
          <cell r="AL2867" t="str">
            <v>N</v>
          </cell>
          <cell r="AM2867" t="str">
            <v>Boomless w/ Parallel linkage</v>
          </cell>
          <cell r="AN2867" t="str">
            <v>Y</v>
          </cell>
          <cell r="AO2867" t="str">
            <v>N</v>
          </cell>
          <cell r="AP2867">
            <v>15</v>
          </cell>
          <cell r="AQ2867">
            <v>3</v>
          </cell>
          <cell r="AR2867" t="str">
            <v>N</v>
          </cell>
          <cell r="AS2867" t="str">
            <v>N</v>
          </cell>
          <cell r="AT2867" t="str">
            <v>Env Pro 2</v>
          </cell>
          <cell r="AU2867" t="str">
            <v>GPS</v>
          </cell>
          <cell r="AV2867" t="str">
            <v>UltraGlide 3</v>
          </cell>
          <cell r="AW2867" t="str">
            <v>Y</v>
          </cell>
          <cell r="AX2867" t="str">
            <v>Y</v>
          </cell>
          <cell r="AY2867" t="str">
            <v>N</v>
          </cell>
        </row>
        <row r="2868">
          <cell r="D2868">
            <v>0</v>
          </cell>
          <cell r="H2868">
            <v>452</v>
          </cell>
          <cell r="O2868">
            <v>0</v>
          </cell>
          <cell r="Q2868" t="str">
            <v>2015-0834</v>
          </cell>
          <cell r="R2868">
            <v>720</v>
          </cell>
          <cell r="S2868">
            <v>160</v>
          </cell>
          <cell r="T2868" t="str">
            <v>JCB</v>
          </cell>
          <cell r="U2868" t="str">
            <v>4 Speed</v>
          </cell>
          <cell r="V2868" t="str">
            <v/>
          </cell>
          <cell r="W2868" t="str">
            <v>120F</v>
          </cell>
          <cell r="X2868">
            <v>42</v>
          </cell>
          <cell r="Y2868" t="str">
            <v>N</v>
          </cell>
          <cell r="Z2868" t="str">
            <v>380/80R38 (White)</v>
          </cell>
          <cell r="AA2868" t="str">
            <v>380/90R46, SPRAYBIB (WHITE)</v>
          </cell>
          <cell r="AB2868">
            <v>750</v>
          </cell>
          <cell r="AC2868" t="str">
            <v>N</v>
          </cell>
          <cell r="AD2868" t="str">
            <v>N</v>
          </cell>
          <cell r="AE2868" t="str">
            <v>Y</v>
          </cell>
          <cell r="AF2868">
            <v>38</v>
          </cell>
          <cell r="AG2868" t="str">
            <v>Plan</v>
          </cell>
          <cell r="AH2868" t="str">
            <v>N</v>
          </cell>
          <cell r="AK2868" t="str">
            <v>N</v>
          </cell>
          <cell r="AL2868" t="str">
            <v>N</v>
          </cell>
          <cell r="AM2868">
            <v>90</v>
          </cell>
          <cell r="AN2868" t="str">
            <v>Y</v>
          </cell>
          <cell r="AO2868">
            <v>9</v>
          </cell>
          <cell r="AP2868">
            <v>20</v>
          </cell>
          <cell r="AQ2868">
            <v>3</v>
          </cell>
          <cell r="AR2868" t="str">
            <v>Split</v>
          </cell>
          <cell r="AS2868" t="str">
            <v>B</v>
          </cell>
          <cell r="AT2868" t="str">
            <v>FMX</v>
          </cell>
          <cell r="AU2868" t="str">
            <v>GPS</v>
          </cell>
          <cell r="AV2868" t="str">
            <v>N</v>
          </cell>
          <cell r="AW2868" t="str">
            <v>Y</v>
          </cell>
          <cell r="AX2868" t="str">
            <v>Y</v>
          </cell>
          <cell r="AY2868" t="str">
            <v>AutoPilot</v>
          </cell>
        </row>
        <row r="2869">
          <cell r="D2869">
            <v>0</v>
          </cell>
          <cell r="H2869">
            <v>453</v>
          </cell>
          <cell r="O2869">
            <v>0</v>
          </cell>
          <cell r="Q2869" t="str">
            <v>2015-0835</v>
          </cell>
          <cell r="R2869">
            <v>1020</v>
          </cell>
          <cell r="S2869">
            <v>225</v>
          </cell>
          <cell r="T2869" t="str">
            <v>ZF 2.42</v>
          </cell>
          <cell r="U2869" t="str">
            <v>6 Speed</v>
          </cell>
          <cell r="V2869" t="str">
            <v/>
          </cell>
          <cell r="W2869" t="str">
            <v>120F</v>
          </cell>
          <cell r="X2869">
            <v>42</v>
          </cell>
          <cell r="Y2869" t="str">
            <v>N</v>
          </cell>
          <cell r="Z2869" t="str">
            <v>320/85R38 (White)</v>
          </cell>
          <cell r="AA2869" t="str">
            <v>320/90R50, AGRIBIB RC (White)</v>
          </cell>
          <cell r="AB2869">
            <v>1000</v>
          </cell>
          <cell r="AC2869" t="str">
            <v>N</v>
          </cell>
          <cell r="AD2869" t="str">
            <v>Y</v>
          </cell>
          <cell r="AE2869" t="str">
            <v>Y</v>
          </cell>
          <cell r="AF2869">
            <v>38</v>
          </cell>
          <cell r="AG2869" t="str">
            <v>DB</v>
          </cell>
          <cell r="AH2869" t="str">
            <v>N</v>
          </cell>
          <cell r="AK2869" t="str">
            <v>Y</v>
          </cell>
          <cell r="AL2869" t="str">
            <v>Y</v>
          </cell>
          <cell r="AM2869">
            <v>90</v>
          </cell>
          <cell r="AN2869" t="str">
            <v>Y</v>
          </cell>
          <cell r="AO2869">
            <v>9</v>
          </cell>
          <cell r="AP2869">
            <v>20</v>
          </cell>
          <cell r="AQ2869">
            <v>3</v>
          </cell>
          <cell r="AR2869" t="str">
            <v>N</v>
          </cell>
          <cell r="AS2869" t="str">
            <v>B</v>
          </cell>
          <cell r="AT2869" t="str">
            <v>Env Pro 2</v>
          </cell>
          <cell r="AU2869" t="str">
            <v>GPS</v>
          </cell>
          <cell r="AV2869" t="str">
            <v>UltraGlide 3</v>
          </cell>
          <cell r="AW2869" t="str">
            <v>Y</v>
          </cell>
          <cell r="AX2869" t="str">
            <v>Y</v>
          </cell>
          <cell r="AY2869" t="str">
            <v>SmartTrax</v>
          </cell>
        </row>
        <row r="2870">
          <cell r="D2870">
            <v>0</v>
          </cell>
          <cell r="H2870">
            <v>454</v>
          </cell>
          <cell r="O2870">
            <v>0</v>
          </cell>
          <cell r="Q2870" t="str">
            <v>2015-0836</v>
          </cell>
          <cell r="R2870">
            <v>1025</v>
          </cell>
          <cell r="S2870">
            <v>173</v>
          </cell>
          <cell r="T2870" t="str">
            <v>ZF 2.42</v>
          </cell>
          <cell r="U2870" t="str">
            <v>6 Speed</v>
          </cell>
          <cell r="V2870" t="str">
            <v/>
          </cell>
          <cell r="W2870" t="str">
            <v>120F</v>
          </cell>
          <cell r="X2870">
            <v>42</v>
          </cell>
          <cell r="Y2870" t="str">
            <v>N</v>
          </cell>
          <cell r="Z2870" t="str">
            <v>380/80R38 (White)</v>
          </cell>
          <cell r="AA2870" t="str">
            <v>380/90R46, SPRAYBIB (WHITE)</v>
          </cell>
          <cell r="AB2870">
            <v>1000</v>
          </cell>
          <cell r="AC2870" t="str">
            <v>N</v>
          </cell>
          <cell r="AD2870" t="str">
            <v>N</v>
          </cell>
          <cell r="AE2870" t="str">
            <v>Y</v>
          </cell>
          <cell r="AF2870">
            <v>38</v>
          </cell>
          <cell r="AG2870" t="str">
            <v>Plan</v>
          </cell>
          <cell r="AH2870" t="str">
            <v>Y</v>
          </cell>
          <cell r="AK2870" t="str">
            <v>N</v>
          </cell>
          <cell r="AL2870" t="str">
            <v>N</v>
          </cell>
          <cell r="AM2870">
            <v>90</v>
          </cell>
          <cell r="AN2870" t="str">
            <v>Y</v>
          </cell>
          <cell r="AO2870">
            <v>9</v>
          </cell>
          <cell r="AP2870">
            <v>20</v>
          </cell>
          <cell r="AQ2870">
            <v>3</v>
          </cell>
          <cell r="AR2870" t="str">
            <v>N</v>
          </cell>
          <cell r="AS2870" t="str">
            <v>B</v>
          </cell>
          <cell r="AT2870" t="str">
            <v>Env Pro 2</v>
          </cell>
          <cell r="AU2870" t="str">
            <v>GPS</v>
          </cell>
          <cell r="AV2870" t="str">
            <v>PowerGlide</v>
          </cell>
          <cell r="AW2870" t="str">
            <v>Y</v>
          </cell>
          <cell r="AX2870" t="str">
            <v>Y</v>
          </cell>
          <cell r="AY2870" t="str">
            <v>SmartTrax</v>
          </cell>
        </row>
        <row r="2871">
          <cell r="D2871">
            <v>0</v>
          </cell>
          <cell r="H2871">
            <v>455</v>
          </cell>
          <cell r="O2871">
            <v>0</v>
          </cell>
          <cell r="Q2871" t="str">
            <v>2015-0839</v>
          </cell>
          <cell r="R2871">
            <v>720</v>
          </cell>
          <cell r="S2871">
            <v>160</v>
          </cell>
          <cell r="T2871" t="str">
            <v>JCB</v>
          </cell>
          <cell r="U2871" t="str">
            <v>4 Speed</v>
          </cell>
          <cell r="V2871" t="str">
            <v/>
          </cell>
          <cell r="W2871" t="str">
            <v>120F</v>
          </cell>
          <cell r="X2871">
            <v>42</v>
          </cell>
          <cell r="Y2871" t="str">
            <v>N</v>
          </cell>
          <cell r="Z2871" t="str">
            <v>380/80R38 (White)</v>
          </cell>
          <cell r="AA2871" t="str">
            <v>380/90R46, SPRAYBIB (WHITE)</v>
          </cell>
          <cell r="AB2871">
            <v>750</v>
          </cell>
          <cell r="AC2871" t="str">
            <v>N</v>
          </cell>
          <cell r="AD2871" t="str">
            <v>N</v>
          </cell>
          <cell r="AE2871" t="str">
            <v>N</v>
          </cell>
          <cell r="AF2871">
            <v>38</v>
          </cell>
          <cell r="AG2871" t="str">
            <v>DB</v>
          </cell>
          <cell r="AH2871" t="str">
            <v>N</v>
          </cell>
          <cell r="AK2871" t="str">
            <v>N</v>
          </cell>
          <cell r="AL2871" t="str">
            <v>Y</v>
          </cell>
          <cell r="AM2871">
            <v>100</v>
          </cell>
          <cell r="AN2871" t="str">
            <v>Y</v>
          </cell>
          <cell r="AO2871">
            <v>9</v>
          </cell>
          <cell r="AP2871">
            <v>20</v>
          </cell>
          <cell r="AQ2871">
            <v>5</v>
          </cell>
          <cell r="AR2871" t="str">
            <v>N</v>
          </cell>
          <cell r="AS2871" t="str">
            <v>B</v>
          </cell>
          <cell r="AT2871" t="str">
            <v>Viper 4</v>
          </cell>
          <cell r="AU2871" t="str">
            <v>GPS</v>
          </cell>
          <cell r="AV2871" t="str">
            <v>N</v>
          </cell>
          <cell r="AW2871" t="str">
            <v>Y</v>
          </cell>
          <cell r="AX2871" t="str">
            <v>Y</v>
          </cell>
          <cell r="AY2871" t="str">
            <v>N</v>
          </cell>
          <cell r="BB2871" t="str">
            <v xml:space="preserve">Dual set, White, 380/90R46, SPRAYBIB </v>
          </cell>
        </row>
        <row r="2872">
          <cell r="D2872">
            <v>0</v>
          </cell>
          <cell r="H2872">
            <v>456</v>
          </cell>
          <cell r="O2872">
            <v>0</v>
          </cell>
          <cell r="Q2872" t="str">
            <v>2015-0842</v>
          </cell>
          <cell r="R2872" t="str">
            <v>1220+</v>
          </cell>
          <cell r="S2872">
            <v>275</v>
          </cell>
          <cell r="T2872" t="str">
            <v>ZF 1.87</v>
          </cell>
          <cell r="U2872" t="str">
            <v>6 Speed</v>
          </cell>
          <cell r="V2872" t="str">
            <v/>
          </cell>
          <cell r="W2872" t="str">
            <v>120-160</v>
          </cell>
          <cell r="X2872">
            <v>50</v>
          </cell>
          <cell r="Y2872" t="str">
            <v>Y</v>
          </cell>
          <cell r="Z2872" t="str">
            <v>380/80R38 (BLACK)</v>
          </cell>
          <cell r="AA2872" t="str">
            <v>380/90R46, SPRAYBIB (BLACK)</v>
          </cell>
          <cell r="AB2872">
            <v>1200</v>
          </cell>
          <cell r="AC2872" t="str">
            <v>N</v>
          </cell>
          <cell r="AD2872" t="str">
            <v>N</v>
          </cell>
          <cell r="AE2872" t="str">
            <v>Y</v>
          </cell>
          <cell r="AF2872" t="str">
            <v>N</v>
          </cell>
          <cell r="AG2872" t="str">
            <v>N</v>
          </cell>
          <cell r="AH2872" t="str">
            <v>N</v>
          </cell>
          <cell r="AK2872" t="str">
            <v>Y</v>
          </cell>
          <cell r="AL2872" t="str">
            <v>N</v>
          </cell>
          <cell r="AM2872">
            <v>100</v>
          </cell>
          <cell r="AN2872" t="str">
            <v>Y</v>
          </cell>
          <cell r="AO2872">
            <v>9</v>
          </cell>
          <cell r="AP2872">
            <v>20</v>
          </cell>
          <cell r="AQ2872">
            <v>3</v>
          </cell>
          <cell r="AR2872" t="str">
            <v>N</v>
          </cell>
          <cell r="AS2872" t="str">
            <v>L</v>
          </cell>
          <cell r="AT2872" t="str">
            <v>Env Pro 2</v>
          </cell>
          <cell r="AU2872" t="str">
            <v>GPS</v>
          </cell>
          <cell r="AV2872" t="str">
            <v>N</v>
          </cell>
          <cell r="AW2872" t="str">
            <v>Y</v>
          </cell>
          <cell r="AX2872" t="str">
            <v>Y</v>
          </cell>
          <cell r="AY2872" t="str">
            <v>N</v>
          </cell>
        </row>
        <row r="2873">
          <cell r="D2873">
            <v>0</v>
          </cell>
          <cell r="H2873">
            <v>457</v>
          </cell>
          <cell r="O2873">
            <v>0</v>
          </cell>
          <cell r="Q2873" t="str">
            <v>2015-0844</v>
          </cell>
          <cell r="R2873">
            <v>1220</v>
          </cell>
          <cell r="S2873">
            <v>225</v>
          </cell>
          <cell r="T2873" t="str">
            <v>ZF 2.42</v>
          </cell>
          <cell r="U2873" t="str">
            <v>6 Speed</v>
          </cell>
          <cell r="V2873" t="str">
            <v/>
          </cell>
          <cell r="W2873" t="str">
            <v>120F</v>
          </cell>
          <cell r="X2873">
            <v>50</v>
          </cell>
          <cell r="Y2873" t="str">
            <v>N</v>
          </cell>
          <cell r="Z2873" t="str">
            <v>380/80R38 (BLACK)</v>
          </cell>
          <cell r="AA2873" t="str">
            <v>380/90R46, SPRAYBIB (BLACK)</v>
          </cell>
          <cell r="AB2873">
            <v>1200</v>
          </cell>
          <cell r="AC2873" t="str">
            <v>N</v>
          </cell>
          <cell r="AD2873" t="str">
            <v>Y</v>
          </cell>
          <cell r="AE2873" t="str">
            <v>Y</v>
          </cell>
          <cell r="AF2873">
            <v>38</v>
          </cell>
          <cell r="AG2873" t="str">
            <v>DB</v>
          </cell>
          <cell r="AH2873" t="str">
            <v>N</v>
          </cell>
          <cell r="AK2873" t="str">
            <v>N</v>
          </cell>
          <cell r="AL2873" t="str">
            <v>N</v>
          </cell>
          <cell r="AM2873">
            <v>100</v>
          </cell>
          <cell r="AN2873" t="str">
            <v>Y</v>
          </cell>
          <cell r="AO2873">
            <v>9</v>
          </cell>
          <cell r="AP2873">
            <v>20</v>
          </cell>
          <cell r="AQ2873">
            <v>3</v>
          </cell>
          <cell r="AR2873" t="str">
            <v>N</v>
          </cell>
          <cell r="AS2873" t="str">
            <v>L</v>
          </cell>
          <cell r="AT2873" t="str">
            <v>Env Pro 2</v>
          </cell>
          <cell r="AU2873" t="str">
            <v>GPS</v>
          </cell>
          <cell r="AV2873" t="str">
            <v>UltraGlide 3</v>
          </cell>
          <cell r="AW2873" t="str">
            <v>Y</v>
          </cell>
          <cell r="AX2873" t="str">
            <v>Y</v>
          </cell>
          <cell r="AY2873" t="str">
            <v>SmartTrax</v>
          </cell>
          <cell r="AZ2873" t="str">
            <v>Raven 2" w/display</v>
          </cell>
        </row>
        <row r="2874">
          <cell r="D2874">
            <v>0</v>
          </cell>
          <cell r="H2874">
            <v>458</v>
          </cell>
          <cell r="O2874">
            <v>0</v>
          </cell>
          <cell r="Q2874" t="str">
            <v>2015-0845</v>
          </cell>
          <cell r="R2874">
            <v>1025</v>
          </cell>
          <cell r="S2874">
            <v>173</v>
          </cell>
          <cell r="T2874" t="str">
            <v>ZF 2.42</v>
          </cell>
          <cell r="U2874" t="str">
            <v>6 Speed</v>
          </cell>
          <cell r="V2874" t="str">
            <v/>
          </cell>
          <cell r="W2874" t="str">
            <v>120F</v>
          </cell>
          <cell r="X2874">
            <v>50</v>
          </cell>
          <cell r="Y2874" t="str">
            <v>N</v>
          </cell>
          <cell r="Z2874" t="str">
            <v>380/80R38 (White)</v>
          </cell>
          <cell r="AA2874" t="str">
            <v>380/90R46, SPRAYBIB (WHITE)</v>
          </cell>
          <cell r="AB2874">
            <v>1000</v>
          </cell>
          <cell r="AC2874" t="str">
            <v>N</v>
          </cell>
          <cell r="AD2874" t="str">
            <v>N</v>
          </cell>
          <cell r="AE2874" t="str">
            <v>Y</v>
          </cell>
          <cell r="AF2874" t="str">
            <v>N</v>
          </cell>
          <cell r="AG2874" t="str">
            <v>N</v>
          </cell>
          <cell r="AH2874" t="str">
            <v>N</v>
          </cell>
          <cell r="AK2874" t="str">
            <v>N</v>
          </cell>
          <cell r="AL2874" t="str">
            <v>Y</v>
          </cell>
          <cell r="AM2874" t="str">
            <v>60/90</v>
          </cell>
          <cell r="AN2874" t="str">
            <v>Y</v>
          </cell>
          <cell r="AO2874">
            <v>9</v>
          </cell>
          <cell r="AP2874">
            <v>15</v>
          </cell>
          <cell r="AQ2874">
            <v>3</v>
          </cell>
          <cell r="AR2874" t="str">
            <v>N</v>
          </cell>
          <cell r="AS2874" t="str">
            <v>L</v>
          </cell>
          <cell r="AT2874" t="str">
            <v>Env Pro 2</v>
          </cell>
          <cell r="AU2874" t="str">
            <v>GPS</v>
          </cell>
          <cell r="AV2874" t="str">
            <v>N</v>
          </cell>
          <cell r="AW2874" t="str">
            <v>Y</v>
          </cell>
          <cell r="AX2874" t="str">
            <v>Y</v>
          </cell>
          <cell r="AY2874" t="str">
            <v>SmartTrax</v>
          </cell>
        </row>
        <row r="2875">
          <cell r="D2875">
            <v>0</v>
          </cell>
          <cell r="H2875">
            <v>459</v>
          </cell>
          <cell r="O2875">
            <v>0</v>
          </cell>
          <cell r="Q2875" t="str">
            <v>2015-0846</v>
          </cell>
          <cell r="R2875">
            <v>720</v>
          </cell>
          <cell r="S2875">
            <v>160</v>
          </cell>
          <cell r="T2875" t="str">
            <v>JCB</v>
          </cell>
          <cell r="U2875" t="str">
            <v>4 Speed</v>
          </cell>
          <cell r="V2875" t="str">
            <v/>
          </cell>
          <cell r="W2875" t="str">
            <v>120F</v>
          </cell>
          <cell r="X2875">
            <v>50</v>
          </cell>
          <cell r="Y2875" t="str">
            <v>N</v>
          </cell>
          <cell r="Z2875" t="str">
            <v>380/80R38 (White)</v>
          </cell>
          <cell r="AA2875" t="str">
            <v>380/90R46, SPRAYBIB (WHITE)</v>
          </cell>
          <cell r="AB2875">
            <v>750</v>
          </cell>
          <cell r="AC2875" t="str">
            <v>N</v>
          </cell>
          <cell r="AD2875" t="str">
            <v>N</v>
          </cell>
          <cell r="AE2875" t="str">
            <v>Y</v>
          </cell>
          <cell r="AF2875" t="str">
            <v>N</v>
          </cell>
          <cell r="AG2875" t="str">
            <v>N</v>
          </cell>
          <cell r="AH2875" t="str">
            <v>Y</v>
          </cell>
          <cell r="AK2875" t="str">
            <v>Y</v>
          </cell>
          <cell r="AL2875" t="str">
            <v>N</v>
          </cell>
          <cell r="AM2875" t="str">
            <v>60/90</v>
          </cell>
          <cell r="AN2875" t="str">
            <v>Y</v>
          </cell>
          <cell r="AO2875">
            <v>9</v>
          </cell>
          <cell r="AP2875">
            <v>15</v>
          </cell>
          <cell r="AQ2875">
            <v>3</v>
          </cell>
          <cell r="AR2875" t="str">
            <v>N</v>
          </cell>
          <cell r="AS2875" t="str">
            <v>N</v>
          </cell>
          <cell r="AT2875" t="str">
            <v>Viper 4</v>
          </cell>
          <cell r="AU2875" t="str">
            <v>GPS</v>
          </cell>
          <cell r="AV2875" t="str">
            <v>UltraGlide 5</v>
          </cell>
          <cell r="AW2875" t="str">
            <v>Y</v>
          </cell>
          <cell r="AX2875" t="str">
            <v>Y</v>
          </cell>
          <cell r="AY2875" t="str">
            <v>N</v>
          </cell>
        </row>
        <row r="2876">
          <cell r="D2876">
            <v>0</v>
          </cell>
          <cell r="H2876">
            <v>460</v>
          </cell>
          <cell r="O2876">
            <v>0</v>
          </cell>
          <cell r="Q2876" t="str">
            <v>2015-0849</v>
          </cell>
          <cell r="R2876">
            <v>1220</v>
          </cell>
          <cell r="S2876">
            <v>225</v>
          </cell>
          <cell r="T2876" t="str">
            <v>ZF 2.42</v>
          </cell>
          <cell r="U2876" t="str">
            <v>6 Speed</v>
          </cell>
          <cell r="V2876" t="str">
            <v/>
          </cell>
          <cell r="W2876" t="str">
            <v>120F</v>
          </cell>
          <cell r="X2876">
            <v>42</v>
          </cell>
          <cell r="Y2876" t="str">
            <v>N</v>
          </cell>
          <cell r="Z2876" t="str">
            <v>380/80R38 (BLACK)</v>
          </cell>
          <cell r="AA2876" t="str">
            <v>380/90R46, SPRAYBIB (BLACK)</v>
          </cell>
          <cell r="AB2876">
            <v>1000</v>
          </cell>
          <cell r="AC2876" t="str">
            <v>N</v>
          </cell>
          <cell r="AD2876" t="str">
            <v>Y</v>
          </cell>
          <cell r="AE2876" t="str">
            <v>N</v>
          </cell>
          <cell r="AF2876" t="str">
            <v>N</v>
          </cell>
          <cell r="AG2876" t="str">
            <v>N</v>
          </cell>
          <cell r="AH2876" t="str">
            <v>N</v>
          </cell>
          <cell r="AK2876" t="str">
            <v>Y</v>
          </cell>
          <cell r="AL2876" t="str">
            <v>N</v>
          </cell>
          <cell r="AM2876" t="str">
            <v>60/90</v>
          </cell>
          <cell r="AN2876" t="str">
            <v>Y</v>
          </cell>
          <cell r="AO2876">
            <v>9</v>
          </cell>
          <cell r="AP2876">
            <v>15</v>
          </cell>
          <cell r="AQ2876">
            <v>3</v>
          </cell>
          <cell r="AR2876" t="str">
            <v>N</v>
          </cell>
          <cell r="AS2876" t="str">
            <v>N</v>
          </cell>
          <cell r="AT2876" t="str">
            <v>Env Pro 2</v>
          </cell>
          <cell r="AU2876" t="str">
            <v>GPS</v>
          </cell>
          <cell r="AV2876" t="str">
            <v>N</v>
          </cell>
          <cell r="AW2876" t="str">
            <v>Y</v>
          </cell>
          <cell r="AX2876" t="str">
            <v>Y</v>
          </cell>
          <cell r="AY2876" t="str">
            <v>N</v>
          </cell>
        </row>
        <row r="2877">
          <cell r="D2877">
            <v>0</v>
          </cell>
          <cell r="H2877">
            <v>461</v>
          </cell>
          <cell r="O2877">
            <v>0</v>
          </cell>
          <cell r="Q2877" t="str">
            <v>2015-0850</v>
          </cell>
          <cell r="R2877">
            <v>720</v>
          </cell>
          <cell r="S2877">
            <v>160</v>
          </cell>
          <cell r="T2877" t="str">
            <v>JCB</v>
          </cell>
          <cell r="U2877" t="str">
            <v>4 Speed</v>
          </cell>
          <cell r="V2877" t="str">
            <v/>
          </cell>
          <cell r="W2877" t="str">
            <v>120F</v>
          </cell>
          <cell r="X2877">
            <v>50</v>
          </cell>
          <cell r="Y2877" t="str">
            <v>N</v>
          </cell>
          <cell r="Z2877" t="str">
            <v>380/80R38 (White)</v>
          </cell>
          <cell r="AA2877" t="str">
            <v>380/90R46, SPRAYBIB (WHITE)</v>
          </cell>
          <cell r="AB2877">
            <v>750</v>
          </cell>
          <cell r="AC2877" t="str">
            <v>N</v>
          </cell>
          <cell r="AD2877" t="str">
            <v>N</v>
          </cell>
          <cell r="AE2877" t="str">
            <v>Y</v>
          </cell>
          <cell r="AF2877">
            <v>38</v>
          </cell>
          <cell r="AG2877" t="str">
            <v>DB</v>
          </cell>
          <cell r="AH2877" t="str">
            <v>N</v>
          </cell>
          <cell r="AK2877" t="str">
            <v>N</v>
          </cell>
          <cell r="AL2877" t="str">
            <v>N</v>
          </cell>
          <cell r="AM2877" t="str">
            <v>POM 132' Boom</v>
          </cell>
          <cell r="AN2877" t="str">
            <v>Y</v>
          </cell>
          <cell r="AO2877">
            <v>9</v>
          </cell>
          <cell r="AP2877">
            <v>15</v>
          </cell>
          <cell r="AQ2877">
            <v>3</v>
          </cell>
          <cell r="AR2877" t="str">
            <v>N</v>
          </cell>
          <cell r="AS2877" t="str">
            <v>N</v>
          </cell>
          <cell r="AT2877" t="str">
            <v>Env Pro 2</v>
          </cell>
          <cell r="AU2877" t="str">
            <v>GPS/RAD</v>
          </cell>
          <cell r="AV2877" t="str">
            <v>UltraGlide 3</v>
          </cell>
          <cell r="AW2877" t="str">
            <v>Y</v>
          </cell>
          <cell r="AX2877" t="str">
            <v>Y</v>
          </cell>
          <cell r="AY2877" t="str">
            <v>SmartTrax</v>
          </cell>
          <cell r="BB2877" t="str">
            <v>White 620/70R42, MEGAXBIB</v>
          </cell>
        </row>
        <row r="2878">
          <cell r="D2878">
            <v>0</v>
          </cell>
          <cell r="H2878">
            <v>462</v>
          </cell>
          <cell r="O2878">
            <v>0</v>
          </cell>
          <cell r="Q2878" t="str">
            <v>2015-0851</v>
          </cell>
          <cell r="R2878">
            <v>720</v>
          </cell>
          <cell r="S2878">
            <v>160</v>
          </cell>
          <cell r="T2878" t="str">
            <v>JCB</v>
          </cell>
          <cell r="U2878" t="str">
            <v>4 Speed</v>
          </cell>
          <cell r="V2878" t="str">
            <v/>
          </cell>
          <cell r="W2878" t="str">
            <v>120F</v>
          </cell>
          <cell r="X2878">
            <v>42</v>
          </cell>
          <cell r="Y2878" t="str">
            <v>N</v>
          </cell>
          <cell r="Z2878" t="str">
            <v>380/80R38 (White)</v>
          </cell>
          <cell r="AA2878" t="str">
            <v>380/90R46, SPRAYBIB (WHITE)</v>
          </cell>
          <cell r="AB2878">
            <v>750</v>
          </cell>
          <cell r="AC2878" t="str">
            <v>N</v>
          </cell>
          <cell r="AD2878" t="str">
            <v>Y</v>
          </cell>
          <cell r="AE2878" t="str">
            <v>Y</v>
          </cell>
          <cell r="AF2878">
            <v>38</v>
          </cell>
          <cell r="AG2878" t="str">
            <v>Plan</v>
          </cell>
          <cell r="AH2878" t="str">
            <v>N</v>
          </cell>
          <cell r="AK2878" t="str">
            <v>N</v>
          </cell>
          <cell r="AL2878" t="str">
            <v>N</v>
          </cell>
          <cell r="AM2878">
            <v>90</v>
          </cell>
          <cell r="AN2878" t="str">
            <v>Y</v>
          </cell>
          <cell r="AO2878">
            <v>9</v>
          </cell>
          <cell r="AP2878">
            <v>20</v>
          </cell>
          <cell r="AQ2878">
            <v>3</v>
          </cell>
          <cell r="AR2878" t="str">
            <v>N</v>
          </cell>
          <cell r="AS2878" t="str">
            <v>B</v>
          </cell>
          <cell r="AT2878" t="str">
            <v>Env Pro 2</v>
          </cell>
          <cell r="AU2878" t="str">
            <v>GPS</v>
          </cell>
          <cell r="AV2878" t="str">
            <v>PowerGlide</v>
          </cell>
          <cell r="AW2878" t="str">
            <v>Y</v>
          </cell>
          <cell r="AX2878" t="str">
            <v>Y</v>
          </cell>
          <cell r="AY2878" t="str">
            <v>SmartTrax</v>
          </cell>
        </row>
        <row r="2879">
          <cell r="D2879">
            <v>0</v>
          </cell>
          <cell r="H2879">
            <v>463</v>
          </cell>
          <cell r="O2879">
            <v>0</v>
          </cell>
          <cell r="Q2879" t="str">
            <v>2015-0852</v>
          </cell>
          <cell r="R2879">
            <v>1020</v>
          </cell>
          <cell r="S2879">
            <v>225</v>
          </cell>
          <cell r="T2879" t="str">
            <v>ZF 2.42</v>
          </cell>
          <cell r="U2879" t="str">
            <v>6 Speed</v>
          </cell>
          <cell r="V2879" t="str">
            <v/>
          </cell>
          <cell r="W2879" t="str">
            <v>120F</v>
          </cell>
          <cell r="X2879">
            <v>42</v>
          </cell>
          <cell r="Y2879" t="str">
            <v>N</v>
          </cell>
          <cell r="Z2879" t="str">
            <v>380/80R38 (White)</v>
          </cell>
          <cell r="AA2879" t="str">
            <v>380/90R46, SPRAYBIB (WHITE)</v>
          </cell>
          <cell r="AB2879">
            <v>1000</v>
          </cell>
          <cell r="AC2879" t="str">
            <v>N</v>
          </cell>
          <cell r="AD2879" t="str">
            <v>N</v>
          </cell>
          <cell r="AE2879" t="str">
            <v>Y</v>
          </cell>
          <cell r="AF2879">
            <v>38</v>
          </cell>
          <cell r="AG2879" t="str">
            <v>DB</v>
          </cell>
          <cell r="AH2879" t="str">
            <v>N</v>
          </cell>
          <cell r="AK2879" t="str">
            <v>Y</v>
          </cell>
          <cell r="AL2879" t="str">
            <v>N</v>
          </cell>
          <cell r="AM2879">
            <v>90</v>
          </cell>
          <cell r="AN2879" t="str">
            <v>Y</v>
          </cell>
          <cell r="AO2879">
            <v>9</v>
          </cell>
          <cell r="AP2879">
            <v>20</v>
          </cell>
          <cell r="AQ2879">
            <v>3</v>
          </cell>
          <cell r="AR2879" t="str">
            <v>N</v>
          </cell>
          <cell r="AS2879" t="str">
            <v>B</v>
          </cell>
          <cell r="AT2879" t="str">
            <v>Viper 4</v>
          </cell>
          <cell r="AU2879" t="str">
            <v>GPS</v>
          </cell>
          <cell r="AV2879" t="str">
            <v>UltraGlide 3</v>
          </cell>
          <cell r="AW2879" t="str">
            <v>Y</v>
          </cell>
          <cell r="AX2879" t="str">
            <v>Y</v>
          </cell>
          <cell r="AY2879" t="str">
            <v>N</v>
          </cell>
        </row>
        <row r="2880">
          <cell r="D2880">
            <v>0</v>
          </cell>
          <cell r="H2880">
            <v>464</v>
          </cell>
          <cell r="O2880">
            <v>0</v>
          </cell>
          <cell r="Q2880" t="str">
            <v>2015-0855</v>
          </cell>
          <cell r="R2880">
            <v>1025</v>
          </cell>
          <cell r="S2880">
            <v>173</v>
          </cell>
          <cell r="T2880" t="str">
            <v>ZF 2.42</v>
          </cell>
          <cell r="U2880" t="str">
            <v>6 Speed</v>
          </cell>
          <cell r="V2880" t="str">
            <v/>
          </cell>
          <cell r="W2880" t="str">
            <v>120-160</v>
          </cell>
          <cell r="X2880">
            <v>50</v>
          </cell>
          <cell r="Y2880" t="str">
            <v>N</v>
          </cell>
          <cell r="Z2880" t="str">
            <v>380/80R38 (White)</v>
          </cell>
          <cell r="AA2880" t="str">
            <v>380/90R46, SPRAYBIB (WHITE)</v>
          </cell>
          <cell r="AB2880">
            <v>1000</v>
          </cell>
          <cell r="AC2880" t="str">
            <v>N</v>
          </cell>
          <cell r="AD2880" t="str">
            <v>N</v>
          </cell>
          <cell r="AE2880" t="str">
            <v>Y</v>
          </cell>
          <cell r="AF2880">
            <v>38</v>
          </cell>
          <cell r="AG2880" t="str">
            <v>Plan</v>
          </cell>
          <cell r="AH2880" t="str">
            <v>Y</v>
          </cell>
          <cell r="AK2880" t="str">
            <v>Y</v>
          </cell>
          <cell r="AL2880" t="str">
            <v>N</v>
          </cell>
          <cell r="AM2880">
            <v>90</v>
          </cell>
          <cell r="AN2880" t="str">
            <v>Y</v>
          </cell>
          <cell r="AO2880">
            <v>9</v>
          </cell>
          <cell r="AP2880">
            <v>20</v>
          </cell>
          <cell r="AQ2880">
            <v>3</v>
          </cell>
          <cell r="AR2880" t="str">
            <v>N</v>
          </cell>
          <cell r="AS2880" t="str">
            <v>B</v>
          </cell>
          <cell r="AT2880" t="str">
            <v>Env Pro 2</v>
          </cell>
          <cell r="AU2880" t="str">
            <v>GPS</v>
          </cell>
          <cell r="AV2880" t="str">
            <v>PowerGlide</v>
          </cell>
          <cell r="AW2880" t="str">
            <v>Y</v>
          </cell>
          <cell r="AX2880" t="str">
            <v>Y</v>
          </cell>
          <cell r="AY2880" t="str">
            <v>SmartTrax</v>
          </cell>
        </row>
        <row r="2881">
          <cell r="D2881">
            <v>0</v>
          </cell>
          <cell r="H2881">
            <v>465</v>
          </cell>
          <cell r="O2881">
            <v>0</v>
          </cell>
          <cell r="Q2881" t="str">
            <v>2015-0856</v>
          </cell>
          <cell r="R2881">
            <v>720</v>
          </cell>
          <cell r="S2881">
            <v>160</v>
          </cell>
          <cell r="T2881" t="str">
            <v>JCB</v>
          </cell>
          <cell r="U2881" t="str">
            <v>4 Speed</v>
          </cell>
          <cell r="V2881" t="str">
            <v/>
          </cell>
          <cell r="W2881" t="str">
            <v>120F</v>
          </cell>
          <cell r="X2881">
            <v>42</v>
          </cell>
          <cell r="Y2881" t="str">
            <v>N</v>
          </cell>
          <cell r="Z2881" t="str">
            <v>380/80R38 (White)</v>
          </cell>
          <cell r="AA2881" t="str">
            <v>380/90R46, SPRAYBIB (WHITE)</v>
          </cell>
          <cell r="AB2881">
            <v>750</v>
          </cell>
          <cell r="AC2881" t="str">
            <v>N</v>
          </cell>
          <cell r="AD2881" t="str">
            <v>N</v>
          </cell>
          <cell r="AE2881" t="str">
            <v>N</v>
          </cell>
          <cell r="AF2881">
            <v>38</v>
          </cell>
          <cell r="AG2881" t="str">
            <v>DB</v>
          </cell>
          <cell r="AH2881" t="str">
            <v>N</v>
          </cell>
          <cell r="AK2881" t="str">
            <v>N</v>
          </cell>
          <cell r="AL2881" t="str">
            <v>Y</v>
          </cell>
          <cell r="AM2881" t="str">
            <v>POM 120' Boom</v>
          </cell>
          <cell r="AN2881" t="str">
            <v>Y</v>
          </cell>
          <cell r="AO2881">
            <v>9</v>
          </cell>
          <cell r="AP2881">
            <v>20</v>
          </cell>
          <cell r="AQ2881">
            <v>3</v>
          </cell>
          <cell r="AR2881" t="str">
            <v>N</v>
          </cell>
          <cell r="AS2881" t="str">
            <v>B</v>
          </cell>
          <cell r="AT2881" t="str">
            <v>Env Pro 2</v>
          </cell>
          <cell r="AU2881" t="str">
            <v>GPS</v>
          </cell>
          <cell r="AV2881" t="str">
            <v>N</v>
          </cell>
          <cell r="AW2881" t="str">
            <v>Y</v>
          </cell>
          <cell r="AX2881" t="str">
            <v>Y</v>
          </cell>
          <cell r="AY2881" t="str">
            <v>SmartTrax</v>
          </cell>
        </row>
        <row r="2882">
          <cell r="D2882">
            <v>0</v>
          </cell>
          <cell r="H2882">
            <v>466</v>
          </cell>
          <cell r="O2882">
            <v>0</v>
          </cell>
          <cell r="Q2882" t="str">
            <v>2015-0857</v>
          </cell>
          <cell r="R2882" t="str">
            <v>1220+</v>
          </cell>
          <cell r="S2882">
            <v>275</v>
          </cell>
          <cell r="T2882" t="str">
            <v>ZF 1.87</v>
          </cell>
          <cell r="U2882" t="str">
            <v>6 Speed</v>
          </cell>
          <cell r="V2882" t="str">
            <v/>
          </cell>
          <cell r="W2882" t="str">
            <v>120F</v>
          </cell>
          <cell r="X2882">
            <v>50</v>
          </cell>
          <cell r="Y2882" t="str">
            <v>N</v>
          </cell>
          <cell r="Z2882" t="str">
            <v>380/80R38 (BLACK)</v>
          </cell>
          <cell r="AA2882" t="str">
            <v>380/90R46, SPRAYBIB (BLACK)</v>
          </cell>
          <cell r="AB2882">
            <v>1200</v>
          </cell>
          <cell r="AC2882" t="str">
            <v>N</v>
          </cell>
          <cell r="AD2882" t="str">
            <v>Y</v>
          </cell>
          <cell r="AE2882" t="str">
            <v>Y</v>
          </cell>
          <cell r="AF2882">
            <v>38</v>
          </cell>
          <cell r="AG2882" t="str">
            <v>DB</v>
          </cell>
          <cell r="AH2882" t="str">
            <v>N</v>
          </cell>
          <cell r="AK2882" t="str">
            <v>Y</v>
          </cell>
          <cell r="AL2882" t="str">
            <v>N</v>
          </cell>
          <cell r="AM2882">
            <v>100</v>
          </cell>
          <cell r="AN2882" t="str">
            <v>Y</v>
          </cell>
          <cell r="AO2882">
            <v>9</v>
          </cell>
          <cell r="AP2882">
            <v>20</v>
          </cell>
          <cell r="AQ2882">
            <v>3</v>
          </cell>
          <cell r="AR2882" t="str">
            <v>N</v>
          </cell>
          <cell r="AS2882" t="str">
            <v>L</v>
          </cell>
          <cell r="AT2882" t="str">
            <v>Env Pro 2</v>
          </cell>
          <cell r="AU2882" t="str">
            <v>GPS</v>
          </cell>
          <cell r="AV2882" t="str">
            <v>N</v>
          </cell>
          <cell r="AW2882" t="str">
            <v>Y</v>
          </cell>
          <cell r="AX2882" t="str">
            <v>Y</v>
          </cell>
          <cell r="AY2882" t="str">
            <v>N</v>
          </cell>
        </row>
        <row r="2883">
          <cell r="D2883">
            <v>0</v>
          </cell>
          <cell r="H2883">
            <v>467</v>
          </cell>
          <cell r="O2883">
            <v>0</v>
          </cell>
          <cell r="Q2883" t="str">
            <v>2015-0858</v>
          </cell>
          <cell r="R2883">
            <v>1220</v>
          </cell>
          <cell r="S2883">
            <v>225</v>
          </cell>
          <cell r="T2883" t="str">
            <v>ZF 2.42</v>
          </cell>
          <cell r="U2883" t="str">
            <v>6 Speed</v>
          </cell>
          <cell r="V2883" t="str">
            <v/>
          </cell>
          <cell r="W2883" t="str">
            <v>120F</v>
          </cell>
          <cell r="X2883">
            <v>50</v>
          </cell>
          <cell r="Y2883" t="str">
            <v>N</v>
          </cell>
          <cell r="Z2883" t="str">
            <v>380/80R38 (BLACK)</v>
          </cell>
          <cell r="AA2883" t="str">
            <v>380/90R46, SPRAYBIB (BLACK)</v>
          </cell>
          <cell r="AB2883">
            <v>1200</v>
          </cell>
          <cell r="AC2883" t="str">
            <v>N</v>
          </cell>
          <cell r="AD2883" t="str">
            <v>N</v>
          </cell>
          <cell r="AE2883" t="str">
            <v>Y</v>
          </cell>
          <cell r="AF2883">
            <v>38</v>
          </cell>
          <cell r="AG2883" t="str">
            <v>DB</v>
          </cell>
          <cell r="AH2883" t="str">
            <v>N</v>
          </cell>
          <cell r="AK2883" t="str">
            <v>N</v>
          </cell>
          <cell r="AL2883" t="str">
            <v>N</v>
          </cell>
          <cell r="AM2883">
            <v>100</v>
          </cell>
          <cell r="AN2883" t="str">
            <v>Y</v>
          </cell>
          <cell r="AO2883">
            <v>9</v>
          </cell>
          <cell r="AP2883">
            <v>20</v>
          </cell>
          <cell r="AQ2883">
            <v>3</v>
          </cell>
          <cell r="AR2883" t="str">
            <v>N</v>
          </cell>
          <cell r="AS2883" t="str">
            <v>L</v>
          </cell>
          <cell r="AT2883" t="str">
            <v>Viper 4</v>
          </cell>
          <cell r="AU2883" t="str">
            <v>GPS</v>
          </cell>
          <cell r="AV2883" t="str">
            <v>UltraGlide 3</v>
          </cell>
          <cell r="AW2883" t="str">
            <v>Y</v>
          </cell>
          <cell r="AX2883" t="str">
            <v>Y</v>
          </cell>
          <cell r="AY2883" t="str">
            <v>SmartTrax</v>
          </cell>
          <cell r="AZ2883" t="str">
            <v>Raven 3" w/display</v>
          </cell>
        </row>
        <row r="2884">
          <cell r="D2884">
            <v>0</v>
          </cell>
          <cell r="H2884">
            <v>468</v>
          </cell>
          <cell r="O2884">
            <v>0</v>
          </cell>
          <cell r="Q2884" t="str">
            <v>2015-0860</v>
          </cell>
          <cell r="R2884">
            <v>1220</v>
          </cell>
          <cell r="S2884">
            <v>225</v>
          </cell>
          <cell r="T2884" t="str">
            <v>ZF 2.42</v>
          </cell>
          <cell r="U2884" t="str">
            <v>6 Speed</v>
          </cell>
          <cell r="V2884" t="str">
            <v/>
          </cell>
          <cell r="W2884" t="str">
            <v>120F</v>
          </cell>
          <cell r="X2884">
            <v>42</v>
          </cell>
          <cell r="Y2884" t="str">
            <v>N</v>
          </cell>
          <cell r="Z2884" t="str">
            <v>380/80R38 (BLACK)</v>
          </cell>
          <cell r="AA2884" t="str">
            <v>380/90R46, SPRAYBIB (BLACK)</v>
          </cell>
          <cell r="AB2884">
            <v>1200</v>
          </cell>
          <cell r="AC2884" t="str">
            <v>N</v>
          </cell>
          <cell r="AD2884" t="str">
            <v>Y</v>
          </cell>
          <cell r="AE2884" t="str">
            <v>Y</v>
          </cell>
          <cell r="AF2884" t="str">
            <v>N</v>
          </cell>
          <cell r="AG2884" t="str">
            <v>N</v>
          </cell>
          <cell r="AH2884" t="str">
            <v>N</v>
          </cell>
          <cell r="AK2884" t="str">
            <v>N</v>
          </cell>
          <cell r="AL2884" t="str">
            <v>Y</v>
          </cell>
          <cell r="AM2884" t="str">
            <v>60/90</v>
          </cell>
          <cell r="AN2884" t="str">
            <v>Y</v>
          </cell>
          <cell r="AO2884">
            <v>9</v>
          </cell>
          <cell r="AP2884">
            <v>15</v>
          </cell>
          <cell r="AQ2884">
            <v>3</v>
          </cell>
          <cell r="AR2884" t="str">
            <v>N</v>
          </cell>
          <cell r="AS2884" t="str">
            <v>L</v>
          </cell>
          <cell r="AT2884" t="str">
            <v>Env Pro 2</v>
          </cell>
          <cell r="AU2884" t="str">
            <v>GPS</v>
          </cell>
          <cell r="AV2884" t="str">
            <v>ISO UltraGlide 5</v>
          </cell>
          <cell r="AW2884" t="str">
            <v>Y</v>
          </cell>
          <cell r="AX2884" t="str">
            <v>Y</v>
          </cell>
          <cell r="AY2884" t="str">
            <v>N</v>
          </cell>
        </row>
        <row r="2885">
          <cell r="D2885">
            <v>0</v>
          </cell>
          <cell r="H2885">
            <v>469</v>
          </cell>
          <cell r="O2885">
            <v>0</v>
          </cell>
          <cell r="Q2885" t="str">
            <v>2015-0861</v>
          </cell>
          <cell r="R2885">
            <v>720</v>
          </cell>
          <cell r="S2885">
            <v>160</v>
          </cell>
          <cell r="T2885" t="str">
            <v>JCB</v>
          </cell>
          <cell r="U2885" t="str">
            <v>4 Speed</v>
          </cell>
          <cell r="V2885" t="str">
            <v/>
          </cell>
          <cell r="W2885" t="str">
            <v>120F</v>
          </cell>
          <cell r="X2885">
            <v>50</v>
          </cell>
          <cell r="Y2885" t="str">
            <v>N</v>
          </cell>
          <cell r="Z2885" t="str">
            <v>380/80R38 (White)</v>
          </cell>
          <cell r="AA2885" t="str">
            <v>380/90R46, SPRAYBIB (WHITE)</v>
          </cell>
          <cell r="AB2885">
            <v>750</v>
          </cell>
          <cell r="AC2885" t="str">
            <v>N</v>
          </cell>
          <cell r="AD2885" t="str">
            <v>N</v>
          </cell>
          <cell r="AE2885" t="str">
            <v>Y</v>
          </cell>
          <cell r="AF2885" t="str">
            <v>N</v>
          </cell>
          <cell r="AG2885" t="str">
            <v>N</v>
          </cell>
          <cell r="AH2885" t="str">
            <v>N</v>
          </cell>
          <cell r="AK2885" t="str">
            <v>Y</v>
          </cell>
          <cell r="AL2885" t="str">
            <v>N</v>
          </cell>
          <cell r="AM2885" t="str">
            <v>60/90</v>
          </cell>
          <cell r="AN2885" t="str">
            <v>Y</v>
          </cell>
          <cell r="AO2885">
            <v>9</v>
          </cell>
          <cell r="AP2885">
            <v>15</v>
          </cell>
          <cell r="AQ2885">
            <v>3</v>
          </cell>
          <cell r="AR2885" t="str">
            <v>N</v>
          </cell>
          <cell r="AS2885" t="str">
            <v>N</v>
          </cell>
          <cell r="AT2885" t="str">
            <v>Env Pro 2</v>
          </cell>
          <cell r="AU2885" t="str">
            <v>GPS</v>
          </cell>
          <cell r="AV2885" t="str">
            <v>UltraGlide 5</v>
          </cell>
          <cell r="AW2885" t="str">
            <v>Y</v>
          </cell>
          <cell r="AX2885" t="str">
            <v>Y</v>
          </cell>
          <cell r="AY2885" t="str">
            <v>SmartTrax</v>
          </cell>
        </row>
        <row r="2886">
          <cell r="D2886">
            <v>0</v>
          </cell>
          <cell r="H2886">
            <v>470</v>
          </cell>
          <cell r="O2886">
            <v>0</v>
          </cell>
          <cell r="Q2886" t="str">
            <v>2015-0862</v>
          </cell>
          <cell r="R2886">
            <v>1025</v>
          </cell>
          <cell r="S2886">
            <v>173</v>
          </cell>
          <cell r="T2886" t="str">
            <v>ZF 2.42</v>
          </cell>
          <cell r="U2886" t="str">
            <v>6 Speed</v>
          </cell>
          <cell r="V2886" t="str">
            <v/>
          </cell>
          <cell r="W2886" t="str">
            <v>120F</v>
          </cell>
          <cell r="X2886">
            <v>50</v>
          </cell>
          <cell r="Y2886" t="str">
            <v>N</v>
          </cell>
          <cell r="Z2886" t="str">
            <v>380/80R38 (White)</v>
          </cell>
          <cell r="AA2886" t="str">
            <v>380/90R46, SPRAYBIB (WHITE)</v>
          </cell>
          <cell r="AB2886">
            <v>1000</v>
          </cell>
          <cell r="AC2886" t="str">
            <v>N</v>
          </cell>
          <cell r="AD2886" t="str">
            <v>N</v>
          </cell>
          <cell r="AE2886" t="str">
            <v>N</v>
          </cell>
          <cell r="AF2886" t="str">
            <v>N</v>
          </cell>
          <cell r="AG2886" t="str">
            <v>N</v>
          </cell>
          <cell r="AH2886" t="str">
            <v>Y</v>
          </cell>
          <cell r="AK2886" t="str">
            <v>Y</v>
          </cell>
          <cell r="AL2886" t="str">
            <v>N</v>
          </cell>
          <cell r="AM2886" t="str">
            <v>60/90</v>
          </cell>
          <cell r="AN2886" t="str">
            <v>Y</v>
          </cell>
          <cell r="AO2886">
            <v>9</v>
          </cell>
          <cell r="AP2886">
            <v>15</v>
          </cell>
          <cell r="AQ2886">
            <v>3</v>
          </cell>
          <cell r="AR2886" t="str">
            <v>N</v>
          </cell>
          <cell r="AS2886" t="str">
            <v>N</v>
          </cell>
          <cell r="AT2886" t="str">
            <v>Env Pro 2</v>
          </cell>
          <cell r="AU2886" t="str">
            <v>GPS</v>
          </cell>
          <cell r="AV2886" t="str">
            <v>N</v>
          </cell>
          <cell r="AW2886" t="str">
            <v>Y</v>
          </cell>
          <cell r="AX2886" t="str">
            <v>Y</v>
          </cell>
          <cell r="AY2886" t="str">
            <v>N</v>
          </cell>
        </row>
        <row r="2887">
          <cell r="D2887">
            <v>0</v>
          </cell>
          <cell r="H2887">
            <v>471</v>
          </cell>
          <cell r="O2887">
            <v>0</v>
          </cell>
          <cell r="Q2887" t="str">
            <v>2015-0864</v>
          </cell>
          <cell r="R2887">
            <v>1025</v>
          </cell>
          <cell r="S2887">
            <v>173</v>
          </cell>
          <cell r="T2887" t="str">
            <v>ZF 2.42</v>
          </cell>
          <cell r="U2887" t="str">
            <v>6 Speed</v>
          </cell>
          <cell r="V2887" t="str">
            <v/>
          </cell>
          <cell r="W2887" t="str">
            <v>120-160</v>
          </cell>
          <cell r="X2887">
            <v>50</v>
          </cell>
          <cell r="Y2887" t="str">
            <v>Y</v>
          </cell>
          <cell r="Z2887" t="str">
            <v>380/80R38 (White)</v>
          </cell>
          <cell r="AA2887" t="str">
            <v>380/90R46, SPRAYBIB (WHITE)</v>
          </cell>
          <cell r="AB2887">
            <v>1000</v>
          </cell>
          <cell r="AC2887" t="str">
            <v>N</v>
          </cell>
          <cell r="AD2887" t="str">
            <v>N</v>
          </cell>
          <cell r="AE2887" t="str">
            <v>Y</v>
          </cell>
          <cell r="AF2887">
            <v>38</v>
          </cell>
          <cell r="AG2887" t="str">
            <v>DB</v>
          </cell>
          <cell r="AH2887" t="str">
            <v>N</v>
          </cell>
          <cell r="AK2887" t="str">
            <v>N</v>
          </cell>
          <cell r="AL2887" t="str">
            <v>N</v>
          </cell>
          <cell r="AM2887" t="str">
            <v>60/90</v>
          </cell>
          <cell r="AN2887" t="str">
            <v>Y</v>
          </cell>
          <cell r="AO2887">
            <v>9</v>
          </cell>
          <cell r="AP2887">
            <v>15</v>
          </cell>
          <cell r="AQ2887">
            <v>3</v>
          </cell>
          <cell r="AR2887" t="str">
            <v>N</v>
          </cell>
          <cell r="AS2887" t="str">
            <v>N</v>
          </cell>
          <cell r="AT2887" t="str">
            <v>Env Pro 2</v>
          </cell>
          <cell r="AU2887" t="str">
            <v>GPS</v>
          </cell>
          <cell r="AV2887" t="str">
            <v>UltraGlide 3</v>
          </cell>
          <cell r="AW2887" t="str">
            <v>Y</v>
          </cell>
          <cell r="AX2887" t="str">
            <v>Y</v>
          </cell>
          <cell r="AY2887" t="str">
            <v>SmartTrax</v>
          </cell>
        </row>
        <row r="2888">
          <cell r="D2888">
            <v>0</v>
          </cell>
          <cell r="H2888">
            <v>472</v>
          </cell>
          <cell r="O2888">
            <v>0</v>
          </cell>
          <cell r="Q2888" t="str">
            <v>2015-0865</v>
          </cell>
          <cell r="R2888">
            <v>720</v>
          </cell>
          <cell r="S2888">
            <v>160</v>
          </cell>
          <cell r="T2888" t="str">
            <v>JCB</v>
          </cell>
          <cell r="U2888" t="str">
            <v>4 Speed</v>
          </cell>
          <cell r="V2888" t="str">
            <v/>
          </cell>
          <cell r="W2888" t="str">
            <v>120F</v>
          </cell>
          <cell r="X2888">
            <v>42</v>
          </cell>
          <cell r="Y2888" t="str">
            <v>N</v>
          </cell>
          <cell r="Z2888" t="str">
            <v>380/80R38 (White)</v>
          </cell>
          <cell r="AA2888" t="str">
            <v>380/90R46, SPRAYBIB (WHITE)</v>
          </cell>
          <cell r="AB2888">
            <v>750</v>
          </cell>
          <cell r="AC2888" t="str">
            <v>N</v>
          </cell>
          <cell r="AD2888" t="str">
            <v>N</v>
          </cell>
          <cell r="AE2888" t="str">
            <v>Y</v>
          </cell>
          <cell r="AF2888">
            <v>38</v>
          </cell>
          <cell r="AG2888" t="str">
            <v>Plan</v>
          </cell>
          <cell r="AH2888" t="str">
            <v>N</v>
          </cell>
          <cell r="AK2888" t="str">
            <v>N</v>
          </cell>
          <cell r="AL2888" t="str">
            <v>N</v>
          </cell>
          <cell r="AM2888">
            <v>90</v>
          </cell>
          <cell r="AN2888" t="str">
            <v>Y</v>
          </cell>
          <cell r="AO2888">
            <v>9</v>
          </cell>
          <cell r="AP2888">
            <v>20</v>
          </cell>
          <cell r="AQ2888">
            <v>5</v>
          </cell>
          <cell r="AR2888" t="str">
            <v>N</v>
          </cell>
          <cell r="AS2888" t="str">
            <v>B</v>
          </cell>
          <cell r="AT2888" t="str">
            <v>Env Pro 2</v>
          </cell>
          <cell r="AU2888" t="str">
            <v>GPS</v>
          </cell>
          <cell r="AV2888" t="str">
            <v>PowerGlide</v>
          </cell>
          <cell r="AW2888" t="str">
            <v>Y</v>
          </cell>
          <cell r="AX2888" t="str">
            <v>Y</v>
          </cell>
          <cell r="AY2888" t="str">
            <v>N</v>
          </cell>
        </row>
        <row r="2889">
          <cell r="D2889">
            <v>0</v>
          </cell>
          <cell r="H2889">
            <v>473</v>
          </cell>
          <cell r="O2889">
            <v>0</v>
          </cell>
          <cell r="Q2889" t="str">
            <v>2015-0869</v>
          </cell>
          <cell r="R2889">
            <v>1020</v>
          </cell>
          <cell r="S2889">
            <v>225</v>
          </cell>
          <cell r="T2889" t="str">
            <v>ZF 2.42</v>
          </cell>
          <cell r="U2889" t="str">
            <v>6 Speed</v>
          </cell>
          <cell r="V2889" t="str">
            <v/>
          </cell>
          <cell r="W2889" t="str">
            <v>120F</v>
          </cell>
          <cell r="X2889">
            <v>42</v>
          </cell>
          <cell r="Y2889" t="str">
            <v>N</v>
          </cell>
          <cell r="Z2889" t="str">
            <v>380/80R38 (White)</v>
          </cell>
          <cell r="AA2889" t="str">
            <v>380/90R46, SPRAYBIB (WHITE)</v>
          </cell>
          <cell r="AB2889">
            <v>1000</v>
          </cell>
          <cell r="AC2889" t="str">
            <v>N</v>
          </cell>
          <cell r="AD2889" t="str">
            <v>N</v>
          </cell>
          <cell r="AE2889" t="str">
            <v>Y</v>
          </cell>
          <cell r="AF2889">
            <v>38</v>
          </cell>
          <cell r="AG2889" t="str">
            <v>DB</v>
          </cell>
          <cell r="AH2889" t="str">
            <v>N</v>
          </cell>
          <cell r="AK2889" t="str">
            <v>Y</v>
          </cell>
          <cell r="AL2889" t="str">
            <v>Y</v>
          </cell>
          <cell r="AM2889">
            <v>90</v>
          </cell>
          <cell r="AN2889" t="str">
            <v>Y</v>
          </cell>
          <cell r="AO2889">
            <v>9</v>
          </cell>
          <cell r="AP2889">
            <v>20</v>
          </cell>
          <cell r="AQ2889">
            <v>3</v>
          </cell>
          <cell r="AR2889" t="str">
            <v>N</v>
          </cell>
          <cell r="AS2889" t="str">
            <v>B</v>
          </cell>
          <cell r="AT2889" t="str">
            <v>Viper 4</v>
          </cell>
          <cell r="AU2889" t="str">
            <v>GPS</v>
          </cell>
          <cell r="AV2889" t="str">
            <v>UltraGlide 3</v>
          </cell>
          <cell r="AW2889" t="str">
            <v>Y</v>
          </cell>
          <cell r="AX2889" t="str">
            <v>Y</v>
          </cell>
          <cell r="AY2889" t="str">
            <v>N</v>
          </cell>
        </row>
        <row r="2890">
          <cell r="D2890">
            <v>0</v>
          </cell>
          <cell r="H2890">
            <v>474</v>
          </cell>
          <cell r="O2890">
            <v>0</v>
          </cell>
          <cell r="Q2890" t="str">
            <v>2015-0871</v>
          </cell>
          <cell r="R2890">
            <v>1025</v>
          </cell>
          <cell r="S2890">
            <v>173</v>
          </cell>
          <cell r="T2890" t="str">
            <v>ZF 2.42</v>
          </cell>
          <cell r="U2890" t="str">
            <v>6 Speed</v>
          </cell>
          <cell r="V2890" t="str">
            <v/>
          </cell>
          <cell r="W2890" t="str">
            <v>120F</v>
          </cell>
          <cell r="X2890">
            <v>50</v>
          </cell>
          <cell r="Y2890" t="str">
            <v>N</v>
          </cell>
          <cell r="Z2890" t="str">
            <v>380/80R38 (White)</v>
          </cell>
          <cell r="AA2890" t="str">
            <v>380/90R46, SPRAYBIB (WHITE)</v>
          </cell>
          <cell r="AB2890">
            <v>1000</v>
          </cell>
          <cell r="AC2890" t="str">
            <v>Y</v>
          </cell>
          <cell r="AD2890" t="str">
            <v>Y</v>
          </cell>
          <cell r="AE2890" t="str">
            <v>Y</v>
          </cell>
          <cell r="AF2890">
            <v>38</v>
          </cell>
          <cell r="AG2890" t="str">
            <v>Plan</v>
          </cell>
          <cell r="AH2890" t="str">
            <v>N</v>
          </cell>
          <cell r="AK2890" t="str">
            <v>N</v>
          </cell>
          <cell r="AL2890" t="str">
            <v>N</v>
          </cell>
          <cell r="AM2890">
            <v>90</v>
          </cell>
          <cell r="AN2890" t="str">
            <v>Y</v>
          </cell>
          <cell r="AO2890">
            <v>9</v>
          </cell>
          <cell r="AP2890">
            <v>20</v>
          </cell>
          <cell r="AQ2890">
            <v>3</v>
          </cell>
          <cell r="AR2890" t="str">
            <v>N</v>
          </cell>
          <cell r="AS2890" t="str">
            <v>B</v>
          </cell>
          <cell r="AT2890" t="str">
            <v>Env Pro 2</v>
          </cell>
          <cell r="AU2890" t="str">
            <v>GPS</v>
          </cell>
          <cell r="AV2890" t="str">
            <v>PowerGlide</v>
          </cell>
          <cell r="AW2890" t="str">
            <v>Y</v>
          </cell>
          <cell r="AX2890" t="str">
            <v>Y</v>
          </cell>
          <cell r="AY2890" t="str">
            <v>SmartTrax</v>
          </cell>
        </row>
        <row r="2891">
          <cell r="D2891">
            <v>0</v>
          </cell>
          <cell r="H2891">
            <v>475</v>
          </cell>
          <cell r="O2891">
            <v>0</v>
          </cell>
          <cell r="Q2891" t="str">
            <v>2015-0873</v>
          </cell>
          <cell r="R2891">
            <v>720</v>
          </cell>
          <cell r="S2891">
            <v>160</v>
          </cell>
          <cell r="T2891" t="str">
            <v>JCB</v>
          </cell>
          <cell r="U2891" t="str">
            <v>4 Speed</v>
          </cell>
          <cell r="V2891" t="str">
            <v/>
          </cell>
          <cell r="W2891" t="str">
            <v>120F</v>
          </cell>
          <cell r="X2891">
            <v>42</v>
          </cell>
          <cell r="Y2891" t="str">
            <v>N</v>
          </cell>
          <cell r="Z2891" t="str">
            <v>380/80R38 (White)</v>
          </cell>
          <cell r="AA2891" t="str">
            <v>380/90R46, SPRAYBIB (WHITE)</v>
          </cell>
          <cell r="AB2891">
            <v>750</v>
          </cell>
          <cell r="AC2891" t="str">
            <v>N</v>
          </cell>
          <cell r="AD2891" t="str">
            <v>N</v>
          </cell>
          <cell r="AE2891" t="str">
            <v>N</v>
          </cell>
          <cell r="AF2891" t="str">
            <v>N</v>
          </cell>
          <cell r="AG2891" t="str">
            <v>N</v>
          </cell>
          <cell r="AH2891" t="str">
            <v>Y</v>
          </cell>
          <cell r="AK2891" t="str">
            <v>N</v>
          </cell>
          <cell r="AL2891" t="str">
            <v>Y</v>
          </cell>
          <cell r="AM2891">
            <v>100</v>
          </cell>
          <cell r="AN2891" t="str">
            <v>Y</v>
          </cell>
          <cell r="AO2891">
            <v>9</v>
          </cell>
          <cell r="AP2891">
            <v>20</v>
          </cell>
          <cell r="AQ2891">
            <v>3</v>
          </cell>
          <cell r="AR2891" t="str">
            <v>Split</v>
          </cell>
          <cell r="AS2891" t="str">
            <v>B</v>
          </cell>
          <cell r="AT2891" t="str">
            <v>ISO Wiring</v>
          </cell>
          <cell r="AU2891" t="str">
            <v>GPS</v>
          </cell>
          <cell r="AV2891" t="str">
            <v>N</v>
          </cell>
          <cell r="AW2891" t="str">
            <v>Y</v>
          </cell>
          <cell r="AX2891" t="str">
            <v>Y</v>
          </cell>
          <cell r="AY2891" t="str">
            <v>N</v>
          </cell>
        </row>
        <row r="2892">
          <cell r="D2892">
            <v>0</v>
          </cell>
          <cell r="H2892">
            <v>476</v>
          </cell>
          <cell r="O2892">
            <v>0</v>
          </cell>
          <cell r="Q2892" t="str">
            <v>2015-0874</v>
          </cell>
          <cell r="R2892" t="str">
            <v>1220+</v>
          </cell>
          <cell r="S2892">
            <v>275</v>
          </cell>
          <cell r="T2892" t="str">
            <v>ZF 1.87</v>
          </cell>
          <cell r="U2892" t="str">
            <v>6 Speed</v>
          </cell>
          <cell r="V2892" t="str">
            <v/>
          </cell>
          <cell r="W2892" t="str">
            <v>120F</v>
          </cell>
          <cell r="X2892">
            <v>50</v>
          </cell>
          <cell r="Y2892" t="str">
            <v>N</v>
          </cell>
          <cell r="Z2892" t="str">
            <v>380/80R38 (BLACK)</v>
          </cell>
          <cell r="AA2892" t="str">
            <v>380/90R46, SPRAYBIB (BLACK)</v>
          </cell>
          <cell r="AB2892">
            <v>1200</v>
          </cell>
          <cell r="AC2892" t="str">
            <v>N</v>
          </cell>
          <cell r="AD2892" t="str">
            <v>Y</v>
          </cell>
          <cell r="AE2892" t="str">
            <v>Y</v>
          </cell>
          <cell r="AF2892">
            <v>38</v>
          </cell>
          <cell r="AG2892" t="str">
            <v>DB</v>
          </cell>
          <cell r="AH2892" t="str">
            <v>N</v>
          </cell>
          <cell r="AK2892" t="str">
            <v>Y</v>
          </cell>
          <cell r="AL2892" t="str">
            <v>N</v>
          </cell>
          <cell r="AM2892">
            <v>100</v>
          </cell>
          <cell r="AN2892" t="str">
            <v>Y</v>
          </cell>
          <cell r="AO2892">
            <v>9</v>
          </cell>
          <cell r="AP2892">
            <v>20</v>
          </cell>
          <cell r="AQ2892">
            <v>3</v>
          </cell>
          <cell r="AR2892" t="str">
            <v>N</v>
          </cell>
          <cell r="AS2892" t="str">
            <v>L</v>
          </cell>
          <cell r="AT2892" t="str">
            <v>Env Pro 2</v>
          </cell>
          <cell r="AU2892" t="str">
            <v>GPS</v>
          </cell>
          <cell r="AV2892" t="str">
            <v>N</v>
          </cell>
          <cell r="AW2892" t="str">
            <v>Y</v>
          </cell>
          <cell r="AX2892" t="str">
            <v>Y</v>
          </cell>
          <cell r="AY2892" t="str">
            <v>N</v>
          </cell>
        </row>
        <row r="2893">
          <cell r="D2893">
            <v>0</v>
          </cell>
          <cell r="H2893">
            <v>477</v>
          </cell>
          <cell r="O2893">
            <v>0</v>
          </cell>
          <cell r="Q2893" t="str">
            <v>2015-0875</v>
          </cell>
          <cell r="R2893">
            <v>1220</v>
          </cell>
          <cell r="S2893">
            <v>225</v>
          </cell>
          <cell r="T2893" t="str">
            <v>ZF 2.42</v>
          </cell>
          <cell r="U2893" t="str">
            <v>6 Speed</v>
          </cell>
          <cell r="V2893" t="str">
            <v/>
          </cell>
          <cell r="W2893" t="str">
            <v>120F</v>
          </cell>
          <cell r="X2893">
            <v>50</v>
          </cell>
          <cell r="Y2893" t="str">
            <v>N</v>
          </cell>
          <cell r="Z2893" t="str">
            <v>380/80R38 (BLACK)</v>
          </cell>
          <cell r="AA2893" t="str">
            <v>380/90R46, SPRAYBIB (BLACK)</v>
          </cell>
          <cell r="AB2893">
            <v>1200</v>
          </cell>
          <cell r="AC2893" t="str">
            <v>N</v>
          </cell>
          <cell r="AD2893" t="str">
            <v>N</v>
          </cell>
          <cell r="AE2893" t="str">
            <v>Y</v>
          </cell>
          <cell r="AF2893">
            <v>38</v>
          </cell>
          <cell r="AG2893" t="str">
            <v>DB</v>
          </cell>
          <cell r="AH2893" t="str">
            <v>N</v>
          </cell>
          <cell r="AK2893" t="str">
            <v>N</v>
          </cell>
          <cell r="AL2893" t="str">
            <v>N</v>
          </cell>
          <cell r="AM2893">
            <v>100</v>
          </cell>
          <cell r="AN2893" t="str">
            <v>Y</v>
          </cell>
          <cell r="AO2893">
            <v>9</v>
          </cell>
          <cell r="AP2893">
            <v>20</v>
          </cell>
          <cell r="AQ2893">
            <v>3</v>
          </cell>
          <cell r="AR2893" t="str">
            <v>N</v>
          </cell>
          <cell r="AS2893" t="str">
            <v>L</v>
          </cell>
          <cell r="AT2893" t="str">
            <v>Env Pro 2</v>
          </cell>
          <cell r="AU2893" t="str">
            <v>GPS</v>
          </cell>
          <cell r="AV2893" t="str">
            <v>UltraGlide 3</v>
          </cell>
          <cell r="AW2893" t="str">
            <v>Y</v>
          </cell>
          <cell r="AX2893" t="str">
            <v>Y</v>
          </cell>
          <cell r="AY2893" t="str">
            <v>SmartTrax</v>
          </cell>
          <cell r="AZ2893" t="str">
            <v>Raven 2" w/display</v>
          </cell>
        </row>
        <row r="2894">
          <cell r="D2894">
            <v>0</v>
          </cell>
          <cell r="H2894">
            <v>478</v>
          </cell>
          <cell r="O2894">
            <v>0</v>
          </cell>
          <cell r="Q2894" t="str">
            <v>2015-0876</v>
          </cell>
          <cell r="R2894">
            <v>1220</v>
          </cell>
          <cell r="S2894">
            <v>225</v>
          </cell>
          <cell r="T2894" t="str">
            <v>ZF 2.42</v>
          </cell>
          <cell r="U2894" t="str">
            <v>6 Speed</v>
          </cell>
          <cell r="V2894" t="str">
            <v/>
          </cell>
          <cell r="W2894" t="str">
            <v>120-160</v>
          </cell>
          <cell r="X2894">
            <v>50</v>
          </cell>
          <cell r="Y2894" t="str">
            <v>Y</v>
          </cell>
          <cell r="Z2894" t="str">
            <v>380/80R38 (BLACK)</v>
          </cell>
          <cell r="AA2894" t="str">
            <v>380/90R46, SPRAYBIB (BLACK)</v>
          </cell>
          <cell r="AB2894">
            <v>1200</v>
          </cell>
          <cell r="AC2894" t="str">
            <v>N</v>
          </cell>
          <cell r="AD2894" t="str">
            <v>N</v>
          </cell>
          <cell r="AE2894" t="str">
            <v>Y</v>
          </cell>
          <cell r="AF2894" t="str">
            <v>N</v>
          </cell>
          <cell r="AG2894" t="str">
            <v>N</v>
          </cell>
          <cell r="AH2894" t="str">
            <v>N</v>
          </cell>
          <cell r="AK2894" t="str">
            <v>N</v>
          </cell>
          <cell r="AL2894" t="str">
            <v>Y</v>
          </cell>
          <cell r="AM2894" t="str">
            <v>60/90</v>
          </cell>
          <cell r="AN2894" t="str">
            <v>Y</v>
          </cell>
          <cell r="AO2894">
            <v>9</v>
          </cell>
          <cell r="AP2894">
            <v>15</v>
          </cell>
          <cell r="AQ2894">
            <v>3</v>
          </cell>
          <cell r="AR2894" t="str">
            <v>N</v>
          </cell>
          <cell r="AS2894" t="str">
            <v>L</v>
          </cell>
          <cell r="AT2894" t="str">
            <v>Env Pro 2</v>
          </cell>
          <cell r="AU2894" t="str">
            <v>GPS</v>
          </cell>
          <cell r="AV2894" t="str">
            <v>UltraGlide 5</v>
          </cell>
          <cell r="AW2894" t="str">
            <v>Y</v>
          </cell>
          <cell r="AX2894" t="str">
            <v>Y</v>
          </cell>
          <cell r="AY2894" t="str">
            <v>SmartTrax</v>
          </cell>
          <cell r="BB2894" t="str">
            <v>White 620/70R42, MEGAXBIB</v>
          </cell>
        </row>
        <row r="2895">
          <cell r="D2895">
            <v>0</v>
          </cell>
          <cell r="H2895">
            <v>479</v>
          </cell>
          <cell r="O2895">
            <v>0</v>
          </cell>
          <cell r="Q2895" t="str">
            <v>2015-0880</v>
          </cell>
          <cell r="R2895">
            <v>720</v>
          </cell>
          <cell r="S2895">
            <v>160</v>
          </cell>
          <cell r="T2895" t="str">
            <v>JCB</v>
          </cell>
          <cell r="U2895" t="str">
            <v>4 Speed</v>
          </cell>
          <cell r="V2895" t="str">
            <v/>
          </cell>
          <cell r="W2895" t="str">
            <v>120F</v>
          </cell>
          <cell r="X2895">
            <v>42</v>
          </cell>
          <cell r="Y2895" t="str">
            <v>N</v>
          </cell>
          <cell r="Z2895" t="str">
            <v>380/80R38 (White)</v>
          </cell>
          <cell r="AA2895" t="str">
            <v>380/90R46, SPRAYBIB (WHITE)</v>
          </cell>
          <cell r="AB2895">
            <v>750</v>
          </cell>
          <cell r="AC2895" t="str">
            <v>N</v>
          </cell>
          <cell r="AD2895" t="str">
            <v>N</v>
          </cell>
          <cell r="AE2895" t="str">
            <v>Y</v>
          </cell>
          <cell r="AF2895" t="str">
            <v>N</v>
          </cell>
          <cell r="AG2895" t="str">
            <v>N</v>
          </cell>
          <cell r="AH2895" t="str">
            <v>Y</v>
          </cell>
          <cell r="AK2895" t="str">
            <v>Y</v>
          </cell>
          <cell r="AL2895" t="str">
            <v>N</v>
          </cell>
          <cell r="AM2895" t="str">
            <v>60/90</v>
          </cell>
          <cell r="AN2895" t="str">
            <v>Y</v>
          </cell>
          <cell r="AO2895">
            <v>9</v>
          </cell>
          <cell r="AP2895">
            <v>15</v>
          </cell>
          <cell r="AQ2895">
            <v>3</v>
          </cell>
          <cell r="AR2895" t="str">
            <v>N</v>
          </cell>
          <cell r="AS2895" t="str">
            <v>N</v>
          </cell>
          <cell r="AT2895" t="str">
            <v>Env Pro 2</v>
          </cell>
          <cell r="AU2895" t="str">
            <v>GPS</v>
          </cell>
          <cell r="AV2895" t="str">
            <v>UltraGlide 5</v>
          </cell>
          <cell r="AW2895" t="str">
            <v>Y</v>
          </cell>
          <cell r="AX2895" t="str">
            <v>Y</v>
          </cell>
          <cell r="AY2895" t="str">
            <v>SmartTrax</v>
          </cell>
        </row>
        <row r="2896">
          <cell r="D2896">
            <v>0</v>
          </cell>
          <cell r="H2896">
            <v>480</v>
          </cell>
          <cell r="O2896">
            <v>0</v>
          </cell>
          <cell r="Q2896" t="str">
            <v>2015-0881</v>
          </cell>
          <cell r="R2896">
            <v>1025</v>
          </cell>
          <cell r="S2896">
            <v>173</v>
          </cell>
          <cell r="T2896" t="str">
            <v>ZF 2.42</v>
          </cell>
          <cell r="U2896" t="str">
            <v>6 Speed</v>
          </cell>
          <cell r="V2896" t="str">
            <v/>
          </cell>
          <cell r="W2896" t="str">
            <v>120F</v>
          </cell>
          <cell r="X2896">
            <v>42</v>
          </cell>
          <cell r="Y2896" t="str">
            <v>N</v>
          </cell>
          <cell r="Z2896" t="str">
            <v>320/85R38 (White)</v>
          </cell>
          <cell r="AA2896" t="str">
            <v>320/90R50, AGRIBIB RC (White)</v>
          </cell>
          <cell r="AB2896">
            <v>1000</v>
          </cell>
          <cell r="AC2896" t="str">
            <v>N</v>
          </cell>
          <cell r="AD2896" t="str">
            <v>N</v>
          </cell>
          <cell r="AE2896" t="str">
            <v>N</v>
          </cell>
          <cell r="AF2896" t="str">
            <v>N</v>
          </cell>
          <cell r="AG2896" t="str">
            <v>N</v>
          </cell>
          <cell r="AH2896" t="str">
            <v>N</v>
          </cell>
          <cell r="AK2896" t="str">
            <v>Y</v>
          </cell>
          <cell r="AL2896" t="str">
            <v>N</v>
          </cell>
          <cell r="AM2896" t="str">
            <v>60/90</v>
          </cell>
          <cell r="AN2896" t="str">
            <v>Y</v>
          </cell>
          <cell r="AO2896">
            <v>9</v>
          </cell>
          <cell r="AP2896">
            <v>15</v>
          </cell>
          <cell r="AQ2896">
            <v>5</v>
          </cell>
          <cell r="AR2896" t="str">
            <v>N</v>
          </cell>
          <cell r="AS2896" t="str">
            <v>N</v>
          </cell>
          <cell r="AT2896" t="str">
            <v>Env Pro 2</v>
          </cell>
          <cell r="AU2896" t="str">
            <v>GPS</v>
          </cell>
          <cell r="AV2896" t="str">
            <v>N</v>
          </cell>
          <cell r="AW2896" t="str">
            <v>Y</v>
          </cell>
          <cell r="AX2896" t="str">
            <v>Y</v>
          </cell>
          <cell r="AY2896" t="str">
            <v>N</v>
          </cell>
        </row>
        <row r="2897">
          <cell r="D2897">
            <v>0</v>
          </cell>
          <cell r="H2897">
            <v>481</v>
          </cell>
          <cell r="O2897">
            <v>0</v>
          </cell>
          <cell r="Q2897" t="str">
            <v>2015-0882</v>
          </cell>
          <cell r="R2897">
            <v>720</v>
          </cell>
          <cell r="S2897">
            <v>160</v>
          </cell>
          <cell r="T2897" t="str">
            <v>JCB</v>
          </cell>
          <cell r="U2897" t="str">
            <v>4 Speed</v>
          </cell>
          <cell r="V2897" t="str">
            <v/>
          </cell>
          <cell r="W2897" t="str">
            <v>120F</v>
          </cell>
          <cell r="X2897">
            <v>50</v>
          </cell>
          <cell r="Y2897" t="str">
            <v>N</v>
          </cell>
          <cell r="Z2897" t="str">
            <v>380/80R38 (White)</v>
          </cell>
          <cell r="AA2897" t="str">
            <v>380/90R46, SPRAYBIB (WHITE)</v>
          </cell>
          <cell r="AB2897">
            <v>750</v>
          </cell>
          <cell r="AC2897" t="str">
            <v>N</v>
          </cell>
          <cell r="AD2897" t="str">
            <v>N</v>
          </cell>
          <cell r="AE2897" t="str">
            <v>Y</v>
          </cell>
          <cell r="AF2897">
            <v>38</v>
          </cell>
          <cell r="AG2897" t="str">
            <v>DB</v>
          </cell>
          <cell r="AH2897" t="str">
            <v>N</v>
          </cell>
          <cell r="AK2897" t="str">
            <v>N</v>
          </cell>
          <cell r="AL2897" t="str">
            <v>N</v>
          </cell>
          <cell r="AM2897">
            <v>100</v>
          </cell>
          <cell r="AN2897" t="str">
            <v>Y</v>
          </cell>
          <cell r="AO2897">
            <v>9</v>
          </cell>
          <cell r="AP2897">
            <v>15</v>
          </cell>
          <cell r="AQ2897">
            <v>3</v>
          </cell>
          <cell r="AR2897" t="str">
            <v>N</v>
          </cell>
          <cell r="AS2897" t="str">
            <v>N</v>
          </cell>
          <cell r="AT2897" t="str">
            <v>Env Pro 2</v>
          </cell>
          <cell r="AU2897" t="str">
            <v>GPS</v>
          </cell>
          <cell r="AV2897" t="str">
            <v>UltraGlide 3</v>
          </cell>
          <cell r="AW2897" t="str">
            <v>Y</v>
          </cell>
          <cell r="AX2897" t="str">
            <v>Y</v>
          </cell>
          <cell r="AY2897" t="str">
            <v>SmartTrax</v>
          </cell>
        </row>
        <row r="2898">
          <cell r="D2898">
            <v>0</v>
          </cell>
          <cell r="H2898">
            <v>482</v>
          </cell>
          <cell r="O2898">
            <v>0</v>
          </cell>
          <cell r="Q2898" t="str">
            <v>2015-0883</v>
          </cell>
          <cell r="R2898">
            <v>720</v>
          </cell>
          <cell r="S2898">
            <v>160</v>
          </cell>
          <cell r="T2898" t="str">
            <v>JCB</v>
          </cell>
          <cell r="U2898" t="str">
            <v>4 Speed</v>
          </cell>
          <cell r="V2898" t="str">
            <v/>
          </cell>
          <cell r="W2898" t="str">
            <v>120F</v>
          </cell>
          <cell r="X2898">
            <v>42</v>
          </cell>
          <cell r="Y2898" t="str">
            <v>N</v>
          </cell>
          <cell r="Z2898" t="str">
            <v>380/80R38 (White)</v>
          </cell>
          <cell r="AA2898" t="str">
            <v>380/90R46, SPRAYBIB (WHITE)</v>
          </cell>
          <cell r="AB2898">
            <v>750</v>
          </cell>
          <cell r="AC2898" t="str">
            <v>N</v>
          </cell>
          <cell r="AD2898" t="str">
            <v>N</v>
          </cell>
          <cell r="AE2898" t="str">
            <v>Y</v>
          </cell>
          <cell r="AF2898">
            <v>38</v>
          </cell>
          <cell r="AG2898" t="str">
            <v>Plan</v>
          </cell>
          <cell r="AH2898" t="str">
            <v>N</v>
          </cell>
          <cell r="AK2898" t="str">
            <v>N</v>
          </cell>
          <cell r="AL2898" t="str">
            <v>N</v>
          </cell>
          <cell r="AM2898">
            <v>90</v>
          </cell>
          <cell r="AN2898" t="str">
            <v>Y</v>
          </cell>
          <cell r="AO2898">
            <v>9</v>
          </cell>
          <cell r="AP2898">
            <v>20</v>
          </cell>
          <cell r="AQ2898">
            <v>3</v>
          </cell>
          <cell r="AR2898" t="str">
            <v>N</v>
          </cell>
          <cell r="AS2898" t="str">
            <v>B</v>
          </cell>
          <cell r="AT2898" t="str">
            <v>Env Pro 2</v>
          </cell>
          <cell r="AU2898" t="str">
            <v>GPS</v>
          </cell>
          <cell r="AV2898" t="str">
            <v>PowerGlide</v>
          </cell>
          <cell r="AW2898" t="str">
            <v>Y</v>
          </cell>
          <cell r="AX2898" t="str">
            <v>Y</v>
          </cell>
          <cell r="AY2898" t="str">
            <v>SmartTrax</v>
          </cell>
        </row>
        <row r="2899">
          <cell r="D2899">
            <v>0</v>
          </cell>
          <cell r="H2899">
            <v>483</v>
          </cell>
          <cell r="O2899">
            <v>0</v>
          </cell>
          <cell r="Q2899" t="str">
            <v>2015-0885</v>
          </cell>
          <cell r="R2899">
            <v>1020</v>
          </cell>
          <cell r="S2899">
            <v>225</v>
          </cell>
          <cell r="T2899" t="str">
            <v>ZF 2.42</v>
          </cell>
          <cell r="U2899" t="str">
            <v>6 Speed</v>
          </cell>
          <cell r="V2899" t="str">
            <v/>
          </cell>
          <cell r="W2899" t="str">
            <v>120F</v>
          </cell>
          <cell r="X2899">
            <v>42</v>
          </cell>
          <cell r="Y2899" t="str">
            <v>N</v>
          </cell>
          <cell r="Z2899" t="str">
            <v>380/80R38 (White)</v>
          </cell>
          <cell r="AA2899" t="str">
            <v>380/90R46, SPRAYBIB (WHITE)</v>
          </cell>
          <cell r="AB2899">
            <v>1000</v>
          </cell>
          <cell r="AC2899" t="str">
            <v>N</v>
          </cell>
          <cell r="AD2899" t="str">
            <v>Y</v>
          </cell>
          <cell r="AE2899" t="str">
            <v>Y</v>
          </cell>
          <cell r="AF2899">
            <v>38</v>
          </cell>
          <cell r="AG2899" t="str">
            <v>DB</v>
          </cell>
          <cell r="AH2899" t="str">
            <v>N</v>
          </cell>
          <cell r="AK2899" t="str">
            <v>Y</v>
          </cell>
          <cell r="AL2899" t="str">
            <v>N</v>
          </cell>
          <cell r="AM2899">
            <v>90</v>
          </cell>
          <cell r="AN2899" t="str">
            <v>Y</v>
          </cell>
          <cell r="AO2899">
            <v>9</v>
          </cell>
          <cell r="AP2899">
            <v>20</v>
          </cell>
          <cell r="AQ2899">
            <v>3</v>
          </cell>
          <cell r="AR2899" t="str">
            <v>N</v>
          </cell>
          <cell r="AS2899" t="str">
            <v>B</v>
          </cell>
          <cell r="AT2899" t="str">
            <v>Viper 4</v>
          </cell>
          <cell r="AU2899" t="str">
            <v>GPS</v>
          </cell>
          <cell r="AV2899" t="str">
            <v>UltraGlide 3</v>
          </cell>
          <cell r="AW2899" t="str">
            <v>Y</v>
          </cell>
          <cell r="AX2899" t="str">
            <v>Y</v>
          </cell>
          <cell r="AY2899" t="str">
            <v>N</v>
          </cell>
        </row>
        <row r="2900">
          <cell r="D2900">
            <v>0</v>
          </cell>
          <cell r="H2900">
            <v>484</v>
          </cell>
          <cell r="O2900">
            <v>0</v>
          </cell>
          <cell r="Q2900" t="str">
            <v>2015-0886</v>
          </cell>
          <cell r="R2900">
            <v>1025</v>
          </cell>
          <cell r="S2900">
            <v>173</v>
          </cell>
          <cell r="T2900" t="str">
            <v>ZF 2.42</v>
          </cell>
          <cell r="U2900" t="str">
            <v>6 Speed</v>
          </cell>
          <cell r="V2900" t="str">
            <v/>
          </cell>
          <cell r="W2900" t="str">
            <v>120F</v>
          </cell>
          <cell r="X2900">
            <v>50</v>
          </cell>
          <cell r="Y2900" t="str">
            <v>N</v>
          </cell>
          <cell r="Z2900" t="str">
            <v>380/80R38 (White)</v>
          </cell>
          <cell r="AA2900" t="str">
            <v>380/90R46, SPRAYBIB (WHITE)</v>
          </cell>
          <cell r="AB2900">
            <v>1000</v>
          </cell>
          <cell r="AC2900" t="str">
            <v>N</v>
          </cell>
          <cell r="AD2900" t="str">
            <v>N</v>
          </cell>
          <cell r="AE2900" t="str">
            <v>Y</v>
          </cell>
          <cell r="AF2900">
            <v>38</v>
          </cell>
          <cell r="AG2900" t="str">
            <v>Plan</v>
          </cell>
          <cell r="AH2900" t="str">
            <v>N</v>
          </cell>
          <cell r="AK2900" t="str">
            <v>N</v>
          </cell>
          <cell r="AL2900" t="str">
            <v>N</v>
          </cell>
          <cell r="AM2900">
            <v>90</v>
          </cell>
          <cell r="AN2900" t="str">
            <v>Y</v>
          </cell>
          <cell r="AO2900">
            <v>9</v>
          </cell>
          <cell r="AP2900">
            <v>20</v>
          </cell>
          <cell r="AQ2900">
            <v>3</v>
          </cell>
          <cell r="AR2900" t="str">
            <v>N</v>
          </cell>
          <cell r="AS2900" t="str">
            <v>B</v>
          </cell>
          <cell r="AT2900" t="str">
            <v>Env Pro 2</v>
          </cell>
          <cell r="AU2900" t="str">
            <v>GPS</v>
          </cell>
          <cell r="AV2900" t="str">
            <v>PowerGlide</v>
          </cell>
          <cell r="AW2900" t="str">
            <v>Y</v>
          </cell>
          <cell r="AX2900" t="str">
            <v>Y</v>
          </cell>
          <cell r="AY2900" t="str">
            <v>SmartTrax</v>
          </cell>
        </row>
        <row r="2901">
          <cell r="D2901">
            <v>0</v>
          </cell>
          <cell r="H2901">
            <v>485</v>
          </cell>
          <cell r="O2901">
            <v>0</v>
          </cell>
          <cell r="Q2901" t="str">
            <v>2015-0893</v>
          </cell>
          <cell r="R2901">
            <v>720</v>
          </cell>
          <cell r="S2901">
            <v>160</v>
          </cell>
          <cell r="T2901" t="str">
            <v>JCB</v>
          </cell>
          <cell r="U2901" t="str">
            <v>4 Speed</v>
          </cell>
          <cell r="V2901" t="str">
            <v/>
          </cell>
          <cell r="W2901" t="str">
            <v>120F</v>
          </cell>
          <cell r="X2901">
            <v>42</v>
          </cell>
          <cell r="Y2901" t="str">
            <v>N</v>
          </cell>
          <cell r="Z2901" t="str">
            <v>380/80R38 (White)</v>
          </cell>
          <cell r="AA2901" t="str">
            <v>380/90R46, SPRAYBIB (WHITE)</v>
          </cell>
          <cell r="AB2901">
            <v>750</v>
          </cell>
          <cell r="AC2901" t="str">
            <v>N</v>
          </cell>
          <cell r="AD2901" t="str">
            <v>N</v>
          </cell>
          <cell r="AE2901" t="str">
            <v>N</v>
          </cell>
          <cell r="AF2901">
            <v>38</v>
          </cell>
          <cell r="AG2901" t="str">
            <v>DB</v>
          </cell>
          <cell r="AH2901" t="str">
            <v>N</v>
          </cell>
          <cell r="AK2901" t="str">
            <v>N</v>
          </cell>
          <cell r="AL2901" t="str">
            <v>Y</v>
          </cell>
          <cell r="AM2901">
            <v>100</v>
          </cell>
          <cell r="AN2901" t="str">
            <v>Y</v>
          </cell>
          <cell r="AO2901">
            <v>9</v>
          </cell>
          <cell r="AP2901">
            <v>20</v>
          </cell>
          <cell r="AQ2901">
            <v>3</v>
          </cell>
          <cell r="AR2901" t="str">
            <v>N</v>
          </cell>
          <cell r="AS2901" t="str">
            <v>B</v>
          </cell>
          <cell r="AT2901" t="str">
            <v>Env Pro 2</v>
          </cell>
          <cell r="AU2901" t="str">
            <v>GPS</v>
          </cell>
          <cell r="AV2901" t="str">
            <v>N</v>
          </cell>
          <cell r="AW2901" t="str">
            <v>Y</v>
          </cell>
          <cell r="AX2901" t="str">
            <v>Y</v>
          </cell>
          <cell r="AY2901" t="str">
            <v>SmartTrax</v>
          </cell>
        </row>
        <row r="2902">
          <cell r="D2902">
            <v>0</v>
          </cell>
          <cell r="H2902">
            <v>486</v>
          </cell>
          <cell r="O2902">
            <v>0</v>
          </cell>
          <cell r="Q2902" t="str">
            <v>2015-0894</v>
          </cell>
          <cell r="R2902" t="str">
            <v>1020+</v>
          </cell>
          <cell r="S2902">
            <v>275</v>
          </cell>
          <cell r="T2902" t="str">
            <v>ZF 1.87</v>
          </cell>
          <cell r="U2902" t="str">
            <v>6 Speed</v>
          </cell>
          <cell r="V2902" t="str">
            <v/>
          </cell>
          <cell r="W2902" t="str">
            <v>120-160</v>
          </cell>
          <cell r="X2902">
            <v>50</v>
          </cell>
          <cell r="Y2902" t="str">
            <v>Y</v>
          </cell>
          <cell r="Z2902" t="str">
            <v>380/80R38 (BLACK)</v>
          </cell>
          <cell r="AA2902" t="str">
            <v>380/90R46, SPRAYBIB (BLACK)</v>
          </cell>
          <cell r="AB2902">
            <v>1200</v>
          </cell>
          <cell r="AC2902" t="str">
            <v>N</v>
          </cell>
          <cell r="AD2902" t="str">
            <v>Y</v>
          </cell>
          <cell r="AE2902" t="str">
            <v>Y</v>
          </cell>
          <cell r="AF2902">
            <v>38</v>
          </cell>
          <cell r="AG2902" t="str">
            <v>DB</v>
          </cell>
          <cell r="AH2902" t="str">
            <v>Y</v>
          </cell>
          <cell r="AK2902" t="str">
            <v>Y</v>
          </cell>
          <cell r="AL2902" t="str">
            <v>N</v>
          </cell>
          <cell r="AM2902">
            <v>100</v>
          </cell>
          <cell r="AN2902" t="str">
            <v>Y</v>
          </cell>
          <cell r="AO2902">
            <v>9</v>
          </cell>
          <cell r="AP2902">
            <v>20</v>
          </cell>
          <cell r="AQ2902">
            <v>3</v>
          </cell>
          <cell r="AR2902" t="str">
            <v>N</v>
          </cell>
          <cell r="AS2902" t="str">
            <v>L</v>
          </cell>
          <cell r="AT2902" t="str">
            <v>Env Pro 2</v>
          </cell>
          <cell r="AU2902" t="str">
            <v>GPS</v>
          </cell>
          <cell r="AV2902" t="str">
            <v>N</v>
          </cell>
          <cell r="AW2902" t="str">
            <v>Y</v>
          </cell>
          <cell r="AX2902" t="str">
            <v>Y</v>
          </cell>
          <cell r="AY2902" t="str">
            <v>N</v>
          </cell>
        </row>
        <row r="2903">
          <cell r="D2903">
            <v>0</v>
          </cell>
          <cell r="H2903">
            <v>487</v>
          </cell>
          <cell r="O2903">
            <v>0</v>
          </cell>
          <cell r="Q2903" t="str">
            <v>2015-0896</v>
          </cell>
          <cell r="R2903">
            <v>1220</v>
          </cell>
          <cell r="S2903">
            <v>225</v>
          </cell>
          <cell r="T2903" t="str">
            <v>ZF 2.42</v>
          </cell>
          <cell r="U2903" t="str">
            <v>6 Speed</v>
          </cell>
          <cell r="V2903" t="str">
            <v/>
          </cell>
          <cell r="W2903" t="str">
            <v>120F</v>
          </cell>
          <cell r="X2903">
            <v>50</v>
          </cell>
          <cell r="Y2903" t="str">
            <v>N</v>
          </cell>
          <cell r="Z2903" t="str">
            <v>380/80R38 (BLACK)</v>
          </cell>
          <cell r="AA2903" t="str">
            <v>380/90R46, SPRAYBIB (BLACK)</v>
          </cell>
          <cell r="AB2903">
            <v>1200</v>
          </cell>
          <cell r="AC2903" t="str">
            <v>N</v>
          </cell>
          <cell r="AD2903" t="str">
            <v>N</v>
          </cell>
          <cell r="AE2903" t="str">
            <v>Y</v>
          </cell>
          <cell r="AF2903">
            <v>38</v>
          </cell>
          <cell r="AG2903" t="str">
            <v>DB</v>
          </cell>
          <cell r="AH2903" t="str">
            <v>N</v>
          </cell>
          <cell r="AK2903" t="str">
            <v>N</v>
          </cell>
          <cell r="AL2903" t="str">
            <v>N</v>
          </cell>
          <cell r="AM2903">
            <v>100</v>
          </cell>
          <cell r="AN2903" t="str">
            <v>Y</v>
          </cell>
          <cell r="AO2903">
            <v>9</v>
          </cell>
          <cell r="AP2903">
            <v>20</v>
          </cell>
          <cell r="AQ2903">
            <v>3</v>
          </cell>
          <cell r="AR2903" t="str">
            <v>N</v>
          </cell>
          <cell r="AS2903" t="str">
            <v>L</v>
          </cell>
          <cell r="AT2903" t="str">
            <v>Viper 4</v>
          </cell>
          <cell r="AU2903" t="str">
            <v>GPS</v>
          </cell>
          <cell r="AV2903" t="str">
            <v>UltraGlide 3</v>
          </cell>
          <cell r="AW2903" t="str">
            <v>Y</v>
          </cell>
          <cell r="AX2903" t="str">
            <v>Y</v>
          </cell>
          <cell r="AY2903" t="str">
            <v>SmartTrax</v>
          </cell>
        </row>
        <row r="2904">
          <cell r="D2904">
            <v>0</v>
          </cell>
          <cell r="H2904">
            <v>488</v>
          </cell>
          <cell r="O2904">
            <v>0</v>
          </cell>
          <cell r="Q2904" t="str">
            <v>2015-0898</v>
          </cell>
          <cell r="R2904">
            <v>1220</v>
          </cell>
          <cell r="S2904">
            <v>225</v>
          </cell>
          <cell r="T2904" t="str">
            <v>ZF 2.42</v>
          </cell>
          <cell r="U2904" t="str">
            <v>6 Speed</v>
          </cell>
          <cell r="V2904" t="str">
            <v/>
          </cell>
          <cell r="W2904" t="str">
            <v>120F</v>
          </cell>
          <cell r="X2904">
            <v>50</v>
          </cell>
          <cell r="Y2904" t="str">
            <v>N</v>
          </cell>
          <cell r="Z2904" t="str">
            <v>380/80R38 (BLACK)</v>
          </cell>
          <cell r="AA2904" t="str">
            <v>380/90R46, SPRAYBIB (BLACK)</v>
          </cell>
          <cell r="AB2904">
            <v>1200</v>
          </cell>
          <cell r="AC2904" t="str">
            <v>N</v>
          </cell>
          <cell r="AD2904" t="str">
            <v>N</v>
          </cell>
          <cell r="AE2904" t="str">
            <v>Y</v>
          </cell>
          <cell r="AF2904" t="str">
            <v>N</v>
          </cell>
          <cell r="AG2904" t="str">
            <v>N</v>
          </cell>
          <cell r="AH2904" t="str">
            <v>N</v>
          </cell>
          <cell r="AK2904" t="str">
            <v>Y</v>
          </cell>
          <cell r="AL2904" t="str">
            <v>Y</v>
          </cell>
          <cell r="AM2904" t="str">
            <v>60/90</v>
          </cell>
          <cell r="AN2904" t="str">
            <v>Y</v>
          </cell>
          <cell r="AO2904">
            <v>9</v>
          </cell>
          <cell r="AP2904">
            <v>15</v>
          </cell>
          <cell r="AQ2904">
            <v>3</v>
          </cell>
          <cell r="AR2904" t="str">
            <v>N</v>
          </cell>
          <cell r="AS2904" t="str">
            <v>L</v>
          </cell>
          <cell r="AT2904" t="str">
            <v>Env Pro 2</v>
          </cell>
          <cell r="AU2904" t="str">
            <v>GPS</v>
          </cell>
          <cell r="AV2904" t="str">
            <v>N</v>
          </cell>
          <cell r="AW2904" t="str">
            <v>Y</v>
          </cell>
          <cell r="AX2904" t="str">
            <v>Y</v>
          </cell>
          <cell r="AY2904" t="str">
            <v>N</v>
          </cell>
          <cell r="BB2904" t="str">
            <v xml:space="preserve">Dual set, White, 380/90R46, SPRAYBIB </v>
          </cell>
        </row>
        <row r="2905">
          <cell r="D2905">
            <v>0</v>
          </cell>
          <cell r="H2905">
            <v>489</v>
          </cell>
          <cell r="O2905">
            <v>0</v>
          </cell>
          <cell r="Q2905" t="str">
            <v>2015-0901</v>
          </cell>
          <cell r="R2905">
            <v>720</v>
          </cell>
          <cell r="S2905">
            <v>160</v>
          </cell>
          <cell r="T2905" t="str">
            <v>JCB</v>
          </cell>
          <cell r="U2905" t="str">
            <v>4 Speed</v>
          </cell>
          <cell r="V2905" t="str">
            <v/>
          </cell>
          <cell r="W2905" t="str">
            <v>120F</v>
          </cell>
          <cell r="X2905">
            <v>42</v>
          </cell>
          <cell r="Y2905" t="str">
            <v>N</v>
          </cell>
          <cell r="Z2905" t="str">
            <v>380/80R38 (White)</v>
          </cell>
          <cell r="AA2905" t="str">
            <v>380/90R46, SPRAYBIB (WHITE)</v>
          </cell>
          <cell r="AB2905">
            <v>750</v>
          </cell>
          <cell r="AC2905" t="str">
            <v>N</v>
          </cell>
          <cell r="AD2905" t="str">
            <v>N</v>
          </cell>
          <cell r="AE2905" t="str">
            <v>Y</v>
          </cell>
          <cell r="AF2905" t="str">
            <v>N</v>
          </cell>
          <cell r="AG2905" t="str">
            <v>N</v>
          </cell>
          <cell r="AH2905" t="str">
            <v>Y</v>
          </cell>
          <cell r="AK2905" t="str">
            <v>Y</v>
          </cell>
          <cell r="AL2905" t="str">
            <v>N</v>
          </cell>
          <cell r="AM2905" t="str">
            <v>60/90</v>
          </cell>
          <cell r="AN2905" t="str">
            <v>Y</v>
          </cell>
          <cell r="AO2905">
            <v>9</v>
          </cell>
          <cell r="AP2905">
            <v>15</v>
          </cell>
          <cell r="AQ2905">
            <v>5</v>
          </cell>
          <cell r="AR2905" t="str">
            <v>N</v>
          </cell>
          <cell r="AS2905" t="str">
            <v>N</v>
          </cell>
          <cell r="AT2905" t="str">
            <v>Env Pro 2</v>
          </cell>
          <cell r="AU2905" t="str">
            <v>GPS</v>
          </cell>
          <cell r="AV2905" t="str">
            <v>UltraGlide 5</v>
          </cell>
          <cell r="AW2905" t="str">
            <v>Y</v>
          </cell>
          <cell r="AX2905" t="str">
            <v>Y</v>
          </cell>
          <cell r="AY2905" t="str">
            <v>SmartTrax</v>
          </cell>
        </row>
        <row r="2906">
          <cell r="D2906">
            <v>0</v>
          </cell>
          <cell r="H2906">
            <v>490</v>
          </cell>
          <cell r="O2906">
            <v>0</v>
          </cell>
          <cell r="Q2906" t="str">
            <v>2015-0902</v>
          </cell>
          <cell r="R2906">
            <v>1025</v>
          </cell>
          <cell r="S2906">
            <v>173</v>
          </cell>
          <cell r="T2906" t="str">
            <v>ZF 2.42</v>
          </cell>
          <cell r="U2906" t="str">
            <v>6 Speed</v>
          </cell>
          <cell r="V2906" t="str">
            <v/>
          </cell>
          <cell r="W2906" t="str">
            <v>120F</v>
          </cell>
          <cell r="X2906">
            <v>50</v>
          </cell>
          <cell r="Y2906" t="str">
            <v>N</v>
          </cell>
          <cell r="Z2906" t="str">
            <v>380/80R38 (White)</v>
          </cell>
          <cell r="AA2906" t="str">
            <v>380/90R46, SPRAYBIB (WHITE)</v>
          </cell>
          <cell r="AB2906">
            <v>1000</v>
          </cell>
          <cell r="AC2906" t="str">
            <v>N</v>
          </cell>
          <cell r="AD2906" t="str">
            <v>Y</v>
          </cell>
          <cell r="AE2906" t="str">
            <v>N</v>
          </cell>
          <cell r="AF2906" t="str">
            <v>N</v>
          </cell>
          <cell r="AG2906" t="str">
            <v>N</v>
          </cell>
          <cell r="AH2906" t="str">
            <v>N</v>
          </cell>
          <cell r="AK2906" t="str">
            <v>Y</v>
          </cell>
          <cell r="AL2906" t="str">
            <v>N</v>
          </cell>
          <cell r="AM2906" t="str">
            <v>POM 120' Boom</v>
          </cell>
          <cell r="AN2906" t="str">
            <v>Y</v>
          </cell>
          <cell r="AO2906">
            <v>9</v>
          </cell>
          <cell r="AP2906">
            <v>15</v>
          </cell>
          <cell r="AQ2906">
            <v>3</v>
          </cell>
          <cell r="AR2906" t="str">
            <v>N</v>
          </cell>
          <cell r="AS2906" t="str">
            <v>N</v>
          </cell>
          <cell r="AT2906" t="str">
            <v>Env Pro 2</v>
          </cell>
          <cell r="AU2906" t="str">
            <v>GPS</v>
          </cell>
          <cell r="AV2906" t="str">
            <v>N</v>
          </cell>
          <cell r="AW2906" t="str">
            <v>Y</v>
          </cell>
          <cell r="AX2906" t="str">
            <v>Y</v>
          </cell>
          <cell r="AY2906" t="str">
            <v>N</v>
          </cell>
        </row>
        <row r="2907">
          <cell r="D2907">
            <v>0</v>
          </cell>
          <cell r="H2907">
            <v>491</v>
          </cell>
          <cell r="O2907">
            <v>0</v>
          </cell>
          <cell r="Q2907" t="str">
            <v>2015-0903</v>
          </cell>
          <cell r="R2907">
            <v>1025</v>
          </cell>
          <cell r="S2907">
            <v>173</v>
          </cell>
          <cell r="T2907" t="str">
            <v>ZF 2.42</v>
          </cell>
          <cell r="U2907" t="str">
            <v>6 Speed</v>
          </cell>
          <cell r="V2907" t="str">
            <v/>
          </cell>
          <cell r="W2907" t="str">
            <v>120-160</v>
          </cell>
          <cell r="X2907">
            <v>50</v>
          </cell>
          <cell r="Y2907" t="str">
            <v>N</v>
          </cell>
          <cell r="Z2907" t="str">
            <v>380/80R38 (White)</v>
          </cell>
          <cell r="AA2907" t="str">
            <v>380/90R46, SPRAYBIB (WHITE)</v>
          </cell>
          <cell r="AB2907">
            <v>1000</v>
          </cell>
          <cell r="AC2907" t="str">
            <v>N</v>
          </cell>
          <cell r="AD2907" t="str">
            <v>N</v>
          </cell>
          <cell r="AE2907" t="str">
            <v>Y</v>
          </cell>
          <cell r="AF2907">
            <v>38</v>
          </cell>
          <cell r="AG2907" t="str">
            <v>DB</v>
          </cell>
          <cell r="AH2907" t="str">
            <v>N</v>
          </cell>
          <cell r="AK2907" t="str">
            <v>N</v>
          </cell>
          <cell r="AL2907" t="str">
            <v>N</v>
          </cell>
          <cell r="AM2907" t="str">
            <v>60/80</v>
          </cell>
          <cell r="AN2907" t="str">
            <v>Y</v>
          </cell>
          <cell r="AO2907">
            <v>7</v>
          </cell>
          <cell r="AP2907">
            <v>15</v>
          </cell>
          <cell r="AQ2907">
            <v>3</v>
          </cell>
          <cell r="AR2907" t="str">
            <v>N</v>
          </cell>
          <cell r="AS2907" t="str">
            <v>N</v>
          </cell>
          <cell r="AT2907" t="str">
            <v>Env Pro 2</v>
          </cell>
          <cell r="AU2907" t="str">
            <v>GPS/RAD</v>
          </cell>
          <cell r="AV2907" t="str">
            <v>UltraGlide 3</v>
          </cell>
          <cell r="AW2907" t="str">
            <v>Y</v>
          </cell>
          <cell r="AX2907" t="str">
            <v>Y</v>
          </cell>
          <cell r="AY2907" t="str">
            <v>SmartTrax</v>
          </cell>
        </row>
        <row r="2908">
          <cell r="D2908">
            <v>0</v>
          </cell>
          <cell r="H2908">
            <v>492</v>
          </cell>
          <cell r="O2908">
            <v>0</v>
          </cell>
          <cell r="Q2908" t="str">
            <v>2015-0907</v>
          </cell>
          <cell r="R2908">
            <v>720</v>
          </cell>
          <cell r="S2908">
            <v>160</v>
          </cell>
          <cell r="T2908" t="str">
            <v>JCB</v>
          </cell>
          <cell r="U2908" t="str">
            <v>4 Speed</v>
          </cell>
          <cell r="V2908" t="str">
            <v/>
          </cell>
          <cell r="W2908" t="str">
            <v>120F</v>
          </cell>
          <cell r="X2908">
            <v>50</v>
          </cell>
          <cell r="Y2908" t="str">
            <v>N</v>
          </cell>
          <cell r="Z2908" t="str">
            <v>380/80R38 (White)</v>
          </cell>
          <cell r="AA2908" t="str">
            <v>380/90R46, SPRAYBIB (WHITE)</v>
          </cell>
          <cell r="AB2908">
            <v>750</v>
          </cell>
          <cell r="AC2908" t="str">
            <v>N</v>
          </cell>
          <cell r="AD2908" t="str">
            <v>N</v>
          </cell>
          <cell r="AE2908" t="str">
            <v>Y</v>
          </cell>
          <cell r="AF2908">
            <v>38</v>
          </cell>
          <cell r="AG2908" t="str">
            <v>Plan</v>
          </cell>
          <cell r="AH2908" t="str">
            <v>N</v>
          </cell>
          <cell r="AK2908" t="str">
            <v>N</v>
          </cell>
          <cell r="AL2908" t="str">
            <v>N</v>
          </cell>
          <cell r="AM2908">
            <v>90</v>
          </cell>
          <cell r="AN2908" t="str">
            <v>Y</v>
          </cell>
          <cell r="AO2908">
            <v>9</v>
          </cell>
          <cell r="AP2908">
            <v>20</v>
          </cell>
          <cell r="AQ2908">
            <v>3</v>
          </cell>
          <cell r="AR2908" t="str">
            <v>N</v>
          </cell>
          <cell r="AS2908" t="str">
            <v>B</v>
          </cell>
          <cell r="AT2908" t="str">
            <v>Env Pro 2</v>
          </cell>
          <cell r="AU2908" t="str">
            <v>GPS</v>
          </cell>
          <cell r="AV2908" t="str">
            <v>N</v>
          </cell>
          <cell r="AW2908" t="str">
            <v>Y</v>
          </cell>
          <cell r="AX2908" t="str">
            <v>Y</v>
          </cell>
          <cell r="AY2908" t="str">
            <v>N</v>
          </cell>
        </row>
        <row r="2909">
          <cell r="D2909">
            <v>0</v>
          </cell>
          <cell r="H2909">
            <v>493</v>
          </cell>
          <cell r="O2909">
            <v>0</v>
          </cell>
          <cell r="Q2909" t="str">
            <v>2015-0910</v>
          </cell>
          <cell r="R2909">
            <v>1020</v>
          </cell>
          <cell r="S2909">
            <v>225</v>
          </cell>
          <cell r="T2909" t="str">
            <v>ZF 2.42</v>
          </cell>
          <cell r="U2909" t="str">
            <v>6 Speed</v>
          </cell>
          <cell r="V2909" t="str">
            <v/>
          </cell>
          <cell r="W2909" t="str">
            <v>120F</v>
          </cell>
          <cell r="X2909">
            <v>50</v>
          </cell>
          <cell r="Y2909" t="str">
            <v>N</v>
          </cell>
          <cell r="Z2909" t="str">
            <v>380/80R38 (White)</v>
          </cell>
          <cell r="AA2909" t="str">
            <v>380/90R46, SPRAYBIB (WHITE)</v>
          </cell>
          <cell r="AB2909">
            <v>1000</v>
          </cell>
          <cell r="AC2909" t="str">
            <v>N</v>
          </cell>
          <cell r="AD2909" t="str">
            <v>N</v>
          </cell>
          <cell r="AE2909" t="str">
            <v>Y</v>
          </cell>
          <cell r="AF2909">
            <v>38</v>
          </cell>
          <cell r="AG2909" t="str">
            <v>DB</v>
          </cell>
          <cell r="AH2909" t="str">
            <v>N</v>
          </cell>
          <cell r="AK2909" t="str">
            <v>Y</v>
          </cell>
          <cell r="AL2909" t="str">
            <v>Y</v>
          </cell>
          <cell r="AM2909">
            <v>90</v>
          </cell>
          <cell r="AN2909" t="str">
            <v>Y</v>
          </cell>
          <cell r="AO2909">
            <v>9</v>
          </cell>
          <cell r="AP2909">
            <v>20</v>
          </cell>
          <cell r="AQ2909">
            <v>3</v>
          </cell>
          <cell r="AR2909" t="str">
            <v>Split</v>
          </cell>
          <cell r="AS2909" t="str">
            <v>B</v>
          </cell>
          <cell r="AT2909" t="str">
            <v>Env Pro 2</v>
          </cell>
          <cell r="AU2909" t="str">
            <v>GPS</v>
          </cell>
          <cell r="AV2909" t="str">
            <v>UltraGlide 3</v>
          </cell>
          <cell r="AW2909" t="str">
            <v>Y</v>
          </cell>
          <cell r="AX2909" t="str">
            <v>Y</v>
          </cell>
          <cell r="AY2909" t="str">
            <v>N</v>
          </cell>
        </row>
        <row r="2910">
          <cell r="D2910">
            <v>0</v>
          </cell>
          <cell r="H2910">
            <v>494</v>
          </cell>
          <cell r="O2910">
            <v>0</v>
          </cell>
          <cell r="Q2910" t="str">
            <v>2015-0912</v>
          </cell>
          <cell r="R2910">
            <v>1025</v>
          </cell>
          <cell r="S2910">
            <v>173</v>
          </cell>
          <cell r="T2910" t="str">
            <v>ZF 2.42</v>
          </cell>
          <cell r="U2910" t="str">
            <v>6 Speed</v>
          </cell>
          <cell r="V2910" t="str">
            <v/>
          </cell>
          <cell r="W2910" t="str">
            <v>120F</v>
          </cell>
          <cell r="X2910">
            <v>42</v>
          </cell>
          <cell r="Y2910" t="str">
            <v>N</v>
          </cell>
          <cell r="Z2910" t="str">
            <v>380/80R38 (White)</v>
          </cell>
          <cell r="AA2910" t="str">
            <v>380/90R46, SPRAYBIB (WHITE)</v>
          </cell>
          <cell r="AB2910">
            <v>1000</v>
          </cell>
          <cell r="AC2910" t="str">
            <v>N</v>
          </cell>
          <cell r="AD2910" t="str">
            <v>N</v>
          </cell>
          <cell r="AE2910" t="str">
            <v>Y</v>
          </cell>
          <cell r="AF2910">
            <v>38</v>
          </cell>
          <cell r="AG2910" t="str">
            <v>Plan</v>
          </cell>
          <cell r="AH2910" t="str">
            <v>Y</v>
          </cell>
          <cell r="AK2910" t="str">
            <v>N</v>
          </cell>
          <cell r="AL2910" t="str">
            <v>N</v>
          </cell>
          <cell r="AM2910">
            <v>90</v>
          </cell>
          <cell r="AN2910" t="str">
            <v>Y</v>
          </cell>
          <cell r="AO2910">
            <v>9</v>
          </cell>
          <cell r="AP2910">
            <v>20</v>
          </cell>
          <cell r="AQ2910">
            <v>3</v>
          </cell>
          <cell r="AR2910" t="str">
            <v>N</v>
          </cell>
          <cell r="AS2910" t="str">
            <v>B</v>
          </cell>
          <cell r="AT2910" t="str">
            <v>Env Pro 2</v>
          </cell>
          <cell r="AU2910" t="str">
            <v>GPS</v>
          </cell>
          <cell r="AV2910" t="str">
            <v>PowerGlide</v>
          </cell>
          <cell r="AW2910" t="str">
            <v>Y</v>
          </cell>
          <cell r="AX2910" t="str">
            <v>Y</v>
          </cell>
          <cell r="AY2910" t="str">
            <v>SmartTrax</v>
          </cell>
        </row>
        <row r="2911">
          <cell r="D2911">
            <v>0</v>
          </cell>
          <cell r="H2911">
            <v>495</v>
          </cell>
          <cell r="O2911">
            <v>0</v>
          </cell>
          <cell r="Q2911" t="str">
            <v>2015-0915</v>
          </cell>
          <cell r="R2911">
            <v>720</v>
          </cell>
          <cell r="S2911">
            <v>160</v>
          </cell>
          <cell r="T2911" t="str">
            <v>JCB</v>
          </cell>
          <cell r="U2911" t="str">
            <v>4 Speed</v>
          </cell>
          <cell r="V2911" t="str">
            <v/>
          </cell>
          <cell r="W2911" t="str">
            <v>120F</v>
          </cell>
          <cell r="X2911">
            <v>42</v>
          </cell>
          <cell r="Y2911" t="str">
            <v>N</v>
          </cell>
          <cell r="Z2911" t="str">
            <v>380/80R38 (White)</v>
          </cell>
          <cell r="AA2911" t="str">
            <v>380/90R46, SPRAYBIB (WHITE)</v>
          </cell>
          <cell r="AB2911">
            <v>750</v>
          </cell>
          <cell r="AC2911" t="str">
            <v>N</v>
          </cell>
          <cell r="AD2911" t="str">
            <v>N</v>
          </cell>
          <cell r="AE2911" t="str">
            <v>N</v>
          </cell>
          <cell r="AF2911" t="str">
            <v>N</v>
          </cell>
          <cell r="AG2911" t="str">
            <v>N</v>
          </cell>
          <cell r="AH2911" t="str">
            <v>N</v>
          </cell>
          <cell r="AK2911" t="str">
            <v>N</v>
          </cell>
          <cell r="AL2911" t="str">
            <v>Y</v>
          </cell>
          <cell r="AM2911">
            <v>100</v>
          </cell>
          <cell r="AN2911" t="str">
            <v>Y</v>
          </cell>
          <cell r="AO2911">
            <v>9</v>
          </cell>
          <cell r="AP2911">
            <v>20</v>
          </cell>
          <cell r="AQ2911">
            <v>5</v>
          </cell>
          <cell r="AR2911" t="str">
            <v>N</v>
          </cell>
          <cell r="AS2911" t="str">
            <v>B</v>
          </cell>
          <cell r="AT2911" t="str">
            <v>Viper 4</v>
          </cell>
          <cell r="AU2911" t="str">
            <v>GPS</v>
          </cell>
          <cell r="AV2911" t="str">
            <v>N</v>
          </cell>
          <cell r="AW2911" t="str">
            <v>Y</v>
          </cell>
          <cell r="AX2911" t="str">
            <v>Y</v>
          </cell>
          <cell r="AY2911" t="str">
            <v>N</v>
          </cell>
        </row>
        <row r="2912">
          <cell r="D2912">
            <v>0</v>
          </cell>
          <cell r="H2912">
            <v>496</v>
          </cell>
          <cell r="O2912">
            <v>0</v>
          </cell>
          <cell r="Q2912" t="str">
            <v>2015-0916</v>
          </cell>
          <cell r="R2912" t="str">
            <v>1220+</v>
          </cell>
          <cell r="S2912">
            <v>275</v>
          </cell>
          <cell r="T2912" t="str">
            <v>ZF 1.87</v>
          </cell>
          <cell r="U2912" t="str">
            <v>6 Speed</v>
          </cell>
          <cell r="V2912" t="str">
            <v/>
          </cell>
          <cell r="W2912" t="str">
            <v>120F</v>
          </cell>
          <cell r="X2912">
            <v>50</v>
          </cell>
          <cell r="Y2912" t="str">
            <v>N</v>
          </cell>
          <cell r="Z2912" t="str">
            <v>380/80R38 (BLACK)</v>
          </cell>
          <cell r="AA2912" t="str">
            <v>380/90R46, SPRAYBIB (BLACK)</v>
          </cell>
          <cell r="AB2912">
            <v>1200</v>
          </cell>
          <cell r="AC2912" t="str">
            <v>N</v>
          </cell>
          <cell r="AD2912" t="str">
            <v>N</v>
          </cell>
          <cell r="AE2912" t="str">
            <v>Y</v>
          </cell>
          <cell r="AF2912">
            <v>38</v>
          </cell>
          <cell r="AG2912" t="str">
            <v>DB</v>
          </cell>
          <cell r="AH2912" t="str">
            <v>N</v>
          </cell>
          <cell r="AK2912" t="str">
            <v>Y</v>
          </cell>
          <cell r="AL2912" t="str">
            <v>N</v>
          </cell>
          <cell r="AM2912">
            <v>100</v>
          </cell>
          <cell r="AN2912" t="str">
            <v>Y</v>
          </cell>
          <cell r="AO2912">
            <v>9</v>
          </cell>
          <cell r="AP2912">
            <v>20</v>
          </cell>
          <cell r="AQ2912">
            <v>3</v>
          </cell>
          <cell r="AR2912" t="str">
            <v>N</v>
          </cell>
          <cell r="AS2912" t="str">
            <v>L</v>
          </cell>
          <cell r="AT2912" t="str">
            <v>Viper 4</v>
          </cell>
          <cell r="AU2912" t="str">
            <v>GPS</v>
          </cell>
          <cell r="AV2912" t="str">
            <v>N</v>
          </cell>
          <cell r="AW2912" t="str">
            <v>Y</v>
          </cell>
          <cell r="AX2912" t="str">
            <v>Y</v>
          </cell>
          <cell r="AY2912" t="str">
            <v>SmartTrax</v>
          </cell>
        </row>
        <row r="2913">
          <cell r="D2913">
            <v>0</v>
          </cell>
          <cell r="H2913">
            <v>497</v>
          </cell>
          <cell r="O2913">
            <v>0</v>
          </cell>
          <cell r="Q2913" t="str">
            <v>2015-0918</v>
          </cell>
          <cell r="R2913">
            <v>1220</v>
          </cell>
          <cell r="S2913">
            <v>225</v>
          </cell>
          <cell r="T2913" t="str">
            <v>ZF 2.42</v>
          </cell>
          <cell r="U2913" t="str">
            <v>6 Speed</v>
          </cell>
          <cell r="V2913" t="str">
            <v/>
          </cell>
          <cell r="W2913" t="str">
            <v>120-160</v>
          </cell>
          <cell r="X2913">
            <v>50</v>
          </cell>
          <cell r="Y2913" t="str">
            <v>Y</v>
          </cell>
          <cell r="Z2913" t="str">
            <v>380/80R38 (BLACK)</v>
          </cell>
          <cell r="AA2913" t="str">
            <v>380/90R46, SPRAYBIB (BLACK)</v>
          </cell>
          <cell r="AB2913">
            <v>1200</v>
          </cell>
          <cell r="AC2913" t="str">
            <v>N</v>
          </cell>
          <cell r="AD2913" t="str">
            <v>Y</v>
          </cell>
          <cell r="AE2913" t="str">
            <v>Y</v>
          </cell>
          <cell r="AF2913">
            <v>38</v>
          </cell>
          <cell r="AG2913" t="str">
            <v>DB</v>
          </cell>
          <cell r="AH2913" t="str">
            <v>Y</v>
          </cell>
          <cell r="AK2913" t="str">
            <v>N</v>
          </cell>
          <cell r="AL2913" t="str">
            <v>N</v>
          </cell>
          <cell r="AM2913">
            <v>100</v>
          </cell>
          <cell r="AN2913" t="str">
            <v>Y</v>
          </cell>
          <cell r="AO2913">
            <v>9</v>
          </cell>
          <cell r="AP2913">
            <v>20</v>
          </cell>
          <cell r="AQ2913">
            <v>3</v>
          </cell>
          <cell r="AR2913" t="str">
            <v>N</v>
          </cell>
          <cell r="AS2913" t="str">
            <v>L</v>
          </cell>
          <cell r="AT2913" t="str">
            <v>Env Pro 2</v>
          </cell>
          <cell r="AU2913" t="str">
            <v>GPS</v>
          </cell>
          <cell r="AV2913" t="str">
            <v>UltraGlide 3</v>
          </cell>
          <cell r="AW2913" t="str">
            <v>Y</v>
          </cell>
          <cell r="AX2913" t="str">
            <v>Y</v>
          </cell>
          <cell r="AY2913" t="str">
            <v>SmartTrax</v>
          </cell>
        </row>
        <row r="2914">
          <cell r="D2914">
            <v>0</v>
          </cell>
          <cell r="H2914">
            <v>498</v>
          </cell>
          <cell r="O2914">
            <v>0</v>
          </cell>
          <cell r="Q2914" t="str">
            <v>2015-0919</v>
          </cell>
          <cell r="R2914">
            <v>1220</v>
          </cell>
          <cell r="S2914">
            <v>225</v>
          </cell>
          <cell r="T2914" t="str">
            <v>ZF 2.42</v>
          </cell>
          <cell r="U2914" t="str">
            <v>6 Speed</v>
          </cell>
          <cell r="V2914" t="str">
            <v/>
          </cell>
          <cell r="W2914" t="str">
            <v>120F</v>
          </cell>
          <cell r="X2914">
            <v>50</v>
          </cell>
          <cell r="Y2914" t="str">
            <v>N</v>
          </cell>
          <cell r="Z2914" t="str">
            <v>380/80R38 (BLACK)</v>
          </cell>
          <cell r="AA2914" t="str">
            <v>380/90R46, SPRAYBIB (BLACK)</v>
          </cell>
          <cell r="AB2914">
            <v>1200</v>
          </cell>
          <cell r="AC2914" t="str">
            <v>N</v>
          </cell>
          <cell r="AD2914" t="str">
            <v>Y</v>
          </cell>
          <cell r="AE2914" t="str">
            <v>Y</v>
          </cell>
          <cell r="AF2914" t="str">
            <v>N</v>
          </cell>
          <cell r="AG2914" t="str">
            <v>N</v>
          </cell>
          <cell r="AH2914" t="str">
            <v>N</v>
          </cell>
          <cell r="AK2914" t="str">
            <v>N</v>
          </cell>
          <cell r="AL2914" t="str">
            <v>Y</v>
          </cell>
          <cell r="AM2914" t="str">
            <v>60/90</v>
          </cell>
          <cell r="AN2914" t="str">
            <v>Y</v>
          </cell>
          <cell r="AO2914">
            <v>9</v>
          </cell>
          <cell r="AP2914">
            <v>15</v>
          </cell>
          <cell r="AQ2914">
            <v>3</v>
          </cell>
          <cell r="AR2914" t="str">
            <v>N</v>
          </cell>
          <cell r="AS2914" t="str">
            <v>L</v>
          </cell>
          <cell r="AT2914" t="str">
            <v>Env Pro 2</v>
          </cell>
          <cell r="AU2914" t="str">
            <v>GPS</v>
          </cell>
          <cell r="AV2914" t="str">
            <v>N</v>
          </cell>
          <cell r="AW2914" t="str">
            <v>Y</v>
          </cell>
          <cell r="AX2914" t="str">
            <v>Y</v>
          </cell>
          <cell r="AY2914" t="str">
            <v>SmartTrax</v>
          </cell>
          <cell r="AZ2914" t="str">
            <v>Raven 2" w/display</v>
          </cell>
        </row>
        <row r="2915">
          <cell r="D2915">
            <v>0</v>
          </cell>
          <cell r="H2915">
            <v>499</v>
          </cell>
          <cell r="O2915">
            <v>0</v>
          </cell>
          <cell r="Q2915" t="str">
            <v>2015-0920</v>
          </cell>
          <cell r="R2915">
            <v>720</v>
          </cell>
          <cell r="S2915">
            <v>160</v>
          </cell>
          <cell r="T2915" t="str">
            <v>JCB</v>
          </cell>
          <cell r="U2915" t="str">
            <v>4 Speed</v>
          </cell>
          <cell r="V2915" t="str">
            <v/>
          </cell>
          <cell r="W2915" t="str">
            <v>120F</v>
          </cell>
          <cell r="X2915">
            <v>42</v>
          </cell>
          <cell r="Y2915" t="str">
            <v>N</v>
          </cell>
          <cell r="Z2915" t="str">
            <v>380/80R38 (White)</v>
          </cell>
          <cell r="AA2915" t="str">
            <v>380/90R46, SPRAYBIB (WHITE)</v>
          </cell>
          <cell r="AB2915">
            <v>750</v>
          </cell>
          <cell r="AC2915" t="str">
            <v>N</v>
          </cell>
          <cell r="AD2915" t="str">
            <v>N</v>
          </cell>
          <cell r="AE2915" t="str">
            <v>Y</v>
          </cell>
          <cell r="AF2915" t="str">
            <v>N</v>
          </cell>
          <cell r="AG2915" t="str">
            <v>N</v>
          </cell>
          <cell r="AH2915" t="str">
            <v>N</v>
          </cell>
          <cell r="AK2915" t="str">
            <v>Y</v>
          </cell>
          <cell r="AL2915" t="str">
            <v>N</v>
          </cell>
          <cell r="AM2915" t="str">
            <v>60/90</v>
          </cell>
          <cell r="AN2915" t="str">
            <v>Y</v>
          </cell>
          <cell r="AO2915">
            <v>9</v>
          </cell>
          <cell r="AP2915">
            <v>15</v>
          </cell>
          <cell r="AQ2915">
            <v>3</v>
          </cell>
          <cell r="AR2915" t="str">
            <v>N</v>
          </cell>
          <cell r="AS2915" t="str">
            <v>N</v>
          </cell>
          <cell r="AT2915" t="str">
            <v>Env Pro 2</v>
          </cell>
          <cell r="AU2915" t="str">
            <v>GPS</v>
          </cell>
          <cell r="AV2915" t="str">
            <v>UltraGlide 5</v>
          </cell>
          <cell r="AW2915" t="str">
            <v>Y</v>
          </cell>
          <cell r="AX2915" t="str">
            <v>Y</v>
          </cell>
          <cell r="AY2915" t="str">
            <v>SmartTrax</v>
          </cell>
          <cell r="BB2915" t="str">
            <v>White 620/70R42, MEGAXBIB</v>
          </cell>
        </row>
        <row r="2916">
          <cell r="D2916">
            <v>0</v>
          </cell>
          <cell r="H2916">
            <v>500</v>
          </cell>
          <cell r="O2916">
            <v>0</v>
          </cell>
          <cell r="Q2916" t="str">
            <v>2015-0922</v>
          </cell>
          <cell r="R2916">
            <v>1025</v>
          </cell>
          <cell r="S2916">
            <v>173</v>
          </cell>
          <cell r="T2916" t="str">
            <v>ZF 2.42</v>
          </cell>
          <cell r="U2916" t="str">
            <v>6 Speed</v>
          </cell>
          <cell r="V2916" t="str">
            <v/>
          </cell>
          <cell r="W2916" t="str">
            <v>120F</v>
          </cell>
          <cell r="X2916">
            <v>42</v>
          </cell>
          <cell r="Y2916" t="str">
            <v>N</v>
          </cell>
          <cell r="Z2916" t="str">
            <v>380/80R38 (White)</v>
          </cell>
          <cell r="AA2916" t="str">
            <v>380/90R46, SPRAYBIB (WHITE)</v>
          </cell>
          <cell r="AB2916">
            <v>1000</v>
          </cell>
          <cell r="AC2916" t="str">
            <v>N</v>
          </cell>
          <cell r="AD2916" t="str">
            <v>N</v>
          </cell>
          <cell r="AE2916" t="str">
            <v>N</v>
          </cell>
          <cell r="AF2916" t="str">
            <v>N</v>
          </cell>
          <cell r="AG2916" t="str">
            <v>N</v>
          </cell>
          <cell r="AH2916" t="str">
            <v>N</v>
          </cell>
          <cell r="AK2916" t="str">
            <v>Y</v>
          </cell>
          <cell r="AL2916" t="str">
            <v>N</v>
          </cell>
          <cell r="AM2916" t="str">
            <v>60/90</v>
          </cell>
          <cell r="AN2916" t="str">
            <v>Y</v>
          </cell>
          <cell r="AO2916">
            <v>9</v>
          </cell>
          <cell r="AP2916">
            <v>15</v>
          </cell>
          <cell r="AQ2916">
            <v>3</v>
          </cell>
          <cell r="AR2916" t="str">
            <v>N</v>
          </cell>
          <cell r="AS2916" t="str">
            <v>N</v>
          </cell>
          <cell r="AT2916" t="str">
            <v>Env Pro 2</v>
          </cell>
          <cell r="AU2916" t="str">
            <v>GPS</v>
          </cell>
          <cell r="AV2916" t="str">
            <v>N</v>
          </cell>
          <cell r="AW2916" t="str">
            <v>Y</v>
          </cell>
          <cell r="AX2916" t="str">
            <v>Y</v>
          </cell>
          <cell r="AY2916" t="str">
            <v>N</v>
          </cell>
        </row>
        <row r="2917">
          <cell r="D2917">
            <v>0</v>
          </cell>
          <cell r="H2917">
            <v>501</v>
          </cell>
          <cell r="O2917">
            <v>0</v>
          </cell>
          <cell r="Q2917" t="str">
            <v>2015-0923</v>
          </cell>
          <cell r="R2917">
            <v>720</v>
          </cell>
          <cell r="S2917">
            <v>160</v>
          </cell>
          <cell r="T2917" t="str">
            <v>JCB</v>
          </cell>
          <cell r="U2917" t="str">
            <v>4 Speed</v>
          </cell>
          <cell r="V2917" t="str">
            <v/>
          </cell>
          <cell r="W2917" t="str">
            <v>120F</v>
          </cell>
          <cell r="X2917">
            <v>42</v>
          </cell>
          <cell r="Y2917" t="str">
            <v>N</v>
          </cell>
          <cell r="Z2917" t="str">
            <v>380/80R38 (White)</v>
          </cell>
          <cell r="AA2917" t="str">
            <v>380/90R46, SPRAYBIB (WHITE)</v>
          </cell>
          <cell r="AB2917">
            <v>750</v>
          </cell>
          <cell r="AC2917" t="str">
            <v>N</v>
          </cell>
          <cell r="AD2917" t="str">
            <v>N</v>
          </cell>
          <cell r="AE2917" t="str">
            <v>Y</v>
          </cell>
          <cell r="AF2917">
            <v>38</v>
          </cell>
          <cell r="AG2917" t="str">
            <v>DB</v>
          </cell>
          <cell r="AH2917" t="str">
            <v>N</v>
          </cell>
          <cell r="AK2917" t="str">
            <v>N</v>
          </cell>
          <cell r="AL2917" t="str">
            <v>N</v>
          </cell>
          <cell r="AM2917" t="str">
            <v>Boomless w/ Parallel linkage</v>
          </cell>
          <cell r="AN2917" t="str">
            <v>Y</v>
          </cell>
          <cell r="AO2917" t="str">
            <v>N</v>
          </cell>
          <cell r="AP2917">
            <v>15</v>
          </cell>
          <cell r="AQ2917">
            <v>3</v>
          </cell>
          <cell r="AR2917" t="str">
            <v>N</v>
          </cell>
          <cell r="AS2917" t="str">
            <v>N</v>
          </cell>
          <cell r="AT2917" t="str">
            <v>Env Pro 2</v>
          </cell>
          <cell r="AU2917" t="str">
            <v>GPS</v>
          </cell>
          <cell r="AV2917" t="str">
            <v>UltraGlide 3</v>
          </cell>
          <cell r="AW2917" t="str">
            <v>Y</v>
          </cell>
          <cell r="AX2917" t="str">
            <v>Y</v>
          </cell>
          <cell r="AY2917" t="str">
            <v>N</v>
          </cell>
        </row>
        <row r="2918">
          <cell r="D2918">
            <v>0</v>
          </cell>
          <cell r="H2918">
            <v>502</v>
          </cell>
          <cell r="O2918">
            <v>0</v>
          </cell>
          <cell r="Q2918" t="str">
            <v>2015-0924</v>
          </cell>
          <cell r="R2918">
            <v>720</v>
          </cell>
          <cell r="S2918">
            <v>160</v>
          </cell>
          <cell r="T2918" t="str">
            <v>JCB</v>
          </cell>
          <cell r="U2918" t="str">
            <v>4 Speed</v>
          </cell>
          <cell r="V2918" t="str">
            <v/>
          </cell>
          <cell r="W2918" t="str">
            <v>120F</v>
          </cell>
          <cell r="X2918">
            <v>42</v>
          </cell>
          <cell r="Y2918" t="str">
            <v>N</v>
          </cell>
          <cell r="Z2918" t="str">
            <v>380/80R38 (White)</v>
          </cell>
          <cell r="AA2918" t="str">
            <v>380/90R46, SPRAYBIB (WHITE)</v>
          </cell>
          <cell r="AB2918">
            <v>750</v>
          </cell>
          <cell r="AC2918" t="str">
            <v>N</v>
          </cell>
          <cell r="AD2918" t="str">
            <v>N</v>
          </cell>
          <cell r="AE2918" t="str">
            <v>Y</v>
          </cell>
          <cell r="AF2918">
            <v>38</v>
          </cell>
          <cell r="AG2918" t="str">
            <v>Plan</v>
          </cell>
          <cell r="AH2918" t="str">
            <v>N</v>
          </cell>
          <cell r="AK2918" t="str">
            <v>N</v>
          </cell>
          <cell r="AL2918" t="str">
            <v>N</v>
          </cell>
          <cell r="AM2918">
            <v>90</v>
          </cell>
          <cell r="AN2918" t="str">
            <v>Y</v>
          </cell>
          <cell r="AO2918">
            <v>9</v>
          </cell>
          <cell r="AP2918">
            <v>20</v>
          </cell>
          <cell r="AQ2918">
            <v>3</v>
          </cell>
          <cell r="AR2918" t="str">
            <v>Split</v>
          </cell>
          <cell r="AS2918" t="str">
            <v>B</v>
          </cell>
          <cell r="AT2918" t="str">
            <v>FMX</v>
          </cell>
          <cell r="AU2918" t="str">
            <v>GPS</v>
          </cell>
          <cell r="AV2918" t="str">
            <v>N</v>
          </cell>
          <cell r="AW2918" t="str">
            <v>Y</v>
          </cell>
          <cell r="AX2918" t="str">
            <v>Y</v>
          </cell>
          <cell r="AY2918" t="str">
            <v>AutoPilot</v>
          </cell>
        </row>
        <row r="2919">
          <cell r="D2919">
            <v>0</v>
          </cell>
          <cell r="H2919">
            <v>503</v>
          </cell>
          <cell r="O2919">
            <v>0</v>
          </cell>
          <cell r="Q2919" t="str">
            <v>2015-0926</v>
          </cell>
          <cell r="R2919">
            <v>1020</v>
          </cell>
          <cell r="S2919">
            <v>225</v>
          </cell>
          <cell r="T2919" t="str">
            <v>ZF 2.42</v>
          </cell>
          <cell r="U2919" t="str">
            <v>6 Speed</v>
          </cell>
          <cell r="V2919" t="str">
            <v/>
          </cell>
          <cell r="W2919" t="str">
            <v>120F</v>
          </cell>
          <cell r="X2919">
            <v>42</v>
          </cell>
          <cell r="Y2919" t="str">
            <v>N</v>
          </cell>
          <cell r="Z2919" t="str">
            <v>320/85R38 (White)</v>
          </cell>
          <cell r="AA2919" t="str">
            <v>320/90R50, AGRIBIB RC (White)</v>
          </cell>
          <cell r="AB2919">
            <v>1000</v>
          </cell>
          <cell r="AC2919" t="str">
            <v>N</v>
          </cell>
          <cell r="AD2919" t="str">
            <v>Y</v>
          </cell>
          <cell r="AE2919" t="str">
            <v>Y</v>
          </cell>
          <cell r="AF2919">
            <v>38</v>
          </cell>
          <cell r="AG2919" t="str">
            <v>DB</v>
          </cell>
          <cell r="AH2919" t="str">
            <v>N</v>
          </cell>
          <cell r="AK2919" t="str">
            <v>Y</v>
          </cell>
          <cell r="AL2919" t="str">
            <v>Y</v>
          </cell>
          <cell r="AM2919">
            <v>90</v>
          </cell>
          <cell r="AN2919" t="str">
            <v>Y</v>
          </cell>
          <cell r="AO2919">
            <v>9</v>
          </cell>
          <cell r="AP2919">
            <v>20</v>
          </cell>
          <cell r="AQ2919">
            <v>3</v>
          </cell>
          <cell r="AR2919" t="str">
            <v>N</v>
          </cell>
          <cell r="AS2919" t="str">
            <v>B</v>
          </cell>
          <cell r="AT2919" t="str">
            <v>Env Pro 2</v>
          </cell>
          <cell r="AU2919" t="str">
            <v>GPS</v>
          </cell>
          <cell r="AV2919" t="str">
            <v>UltraGlide 3</v>
          </cell>
          <cell r="AW2919" t="str">
            <v>Y</v>
          </cell>
          <cell r="AX2919" t="str">
            <v>Y</v>
          </cell>
          <cell r="AY2919" t="str">
            <v>SmartTrax</v>
          </cell>
        </row>
        <row r="2920">
          <cell r="D2920">
            <v>0</v>
          </cell>
          <cell r="H2920">
            <v>504</v>
          </cell>
          <cell r="O2920">
            <v>0</v>
          </cell>
          <cell r="Q2920" t="str">
            <v>2015-0928</v>
          </cell>
          <cell r="R2920">
            <v>1025</v>
          </cell>
          <cell r="S2920">
            <v>173</v>
          </cell>
          <cell r="T2920" t="str">
            <v>ZF 2.42</v>
          </cell>
          <cell r="U2920" t="str">
            <v>6 Speed</v>
          </cell>
          <cell r="V2920" t="str">
            <v/>
          </cell>
          <cell r="W2920" t="str">
            <v>120F</v>
          </cell>
          <cell r="X2920">
            <v>42</v>
          </cell>
          <cell r="Y2920" t="str">
            <v>N</v>
          </cell>
          <cell r="Z2920" t="str">
            <v>380/80R38 (White)</v>
          </cell>
          <cell r="AA2920" t="str">
            <v>380/90R46, SPRAYBIB (WHITE)</v>
          </cell>
          <cell r="AB2920">
            <v>1000</v>
          </cell>
          <cell r="AC2920" t="str">
            <v>N</v>
          </cell>
          <cell r="AD2920" t="str">
            <v>N</v>
          </cell>
          <cell r="AE2920" t="str">
            <v>Y</v>
          </cell>
          <cell r="AF2920">
            <v>38</v>
          </cell>
          <cell r="AG2920" t="str">
            <v>Plan</v>
          </cell>
          <cell r="AH2920" t="str">
            <v>Y</v>
          </cell>
          <cell r="AK2920" t="str">
            <v>N</v>
          </cell>
          <cell r="AL2920" t="str">
            <v>N</v>
          </cell>
          <cell r="AM2920">
            <v>90</v>
          </cell>
          <cell r="AN2920" t="str">
            <v>Y</v>
          </cell>
          <cell r="AO2920">
            <v>9</v>
          </cell>
          <cell r="AP2920">
            <v>20</v>
          </cell>
          <cell r="AQ2920">
            <v>3</v>
          </cell>
          <cell r="AR2920" t="str">
            <v>N</v>
          </cell>
          <cell r="AS2920" t="str">
            <v>B</v>
          </cell>
          <cell r="AT2920" t="str">
            <v>Env Pro 2</v>
          </cell>
          <cell r="AU2920" t="str">
            <v>GPS</v>
          </cell>
          <cell r="AV2920" t="str">
            <v>PowerGlide</v>
          </cell>
          <cell r="AW2920" t="str">
            <v>Y</v>
          </cell>
          <cell r="AX2920" t="str">
            <v>Y</v>
          </cell>
          <cell r="AY2920" t="str">
            <v>SmartTrax</v>
          </cell>
        </row>
        <row r="2921">
          <cell r="D2921">
            <v>0</v>
          </cell>
          <cell r="H2921">
            <v>505</v>
          </cell>
          <cell r="O2921">
            <v>0</v>
          </cell>
          <cell r="Q2921" t="str">
            <v>2015-0929</v>
          </cell>
          <cell r="R2921">
            <v>720</v>
          </cell>
          <cell r="S2921">
            <v>160</v>
          </cell>
          <cell r="T2921" t="str">
            <v>JCB</v>
          </cell>
          <cell r="U2921" t="str">
            <v>4 Speed</v>
          </cell>
          <cell r="V2921" t="str">
            <v/>
          </cell>
          <cell r="W2921" t="str">
            <v>120F</v>
          </cell>
          <cell r="X2921">
            <v>42</v>
          </cell>
          <cell r="Y2921" t="str">
            <v>N</v>
          </cell>
          <cell r="Z2921" t="str">
            <v>380/80R38 (White)</v>
          </cell>
          <cell r="AA2921" t="str">
            <v>380/90R46, SPRAYBIB (WHITE)</v>
          </cell>
          <cell r="AB2921">
            <v>750</v>
          </cell>
          <cell r="AC2921" t="str">
            <v>N</v>
          </cell>
          <cell r="AD2921" t="str">
            <v>N</v>
          </cell>
          <cell r="AE2921" t="str">
            <v>N</v>
          </cell>
          <cell r="AF2921">
            <v>38</v>
          </cell>
          <cell r="AG2921" t="str">
            <v>DB</v>
          </cell>
          <cell r="AH2921" t="str">
            <v>N</v>
          </cell>
          <cell r="AK2921" t="str">
            <v>N</v>
          </cell>
          <cell r="AL2921" t="str">
            <v>Y</v>
          </cell>
          <cell r="AM2921">
            <v>100</v>
          </cell>
          <cell r="AN2921" t="str">
            <v>Y</v>
          </cell>
          <cell r="AO2921">
            <v>9</v>
          </cell>
          <cell r="AP2921">
            <v>20</v>
          </cell>
          <cell r="AQ2921">
            <v>5</v>
          </cell>
          <cell r="AR2921" t="str">
            <v>N</v>
          </cell>
          <cell r="AS2921" t="str">
            <v>B</v>
          </cell>
          <cell r="AT2921" t="str">
            <v>Viper 4</v>
          </cell>
          <cell r="AU2921" t="str">
            <v>GPS</v>
          </cell>
          <cell r="AV2921" t="str">
            <v>N</v>
          </cell>
          <cell r="AW2921" t="str">
            <v>Y</v>
          </cell>
          <cell r="AX2921" t="str">
            <v>Y</v>
          </cell>
          <cell r="AY2921" t="str">
            <v>N</v>
          </cell>
          <cell r="BB2921" t="str">
            <v xml:space="preserve">Dual set, White, 380/90R46, SPRAYBIB </v>
          </cell>
        </row>
        <row r="2922">
          <cell r="D2922">
            <v>0</v>
          </cell>
          <cell r="H2922">
            <v>506</v>
          </cell>
          <cell r="O2922">
            <v>0</v>
          </cell>
          <cell r="Q2922" t="str">
            <v>2015-0930</v>
          </cell>
          <cell r="R2922" t="str">
            <v>1220+</v>
          </cell>
          <cell r="S2922">
            <v>275</v>
          </cell>
          <cell r="T2922" t="str">
            <v>ZF 1.87</v>
          </cell>
          <cell r="U2922" t="str">
            <v>6 Speed</v>
          </cell>
          <cell r="V2922" t="str">
            <v/>
          </cell>
          <cell r="W2922" t="str">
            <v>120-160</v>
          </cell>
          <cell r="X2922">
            <v>50</v>
          </cell>
          <cell r="Y2922" t="str">
            <v>Y</v>
          </cell>
          <cell r="Z2922" t="str">
            <v>380/80R38 (BLACK)</v>
          </cell>
          <cell r="AA2922" t="str">
            <v>380/90R46, SPRAYBIB (BLACK)</v>
          </cell>
          <cell r="AB2922">
            <v>1200</v>
          </cell>
          <cell r="AC2922" t="str">
            <v>N</v>
          </cell>
          <cell r="AD2922" t="str">
            <v>N</v>
          </cell>
          <cell r="AE2922" t="str">
            <v>Y</v>
          </cell>
          <cell r="AF2922" t="str">
            <v>N</v>
          </cell>
          <cell r="AG2922" t="str">
            <v>N</v>
          </cell>
          <cell r="AH2922" t="str">
            <v>N</v>
          </cell>
          <cell r="AK2922" t="str">
            <v>Y</v>
          </cell>
          <cell r="AL2922" t="str">
            <v>N</v>
          </cell>
          <cell r="AM2922">
            <v>100</v>
          </cell>
          <cell r="AN2922" t="str">
            <v>Y</v>
          </cell>
          <cell r="AO2922">
            <v>9</v>
          </cell>
          <cell r="AP2922">
            <v>20</v>
          </cell>
          <cell r="AQ2922">
            <v>3</v>
          </cell>
          <cell r="AR2922" t="str">
            <v>N</v>
          </cell>
          <cell r="AS2922" t="str">
            <v>L</v>
          </cell>
          <cell r="AT2922" t="str">
            <v>Env Pro 2</v>
          </cell>
          <cell r="AU2922" t="str">
            <v>GPS</v>
          </cell>
          <cell r="AV2922" t="str">
            <v>N</v>
          </cell>
          <cell r="AW2922" t="str">
            <v>Y</v>
          </cell>
          <cell r="AX2922" t="str">
            <v>Y</v>
          </cell>
          <cell r="AY2922" t="str">
            <v>N</v>
          </cell>
        </row>
        <row r="2923">
          <cell r="D2923">
            <v>0</v>
          </cell>
          <cell r="H2923">
            <v>507</v>
          </cell>
          <cell r="O2923">
            <v>0</v>
          </cell>
          <cell r="Q2923" t="str">
            <v>2015-0931</v>
          </cell>
          <cell r="R2923">
            <v>1220</v>
          </cell>
          <cell r="S2923">
            <v>225</v>
          </cell>
          <cell r="T2923" t="str">
            <v>ZF 2.42</v>
          </cell>
          <cell r="U2923" t="str">
            <v>6 Speed</v>
          </cell>
          <cell r="V2923" t="str">
            <v/>
          </cell>
          <cell r="W2923" t="str">
            <v>120F</v>
          </cell>
          <cell r="X2923">
            <v>50</v>
          </cell>
          <cell r="Y2923" t="str">
            <v>N</v>
          </cell>
          <cell r="Z2923" t="str">
            <v>380/80R38 (BLACK)</v>
          </cell>
          <cell r="AA2923" t="str">
            <v>380/90R46, SPRAYBIB (BLACK)</v>
          </cell>
          <cell r="AB2923">
            <v>1200</v>
          </cell>
          <cell r="AC2923" t="str">
            <v>N</v>
          </cell>
          <cell r="AD2923" t="str">
            <v>Y</v>
          </cell>
          <cell r="AE2923" t="str">
            <v>Y</v>
          </cell>
          <cell r="AF2923">
            <v>38</v>
          </cell>
          <cell r="AG2923" t="str">
            <v>DB</v>
          </cell>
          <cell r="AH2923" t="str">
            <v>N</v>
          </cell>
          <cell r="AK2923" t="str">
            <v>N</v>
          </cell>
          <cell r="AL2923" t="str">
            <v>N</v>
          </cell>
          <cell r="AM2923">
            <v>100</v>
          </cell>
          <cell r="AN2923" t="str">
            <v>Y</v>
          </cell>
          <cell r="AO2923">
            <v>9</v>
          </cell>
          <cell r="AP2923">
            <v>20</v>
          </cell>
          <cell r="AQ2923">
            <v>3</v>
          </cell>
          <cell r="AR2923" t="str">
            <v>N</v>
          </cell>
          <cell r="AS2923" t="str">
            <v>L</v>
          </cell>
          <cell r="AT2923" t="str">
            <v>Env Pro 2</v>
          </cell>
          <cell r="AU2923" t="str">
            <v>GPS</v>
          </cell>
          <cell r="AV2923" t="str">
            <v>UltraGlide 3</v>
          </cell>
          <cell r="AW2923" t="str">
            <v>Y</v>
          </cell>
          <cell r="AX2923" t="str">
            <v>Y</v>
          </cell>
          <cell r="AY2923" t="str">
            <v>SmartTrax</v>
          </cell>
          <cell r="AZ2923" t="str">
            <v>Raven 2" w/display</v>
          </cell>
        </row>
        <row r="2924">
          <cell r="D2924">
            <v>0</v>
          </cell>
          <cell r="H2924">
            <v>508</v>
          </cell>
          <cell r="O2924">
            <v>0</v>
          </cell>
          <cell r="Q2924" t="str">
            <v>2015-0932</v>
          </cell>
          <cell r="R2924">
            <v>1025</v>
          </cell>
          <cell r="S2924">
            <v>173</v>
          </cell>
          <cell r="T2924" t="str">
            <v>ZF 2.42</v>
          </cell>
          <cell r="U2924" t="str">
            <v>6 Speed</v>
          </cell>
          <cell r="V2924" t="str">
            <v/>
          </cell>
          <cell r="W2924" t="str">
            <v>120F</v>
          </cell>
          <cell r="X2924">
            <v>50</v>
          </cell>
          <cell r="Y2924" t="str">
            <v>N</v>
          </cell>
          <cell r="Z2924" t="str">
            <v>380/80R38 (White)</v>
          </cell>
          <cell r="AA2924" t="str">
            <v>380/90R46, SPRAYBIB (WHITE)</v>
          </cell>
          <cell r="AB2924">
            <v>1000</v>
          </cell>
          <cell r="AC2924" t="str">
            <v>N</v>
          </cell>
          <cell r="AD2924" t="str">
            <v>N</v>
          </cell>
          <cell r="AE2924" t="str">
            <v>Y</v>
          </cell>
          <cell r="AF2924" t="str">
            <v>N</v>
          </cell>
          <cell r="AG2924" t="str">
            <v>N</v>
          </cell>
          <cell r="AH2924" t="str">
            <v>N</v>
          </cell>
          <cell r="AK2924" t="str">
            <v>N</v>
          </cell>
          <cell r="AL2924" t="str">
            <v>Y</v>
          </cell>
          <cell r="AM2924" t="str">
            <v>60/90</v>
          </cell>
          <cell r="AN2924" t="str">
            <v>Y</v>
          </cell>
          <cell r="AO2924">
            <v>9</v>
          </cell>
          <cell r="AP2924">
            <v>15</v>
          </cell>
          <cell r="AQ2924">
            <v>3</v>
          </cell>
          <cell r="AR2924" t="str">
            <v>N</v>
          </cell>
          <cell r="AS2924" t="str">
            <v>L</v>
          </cell>
          <cell r="AT2924" t="str">
            <v>Env Pro 2</v>
          </cell>
          <cell r="AU2924" t="str">
            <v>GPS</v>
          </cell>
          <cell r="AV2924" t="str">
            <v>N</v>
          </cell>
          <cell r="AW2924" t="str">
            <v>Y</v>
          </cell>
          <cell r="AX2924" t="str">
            <v>Y</v>
          </cell>
          <cell r="AY2924" t="str">
            <v>SmartTrax</v>
          </cell>
        </row>
        <row r="2925">
          <cell r="D2925">
            <v>0</v>
          </cell>
          <cell r="H2925">
            <v>509</v>
          </cell>
          <cell r="O2925">
            <v>0</v>
          </cell>
          <cell r="Q2925" t="str">
            <v>2015-0934</v>
          </cell>
          <cell r="R2925">
            <v>720</v>
          </cell>
          <cell r="S2925">
            <v>160</v>
          </cell>
          <cell r="T2925" t="str">
            <v>JCB</v>
          </cell>
          <cell r="U2925" t="str">
            <v>4 Speed</v>
          </cell>
          <cell r="V2925" t="str">
            <v/>
          </cell>
          <cell r="W2925" t="str">
            <v>120F</v>
          </cell>
          <cell r="X2925">
            <v>50</v>
          </cell>
          <cell r="Y2925" t="str">
            <v>N</v>
          </cell>
          <cell r="Z2925" t="str">
            <v>380/80R38 (White)</v>
          </cell>
          <cell r="AA2925" t="str">
            <v>380/90R46, SPRAYBIB (WHITE)</v>
          </cell>
          <cell r="AB2925">
            <v>750</v>
          </cell>
          <cell r="AC2925" t="str">
            <v>N</v>
          </cell>
          <cell r="AD2925" t="str">
            <v>N</v>
          </cell>
          <cell r="AE2925" t="str">
            <v>Y</v>
          </cell>
          <cell r="AF2925" t="str">
            <v>N</v>
          </cell>
          <cell r="AG2925" t="str">
            <v>N</v>
          </cell>
          <cell r="AH2925" t="str">
            <v>Y</v>
          </cell>
          <cell r="AK2925" t="str">
            <v>Y</v>
          </cell>
          <cell r="AL2925" t="str">
            <v>N</v>
          </cell>
          <cell r="AM2925" t="str">
            <v>60/90</v>
          </cell>
          <cell r="AN2925" t="str">
            <v>Y</v>
          </cell>
          <cell r="AO2925">
            <v>9</v>
          </cell>
          <cell r="AP2925">
            <v>15</v>
          </cell>
          <cell r="AQ2925">
            <v>3</v>
          </cell>
          <cell r="AR2925" t="str">
            <v>N</v>
          </cell>
          <cell r="AS2925" t="str">
            <v>N</v>
          </cell>
          <cell r="AT2925" t="str">
            <v>Viper 4</v>
          </cell>
          <cell r="AU2925" t="str">
            <v>GPS</v>
          </cell>
          <cell r="AV2925" t="str">
            <v>UltraGlide 5</v>
          </cell>
          <cell r="AW2925" t="str">
            <v>Y</v>
          </cell>
          <cell r="AX2925" t="str">
            <v>Y</v>
          </cell>
          <cell r="AY2925" t="str">
            <v>N</v>
          </cell>
        </row>
        <row r="2926">
          <cell r="D2926">
            <v>0</v>
          </cell>
          <cell r="H2926">
            <v>510</v>
          </cell>
          <cell r="O2926">
            <v>0</v>
          </cell>
          <cell r="Q2926" t="str">
            <v>2015-0938</v>
          </cell>
          <cell r="R2926">
            <v>1220</v>
          </cell>
          <cell r="S2926">
            <v>225</v>
          </cell>
          <cell r="T2926" t="str">
            <v>ZF 2.42</v>
          </cell>
          <cell r="U2926" t="str">
            <v>6 Speed</v>
          </cell>
          <cell r="V2926" t="str">
            <v/>
          </cell>
          <cell r="W2926" t="str">
            <v>120F</v>
          </cell>
          <cell r="X2926">
            <v>42</v>
          </cell>
          <cell r="Y2926" t="str">
            <v>N</v>
          </cell>
          <cell r="Z2926" t="str">
            <v>380/80R38 (BLACK)</v>
          </cell>
          <cell r="AA2926" t="str">
            <v>380/90R46, SPRAYBIB (BLACK)</v>
          </cell>
          <cell r="AB2926">
            <v>1000</v>
          </cell>
          <cell r="AC2926" t="str">
            <v>N</v>
          </cell>
          <cell r="AD2926" t="str">
            <v>Y</v>
          </cell>
          <cell r="AE2926" t="str">
            <v>N</v>
          </cell>
          <cell r="AF2926" t="str">
            <v>N</v>
          </cell>
          <cell r="AG2926" t="str">
            <v>N</v>
          </cell>
          <cell r="AH2926" t="str">
            <v>N</v>
          </cell>
          <cell r="AK2926" t="str">
            <v>Y</v>
          </cell>
          <cell r="AL2926" t="str">
            <v>N</v>
          </cell>
          <cell r="AM2926" t="str">
            <v>60/90</v>
          </cell>
          <cell r="AN2926" t="str">
            <v>Y</v>
          </cell>
          <cell r="AO2926">
            <v>9</v>
          </cell>
          <cell r="AP2926">
            <v>15</v>
          </cell>
          <cell r="AQ2926">
            <v>3</v>
          </cell>
          <cell r="AR2926" t="str">
            <v>N</v>
          </cell>
          <cell r="AS2926" t="str">
            <v>N</v>
          </cell>
          <cell r="AT2926" t="str">
            <v>Env Pro 2</v>
          </cell>
          <cell r="AU2926" t="str">
            <v>GPS</v>
          </cell>
          <cell r="AV2926" t="str">
            <v>N</v>
          </cell>
          <cell r="AW2926" t="str">
            <v>Y</v>
          </cell>
          <cell r="AX2926" t="str">
            <v>Y</v>
          </cell>
          <cell r="AY2926" t="str">
            <v>N</v>
          </cell>
        </row>
        <row r="2927">
          <cell r="D2927">
            <v>0</v>
          </cell>
          <cell r="H2927">
            <v>511</v>
          </cell>
          <cell r="O2927">
            <v>0</v>
          </cell>
          <cell r="Q2927" t="str">
            <v>2015-0939</v>
          </cell>
          <cell r="R2927">
            <v>720</v>
          </cell>
          <cell r="S2927">
            <v>160</v>
          </cell>
          <cell r="T2927" t="str">
            <v>JCB</v>
          </cell>
          <cell r="U2927" t="str">
            <v>4 Speed</v>
          </cell>
          <cell r="V2927" t="str">
            <v/>
          </cell>
          <cell r="W2927" t="str">
            <v>120F</v>
          </cell>
          <cell r="X2927">
            <v>50</v>
          </cell>
          <cell r="Y2927" t="str">
            <v>N</v>
          </cell>
          <cell r="Z2927" t="str">
            <v>380/80R38 (White)</v>
          </cell>
          <cell r="AA2927" t="str">
            <v>380/90R46, SPRAYBIB (WHITE)</v>
          </cell>
          <cell r="AB2927">
            <v>750</v>
          </cell>
          <cell r="AC2927" t="str">
            <v>N</v>
          </cell>
          <cell r="AD2927" t="str">
            <v>N</v>
          </cell>
          <cell r="AE2927" t="str">
            <v>Y</v>
          </cell>
          <cell r="AF2927">
            <v>38</v>
          </cell>
          <cell r="AG2927" t="str">
            <v>DB</v>
          </cell>
          <cell r="AH2927" t="str">
            <v>N</v>
          </cell>
          <cell r="AK2927" t="str">
            <v>N</v>
          </cell>
          <cell r="AL2927" t="str">
            <v>N</v>
          </cell>
          <cell r="AM2927" t="str">
            <v>POM 132' Boom</v>
          </cell>
          <cell r="AN2927" t="str">
            <v>Y</v>
          </cell>
          <cell r="AO2927">
            <v>9</v>
          </cell>
          <cell r="AP2927">
            <v>15</v>
          </cell>
          <cell r="AQ2927">
            <v>3</v>
          </cell>
          <cell r="AR2927" t="str">
            <v>N</v>
          </cell>
          <cell r="AS2927" t="str">
            <v>N</v>
          </cell>
          <cell r="AT2927" t="str">
            <v>Env Pro 2</v>
          </cell>
          <cell r="AU2927" t="str">
            <v>GPS/RAD</v>
          </cell>
          <cell r="AV2927" t="str">
            <v>UltraGlide 3</v>
          </cell>
          <cell r="AW2927" t="str">
            <v>Y</v>
          </cell>
          <cell r="AX2927" t="str">
            <v>Y</v>
          </cell>
          <cell r="AY2927" t="str">
            <v>SmartTrax</v>
          </cell>
          <cell r="BB2927" t="str">
            <v>White 620/70R42, MEGAXBIB</v>
          </cell>
        </row>
        <row r="2928">
          <cell r="D2928">
            <v>0</v>
          </cell>
          <cell r="H2928">
            <v>512</v>
          </cell>
          <cell r="O2928">
            <v>0</v>
          </cell>
          <cell r="Q2928" t="str">
            <v>2015-0946</v>
          </cell>
          <cell r="R2928">
            <v>720</v>
          </cell>
          <cell r="S2928">
            <v>160</v>
          </cell>
          <cell r="T2928" t="str">
            <v>JCB</v>
          </cell>
          <cell r="U2928" t="str">
            <v>4 Speed</v>
          </cell>
          <cell r="V2928" t="str">
            <v/>
          </cell>
          <cell r="W2928" t="str">
            <v>120F</v>
          </cell>
          <cell r="X2928">
            <v>42</v>
          </cell>
          <cell r="Y2928" t="str">
            <v>N</v>
          </cell>
          <cell r="Z2928" t="str">
            <v>380/80R38 (White)</v>
          </cell>
          <cell r="AA2928" t="str">
            <v>380/90R46, SPRAYBIB (WHITE)</v>
          </cell>
          <cell r="AB2928">
            <v>750</v>
          </cell>
          <cell r="AC2928" t="str">
            <v>N</v>
          </cell>
          <cell r="AD2928" t="str">
            <v>Y</v>
          </cell>
          <cell r="AE2928" t="str">
            <v>Y</v>
          </cell>
          <cell r="AF2928">
            <v>38</v>
          </cell>
          <cell r="AG2928" t="str">
            <v>Plan</v>
          </cell>
          <cell r="AH2928" t="str">
            <v>N</v>
          </cell>
          <cell r="AK2928" t="str">
            <v>N</v>
          </cell>
          <cell r="AL2928" t="str">
            <v>N</v>
          </cell>
          <cell r="AM2928">
            <v>90</v>
          </cell>
          <cell r="AN2928" t="str">
            <v>Y</v>
          </cell>
          <cell r="AO2928">
            <v>9</v>
          </cell>
          <cell r="AP2928">
            <v>20</v>
          </cell>
          <cell r="AQ2928">
            <v>3</v>
          </cell>
          <cell r="AR2928" t="str">
            <v>N</v>
          </cell>
          <cell r="AS2928" t="str">
            <v>B</v>
          </cell>
          <cell r="AT2928" t="str">
            <v>Env Pro 2</v>
          </cell>
          <cell r="AU2928" t="str">
            <v>GPS</v>
          </cell>
          <cell r="AV2928" t="str">
            <v>PowerGlide</v>
          </cell>
          <cell r="AW2928" t="str">
            <v>Y</v>
          </cell>
          <cell r="AX2928" t="str">
            <v>Y</v>
          </cell>
          <cell r="AY2928" t="str">
            <v>SmartTrax</v>
          </cell>
        </row>
        <row r="2929">
          <cell r="D2929">
            <v>0</v>
          </cell>
          <cell r="H2929">
            <v>513</v>
          </cell>
          <cell r="O2929">
            <v>0</v>
          </cell>
          <cell r="Q2929" t="str">
            <v>2015-0947</v>
          </cell>
          <cell r="R2929">
            <v>1020</v>
          </cell>
          <cell r="S2929">
            <v>225</v>
          </cell>
          <cell r="T2929" t="str">
            <v>ZF 2.42</v>
          </cell>
          <cell r="U2929" t="str">
            <v>6 Speed</v>
          </cell>
          <cell r="V2929" t="str">
            <v/>
          </cell>
          <cell r="W2929" t="str">
            <v>120F</v>
          </cell>
          <cell r="X2929">
            <v>42</v>
          </cell>
          <cell r="Y2929" t="str">
            <v>N</v>
          </cell>
          <cell r="Z2929" t="str">
            <v>380/80R38 (White)</v>
          </cell>
          <cell r="AA2929" t="str">
            <v>380/90R46, SPRAYBIB (WHITE)</v>
          </cell>
          <cell r="AB2929">
            <v>1000</v>
          </cell>
          <cell r="AC2929" t="str">
            <v>N</v>
          </cell>
          <cell r="AD2929" t="str">
            <v>N</v>
          </cell>
          <cell r="AE2929" t="str">
            <v>Y</v>
          </cell>
          <cell r="AF2929">
            <v>38</v>
          </cell>
          <cell r="AG2929" t="str">
            <v>DB</v>
          </cell>
          <cell r="AH2929" t="str">
            <v>N</v>
          </cell>
          <cell r="AK2929" t="str">
            <v>Y</v>
          </cell>
          <cell r="AL2929" t="str">
            <v>N</v>
          </cell>
          <cell r="AM2929">
            <v>90</v>
          </cell>
          <cell r="AN2929" t="str">
            <v>Y</v>
          </cell>
          <cell r="AO2929">
            <v>9</v>
          </cell>
          <cell r="AP2929">
            <v>20</v>
          </cell>
          <cell r="AQ2929">
            <v>3</v>
          </cell>
          <cell r="AR2929" t="str">
            <v>N</v>
          </cell>
          <cell r="AS2929" t="str">
            <v>B</v>
          </cell>
          <cell r="AT2929" t="str">
            <v>Viper 4</v>
          </cell>
          <cell r="AU2929" t="str">
            <v>GPS</v>
          </cell>
          <cell r="AV2929" t="str">
            <v>UltraGlide 3</v>
          </cell>
          <cell r="AW2929" t="str">
            <v>Y</v>
          </cell>
          <cell r="AX2929" t="str">
            <v>Y</v>
          </cell>
          <cell r="AY2929" t="str">
            <v>N</v>
          </cell>
        </row>
        <row r="2930">
          <cell r="D2930">
            <v>0</v>
          </cell>
          <cell r="H2930">
            <v>514</v>
          </cell>
          <cell r="O2930">
            <v>0</v>
          </cell>
          <cell r="Q2930" t="str">
            <v>2015-0948</v>
          </cell>
          <cell r="R2930">
            <v>1025</v>
          </cell>
          <cell r="S2930">
            <v>173</v>
          </cell>
          <cell r="T2930" t="str">
            <v>ZF 2.42</v>
          </cell>
          <cell r="U2930" t="str">
            <v>6 Speed</v>
          </cell>
          <cell r="V2930" t="str">
            <v/>
          </cell>
          <cell r="W2930" t="str">
            <v>120-160</v>
          </cell>
          <cell r="X2930">
            <v>50</v>
          </cell>
          <cell r="Y2930" t="str">
            <v>N</v>
          </cell>
          <cell r="Z2930" t="str">
            <v>380/80R38 (White)</v>
          </cell>
          <cell r="AA2930" t="str">
            <v>380/90R46, SPRAYBIB (WHITE)</v>
          </cell>
          <cell r="AB2930">
            <v>1000</v>
          </cell>
          <cell r="AC2930" t="str">
            <v>N</v>
          </cell>
          <cell r="AD2930" t="str">
            <v>N</v>
          </cell>
          <cell r="AE2930" t="str">
            <v>Y</v>
          </cell>
          <cell r="AF2930">
            <v>38</v>
          </cell>
          <cell r="AG2930" t="str">
            <v>Plan</v>
          </cell>
          <cell r="AH2930" t="str">
            <v>Y</v>
          </cell>
          <cell r="AK2930" t="str">
            <v>Y</v>
          </cell>
          <cell r="AL2930" t="str">
            <v>N</v>
          </cell>
          <cell r="AM2930">
            <v>90</v>
          </cell>
          <cell r="AN2930" t="str">
            <v>Y</v>
          </cell>
          <cell r="AO2930">
            <v>9</v>
          </cell>
          <cell r="AP2930">
            <v>20</v>
          </cell>
          <cell r="AQ2930">
            <v>3</v>
          </cell>
          <cell r="AR2930" t="str">
            <v>N</v>
          </cell>
          <cell r="AS2930" t="str">
            <v>B</v>
          </cell>
          <cell r="AT2930" t="str">
            <v>Env Pro 2</v>
          </cell>
          <cell r="AU2930" t="str">
            <v>GPS</v>
          </cell>
          <cell r="AV2930" t="str">
            <v>PowerGlide</v>
          </cell>
          <cell r="AW2930" t="str">
            <v>Y</v>
          </cell>
          <cell r="AX2930" t="str">
            <v>Y</v>
          </cell>
          <cell r="AY2930" t="str">
            <v>SmartTrax</v>
          </cell>
        </row>
        <row r="2931">
          <cell r="D2931">
            <v>0</v>
          </cell>
          <cell r="H2931">
            <v>515</v>
          </cell>
          <cell r="O2931">
            <v>0</v>
          </cell>
          <cell r="Q2931" t="str">
            <v>2015-0950</v>
          </cell>
          <cell r="R2931">
            <v>720</v>
          </cell>
          <cell r="S2931">
            <v>160</v>
          </cell>
          <cell r="T2931" t="str">
            <v>JCB</v>
          </cell>
          <cell r="U2931" t="str">
            <v>4 Speed</v>
          </cell>
          <cell r="V2931" t="str">
            <v/>
          </cell>
          <cell r="W2931" t="str">
            <v>120F</v>
          </cell>
          <cell r="X2931">
            <v>42</v>
          </cell>
          <cell r="Y2931" t="str">
            <v>N</v>
          </cell>
          <cell r="Z2931" t="str">
            <v>380/80R38 (White)</v>
          </cell>
          <cell r="AA2931" t="str">
            <v>380/90R46, SPRAYBIB (WHITE)</v>
          </cell>
          <cell r="AB2931">
            <v>750</v>
          </cell>
          <cell r="AC2931" t="str">
            <v>N</v>
          </cell>
          <cell r="AD2931" t="str">
            <v>N</v>
          </cell>
          <cell r="AE2931" t="str">
            <v>N</v>
          </cell>
          <cell r="AF2931">
            <v>38</v>
          </cell>
          <cell r="AG2931" t="str">
            <v>DB</v>
          </cell>
          <cell r="AH2931" t="str">
            <v>N</v>
          </cell>
          <cell r="AK2931" t="str">
            <v>N</v>
          </cell>
          <cell r="AL2931" t="str">
            <v>Y</v>
          </cell>
          <cell r="AM2931" t="str">
            <v>POM 120' Boom</v>
          </cell>
          <cell r="AN2931" t="str">
            <v>Y</v>
          </cell>
          <cell r="AO2931">
            <v>9</v>
          </cell>
          <cell r="AP2931">
            <v>20</v>
          </cell>
          <cell r="AQ2931">
            <v>3</v>
          </cell>
          <cell r="AR2931" t="str">
            <v>N</v>
          </cell>
          <cell r="AS2931" t="str">
            <v>B</v>
          </cell>
          <cell r="AT2931" t="str">
            <v>Env Pro 2</v>
          </cell>
          <cell r="AU2931" t="str">
            <v>GPS</v>
          </cell>
          <cell r="AV2931" t="str">
            <v>N</v>
          </cell>
          <cell r="AW2931" t="str">
            <v>Y</v>
          </cell>
          <cell r="AX2931" t="str">
            <v>Y</v>
          </cell>
          <cell r="AY2931" t="str">
            <v>SmartTrax</v>
          </cell>
        </row>
        <row r="2932">
          <cell r="D2932">
            <v>0</v>
          </cell>
          <cell r="H2932">
            <v>516</v>
          </cell>
          <cell r="O2932">
            <v>0</v>
          </cell>
          <cell r="Q2932" t="str">
            <v>2015-0951</v>
          </cell>
          <cell r="R2932" t="str">
            <v>1220+</v>
          </cell>
          <cell r="S2932">
            <v>275</v>
          </cell>
          <cell r="T2932" t="str">
            <v>ZF 1.87</v>
          </cell>
          <cell r="U2932" t="str">
            <v>6 Speed</v>
          </cell>
          <cell r="V2932" t="str">
            <v/>
          </cell>
          <cell r="W2932" t="str">
            <v>120F</v>
          </cell>
          <cell r="X2932">
            <v>50</v>
          </cell>
          <cell r="Y2932" t="str">
            <v>N</v>
          </cell>
          <cell r="Z2932" t="str">
            <v>380/80R38 (BLACK)</v>
          </cell>
          <cell r="AA2932" t="str">
            <v>380/90R46, SPRAYBIB (BLACK)</v>
          </cell>
          <cell r="AB2932">
            <v>1200</v>
          </cell>
          <cell r="AC2932" t="str">
            <v>N</v>
          </cell>
          <cell r="AD2932" t="str">
            <v>Y</v>
          </cell>
          <cell r="AE2932" t="str">
            <v>Y</v>
          </cell>
          <cell r="AF2932">
            <v>38</v>
          </cell>
          <cell r="AG2932" t="str">
            <v>DB</v>
          </cell>
          <cell r="AH2932" t="str">
            <v>N</v>
          </cell>
          <cell r="AK2932" t="str">
            <v>Y</v>
          </cell>
          <cell r="AL2932" t="str">
            <v>N</v>
          </cell>
          <cell r="AM2932">
            <v>100</v>
          </cell>
          <cell r="AN2932" t="str">
            <v>Y</v>
          </cell>
          <cell r="AO2932">
            <v>9</v>
          </cell>
          <cell r="AP2932">
            <v>20</v>
          </cell>
          <cell r="AQ2932">
            <v>3</v>
          </cell>
          <cell r="AR2932" t="str">
            <v>N</v>
          </cell>
          <cell r="AS2932" t="str">
            <v>L</v>
          </cell>
          <cell r="AT2932" t="str">
            <v>Env Pro 2</v>
          </cell>
          <cell r="AU2932" t="str">
            <v>GPS</v>
          </cell>
          <cell r="AV2932" t="str">
            <v>N</v>
          </cell>
          <cell r="AW2932" t="str">
            <v>Y</v>
          </cell>
          <cell r="AX2932" t="str">
            <v>Y</v>
          </cell>
          <cell r="AY2932" t="str">
            <v>N</v>
          </cell>
        </row>
        <row r="2933">
          <cell r="D2933">
            <v>0</v>
          </cell>
          <cell r="H2933">
            <v>517</v>
          </cell>
          <cell r="O2933">
            <v>0</v>
          </cell>
          <cell r="Q2933" t="str">
            <v>2015-0952</v>
          </cell>
          <cell r="R2933">
            <v>1220</v>
          </cell>
          <cell r="S2933">
            <v>225</v>
          </cell>
          <cell r="T2933" t="str">
            <v>ZF 2.42</v>
          </cell>
          <cell r="U2933" t="str">
            <v>6 Speed</v>
          </cell>
          <cell r="V2933" t="str">
            <v/>
          </cell>
          <cell r="W2933" t="str">
            <v>120F</v>
          </cell>
          <cell r="X2933">
            <v>50</v>
          </cell>
          <cell r="Y2933" t="str">
            <v>N</v>
          </cell>
          <cell r="Z2933" t="str">
            <v>380/80R38 (BLACK)</v>
          </cell>
          <cell r="AA2933" t="str">
            <v>380/90R46, SPRAYBIB (BLACK)</v>
          </cell>
          <cell r="AB2933">
            <v>1200</v>
          </cell>
          <cell r="AC2933" t="str">
            <v>N</v>
          </cell>
          <cell r="AD2933" t="str">
            <v>N</v>
          </cell>
          <cell r="AE2933" t="str">
            <v>Y</v>
          </cell>
          <cell r="AF2933">
            <v>38</v>
          </cell>
          <cell r="AG2933" t="str">
            <v>DB</v>
          </cell>
          <cell r="AH2933" t="str">
            <v>N</v>
          </cell>
          <cell r="AK2933" t="str">
            <v>N</v>
          </cell>
          <cell r="AL2933" t="str">
            <v>N</v>
          </cell>
          <cell r="AM2933">
            <v>100</v>
          </cell>
          <cell r="AN2933" t="str">
            <v>Y</v>
          </cell>
          <cell r="AO2933">
            <v>9</v>
          </cell>
          <cell r="AP2933">
            <v>20</v>
          </cell>
          <cell r="AQ2933">
            <v>3</v>
          </cell>
          <cell r="AR2933" t="str">
            <v>N</v>
          </cell>
          <cell r="AS2933" t="str">
            <v>L</v>
          </cell>
          <cell r="AT2933" t="str">
            <v>Viper 4</v>
          </cell>
          <cell r="AU2933" t="str">
            <v>GPS</v>
          </cell>
          <cell r="AV2933" t="str">
            <v>UltraGlide 3</v>
          </cell>
          <cell r="AW2933" t="str">
            <v>Y</v>
          </cell>
          <cell r="AX2933" t="str">
            <v>Y</v>
          </cell>
          <cell r="AY2933" t="str">
            <v>SmartTrax</v>
          </cell>
          <cell r="AZ2933" t="str">
            <v>Raven 3" w/display</v>
          </cell>
        </row>
        <row r="2934">
          <cell r="D2934">
            <v>0</v>
          </cell>
          <cell r="H2934">
            <v>518</v>
          </cell>
          <cell r="O2934">
            <v>0</v>
          </cell>
          <cell r="Q2934" t="str">
            <v>2015-0956</v>
          </cell>
          <cell r="R2934">
            <v>1220</v>
          </cell>
          <cell r="S2934">
            <v>225</v>
          </cell>
          <cell r="T2934" t="str">
            <v>ZF 2.42</v>
          </cell>
          <cell r="U2934" t="str">
            <v>6 Speed</v>
          </cell>
          <cell r="V2934" t="str">
            <v/>
          </cell>
          <cell r="W2934" t="str">
            <v>120F</v>
          </cell>
          <cell r="X2934">
            <v>42</v>
          </cell>
          <cell r="Y2934" t="str">
            <v>N</v>
          </cell>
          <cell r="Z2934" t="str">
            <v>380/80R38 (BLACK)</v>
          </cell>
          <cell r="AA2934" t="str">
            <v>380/90R46, SPRAYBIB (BLACK)</v>
          </cell>
          <cell r="AB2934">
            <v>1200</v>
          </cell>
          <cell r="AC2934" t="str">
            <v>N</v>
          </cell>
          <cell r="AD2934" t="str">
            <v>Y</v>
          </cell>
          <cell r="AE2934" t="str">
            <v>Y</v>
          </cell>
          <cell r="AF2934" t="str">
            <v>N</v>
          </cell>
          <cell r="AG2934" t="str">
            <v>N</v>
          </cell>
          <cell r="AH2934" t="str">
            <v>N</v>
          </cell>
          <cell r="AK2934" t="str">
            <v>N</v>
          </cell>
          <cell r="AL2934" t="str">
            <v>Y</v>
          </cell>
          <cell r="AM2934" t="str">
            <v>60/90</v>
          </cell>
          <cell r="AN2934" t="str">
            <v>Y</v>
          </cell>
          <cell r="AO2934">
            <v>9</v>
          </cell>
          <cell r="AP2934">
            <v>15</v>
          </cell>
          <cell r="AQ2934">
            <v>3</v>
          </cell>
          <cell r="AR2934" t="str">
            <v>N</v>
          </cell>
          <cell r="AS2934" t="str">
            <v>L</v>
          </cell>
          <cell r="AT2934" t="str">
            <v>Env Pro 2</v>
          </cell>
          <cell r="AU2934" t="str">
            <v>GPS</v>
          </cell>
          <cell r="AV2934" t="str">
            <v>ISO UltraGlide 5</v>
          </cell>
          <cell r="AW2934" t="str">
            <v>Y</v>
          </cell>
          <cell r="AX2934" t="str">
            <v>Y</v>
          </cell>
          <cell r="AY2934" t="str">
            <v>N</v>
          </cell>
        </row>
        <row r="2935">
          <cell r="D2935">
            <v>0</v>
          </cell>
          <cell r="H2935">
            <v>519</v>
          </cell>
          <cell r="O2935">
            <v>0</v>
          </cell>
          <cell r="Q2935" t="str">
            <v>2015-0957</v>
          </cell>
          <cell r="R2935">
            <v>720</v>
          </cell>
          <cell r="S2935">
            <v>160</v>
          </cell>
          <cell r="T2935" t="str">
            <v>JCB</v>
          </cell>
          <cell r="U2935" t="str">
            <v>4 Speed</v>
          </cell>
          <cell r="V2935" t="str">
            <v/>
          </cell>
          <cell r="W2935" t="str">
            <v>120F</v>
          </cell>
          <cell r="X2935">
            <v>50</v>
          </cell>
          <cell r="Y2935" t="str">
            <v>N</v>
          </cell>
          <cell r="Z2935" t="str">
            <v>380/80R38 (White)</v>
          </cell>
          <cell r="AA2935" t="str">
            <v>380/90R46, SPRAYBIB (WHITE)</v>
          </cell>
          <cell r="AB2935">
            <v>750</v>
          </cell>
          <cell r="AC2935" t="str">
            <v>N</v>
          </cell>
          <cell r="AD2935" t="str">
            <v>N</v>
          </cell>
          <cell r="AE2935" t="str">
            <v>Y</v>
          </cell>
          <cell r="AF2935" t="str">
            <v>N</v>
          </cell>
          <cell r="AG2935" t="str">
            <v>N</v>
          </cell>
          <cell r="AH2935" t="str">
            <v>N</v>
          </cell>
          <cell r="AK2935" t="str">
            <v>Y</v>
          </cell>
          <cell r="AL2935" t="str">
            <v>N</v>
          </cell>
          <cell r="AM2935" t="str">
            <v>60/90</v>
          </cell>
          <cell r="AN2935" t="str">
            <v>Y</v>
          </cell>
          <cell r="AO2935">
            <v>9</v>
          </cell>
          <cell r="AP2935">
            <v>15</v>
          </cell>
          <cell r="AQ2935">
            <v>3</v>
          </cell>
          <cell r="AR2935" t="str">
            <v>N</v>
          </cell>
          <cell r="AS2935" t="str">
            <v>N</v>
          </cell>
          <cell r="AT2935" t="str">
            <v>Env Pro 2</v>
          </cell>
          <cell r="AU2935" t="str">
            <v>GPS</v>
          </cell>
          <cell r="AV2935" t="str">
            <v>UltraGlide 5</v>
          </cell>
          <cell r="AW2935" t="str">
            <v>Y</v>
          </cell>
          <cell r="AX2935" t="str">
            <v>Y</v>
          </cell>
          <cell r="AY2935" t="str">
            <v>SmartTrax</v>
          </cell>
        </row>
        <row r="2936">
          <cell r="D2936">
            <v>0</v>
          </cell>
          <cell r="H2936">
            <v>520</v>
          </cell>
          <cell r="O2936">
            <v>0</v>
          </cell>
          <cell r="Q2936" t="str">
            <v>2015-0958</v>
          </cell>
          <cell r="R2936">
            <v>1025</v>
          </cell>
          <cell r="S2936">
            <v>173</v>
          </cell>
          <cell r="T2936" t="str">
            <v>ZF 2.42</v>
          </cell>
          <cell r="U2936" t="str">
            <v>6 Speed</v>
          </cell>
          <cell r="V2936" t="str">
            <v/>
          </cell>
          <cell r="W2936" t="str">
            <v>120F</v>
          </cell>
          <cell r="X2936">
            <v>50</v>
          </cell>
          <cell r="Y2936" t="str">
            <v>N</v>
          </cell>
          <cell r="Z2936" t="str">
            <v>380/80R38 (White)</v>
          </cell>
          <cell r="AA2936" t="str">
            <v>380/90R46, SPRAYBIB (WHITE)</v>
          </cell>
          <cell r="AB2936">
            <v>1000</v>
          </cell>
          <cell r="AC2936" t="str">
            <v>N</v>
          </cell>
          <cell r="AD2936" t="str">
            <v>N</v>
          </cell>
          <cell r="AE2936" t="str">
            <v>N</v>
          </cell>
          <cell r="AF2936" t="str">
            <v>N</v>
          </cell>
          <cell r="AG2936" t="str">
            <v>N</v>
          </cell>
          <cell r="AH2936" t="str">
            <v>Y</v>
          </cell>
          <cell r="AK2936" t="str">
            <v>Y</v>
          </cell>
          <cell r="AL2936" t="str">
            <v>N</v>
          </cell>
          <cell r="AM2936" t="str">
            <v>60/90</v>
          </cell>
          <cell r="AN2936" t="str">
            <v>Y</v>
          </cell>
          <cell r="AO2936">
            <v>9</v>
          </cell>
          <cell r="AP2936">
            <v>15</v>
          </cell>
          <cell r="AQ2936">
            <v>3</v>
          </cell>
          <cell r="AR2936" t="str">
            <v>N</v>
          </cell>
          <cell r="AS2936" t="str">
            <v>N</v>
          </cell>
          <cell r="AT2936" t="str">
            <v>Env Pro 2</v>
          </cell>
          <cell r="AU2936" t="str">
            <v>GPS</v>
          </cell>
          <cell r="AV2936" t="str">
            <v>N</v>
          </cell>
          <cell r="AW2936" t="str">
            <v>Y</v>
          </cell>
          <cell r="AX2936" t="str">
            <v>Y</v>
          </cell>
          <cell r="AY2936" t="str">
            <v>N</v>
          </cell>
        </row>
        <row r="2937">
          <cell r="D2937">
            <v>0</v>
          </cell>
          <cell r="H2937">
            <v>521</v>
          </cell>
          <cell r="O2937">
            <v>0</v>
          </cell>
          <cell r="Q2937" t="str">
            <v>2015-0959</v>
          </cell>
          <cell r="R2937">
            <v>1025</v>
          </cell>
          <cell r="S2937">
            <v>173</v>
          </cell>
          <cell r="T2937" t="str">
            <v>ZF 2.42</v>
          </cell>
          <cell r="U2937" t="str">
            <v>6 Speed</v>
          </cell>
          <cell r="V2937" t="str">
            <v/>
          </cell>
          <cell r="W2937" t="str">
            <v>120-160</v>
          </cell>
          <cell r="X2937">
            <v>50</v>
          </cell>
          <cell r="Y2937" t="str">
            <v>Y</v>
          </cell>
          <cell r="Z2937" t="str">
            <v>380/80R38 (White)</v>
          </cell>
          <cell r="AA2937" t="str">
            <v>380/90R46, SPRAYBIB (WHITE)</v>
          </cell>
          <cell r="AB2937">
            <v>1000</v>
          </cell>
          <cell r="AC2937" t="str">
            <v>N</v>
          </cell>
          <cell r="AD2937" t="str">
            <v>N</v>
          </cell>
          <cell r="AE2937" t="str">
            <v>Y</v>
          </cell>
          <cell r="AF2937">
            <v>38</v>
          </cell>
          <cell r="AG2937" t="str">
            <v>DB</v>
          </cell>
          <cell r="AH2937" t="str">
            <v>N</v>
          </cell>
          <cell r="AK2937" t="str">
            <v>N</v>
          </cell>
          <cell r="AL2937" t="str">
            <v>N</v>
          </cell>
          <cell r="AM2937" t="str">
            <v>60/90</v>
          </cell>
          <cell r="AN2937" t="str">
            <v>Y</v>
          </cell>
          <cell r="AO2937">
            <v>9</v>
          </cell>
          <cell r="AP2937">
            <v>15</v>
          </cell>
          <cell r="AQ2937">
            <v>3</v>
          </cell>
          <cell r="AR2937" t="str">
            <v>N</v>
          </cell>
          <cell r="AS2937" t="str">
            <v>N</v>
          </cell>
          <cell r="AT2937" t="str">
            <v>Env Pro 2</v>
          </cell>
          <cell r="AU2937" t="str">
            <v>GPS</v>
          </cell>
          <cell r="AV2937" t="str">
            <v>UltraGlide 3</v>
          </cell>
          <cell r="AW2937" t="str">
            <v>Y</v>
          </cell>
          <cell r="AX2937" t="str">
            <v>Y</v>
          </cell>
          <cell r="AY2937" t="str">
            <v>SmartTrax</v>
          </cell>
        </row>
        <row r="2938">
          <cell r="D2938">
            <v>0</v>
          </cell>
          <cell r="H2938">
            <v>522</v>
          </cell>
          <cell r="O2938">
            <v>0</v>
          </cell>
          <cell r="Q2938" t="str">
            <v>2015-0960</v>
          </cell>
          <cell r="R2938">
            <v>720</v>
          </cell>
          <cell r="S2938">
            <v>160</v>
          </cell>
          <cell r="T2938" t="str">
            <v>JCB</v>
          </cell>
          <cell r="U2938" t="str">
            <v>4 Speed</v>
          </cell>
          <cell r="V2938" t="str">
            <v/>
          </cell>
          <cell r="W2938" t="str">
            <v>120F</v>
          </cell>
          <cell r="X2938">
            <v>42</v>
          </cell>
          <cell r="Y2938" t="str">
            <v>N</v>
          </cell>
          <cell r="Z2938" t="str">
            <v>380/80R38 (White)</v>
          </cell>
          <cell r="AA2938" t="str">
            <v>380/90R46, SPRAYBIB (WHITE)</v>
          </cell>
          <cell r="AB2938">
            <v>750</v>
          </cell>
          <cell r="AC2938" t="str">
            <v>N</v>
          </cell>
          <cell r="AD2938" t="str">
            <v>N</v>
          </cell>
          <cell r="AE2938" t="str">
            <v>Y</v>
          </cell>
          <cell r="AF2938">
            <v>38</v>
          </cell>
          <cell r="AG2938" t="str">
            <v>Plan</v>
          </cell>
          <cell r="AH2938" t="str">
            <v>N</v>
          </cell>
          <cell r="AK2938" t="str">
            <v>N</v>
          </cell>
          <cell r="AL2938" t="str">
            <v>N</v>
          </cell>
          <cell r="AM2938">
            <v>90</v>
          </cell>
          <cell r="AN2938" t="str">
            <v>Y</v>
          </cell>
          <cell r="AO2938">
            <v>9</v>
          </cell>
          <cell r="AP2938">
            <v>20</v>
          </cell>
          <cell r="AQ2938">
            <v>5</v>
          </cell>
          <cell r="AR2938" t="str">
            <v>N</v>
          </cell>
          <cell r="AS2938" t="str">
            <v>B</v>
          </cell>
          <cell r="AT2938" t="str">
            <v>Env Pro 2</v>
          </cell>
          <cell r="AU2938" t="str">
            <v>GPS</v>
          </cell>
          <cell r="AV2938" t="str">
            <v>PowerGlide</v>
          </cell>
          <cell r="AW2938" t="str">
            <v>Y</v>
          </cell>
          <cell r="AX2938" t="str">
            <v>Y</v>
          </cell>
          <cell r="AY2938" t="str">
            <v>N</v>
          </cell>
        </row>
        <row r="2939">
          <cell r="D2939">
            <v>0</v>
          </cell>
          <cell r="H2939">
            <v>523</v>
          </cell>
          <cell r="O2939">
            <v>0</v>
          </cell>
          <cell r="Q2939" t="str">
            <v>2015-0961</v>
          </cell>
          <cell r="R2939">
            <v>1020</v>
          </cell>
          <cell r="S2939">
            <v>225</v>
          </cell>
          <cell r="T2939" t="str">
            <v>ZF 2.42</v>
          </cell>
          <cell r="U2939" t="str">
            <v>6 Speed</v>
          </cell>
          <cell r="V2939" t="str">
            <v/>
          </cell>
          <cell r="W2939" t="str">
            <v>120F</v>
          </cell>
          <cell r="X2939">
            <v>42</v>
          </cell>
          <cell r="Y2939" t="str">
            <v>N</v>
          </cell>
          <cell r="Z2939" t="str">
            <v>380/80R38 (White)</v>
          </cell>
          <cell r="AA2939" t="str">
            <v>380/90R46, SPRAYBIB (WHITE)</v>
          </cell>
          <cell r="AB2939">
            <v>1000</v>
          </cell>
          <cell r="AC2939" t="str">
            <v>N</v>
          </cell>
          <cell r="AD2939" t="str">
            <v>N</v>
          </cell>
          <cell r="AE2939" t="str">
            <v>Y</v>
          </cell>
          <cell r="AF2939">
            <v>38</v>
          </cell>
          <cell r="AG2939" t="str">
            <v>DB</v>
          </cell>
          <cell r="AH2939" t="str">
            <v>N</v>
          </cell>
          <cell r="AK2939" t="str">
            <v>Y</v>
          </cell>
          <cell r="AL2939" t="str">
            <v>Y</v>
          </cell>
          <cell r="AM2939">
            <v>90</v>
          </cell>
          <cell r="AN2939" t="str">
            <v>Y</v>
          </cell>
          <cell r="AO2939">
            <v>9</v>
          </cell>
          <cell r="AP2939">
            <v>20</v>
          </cell>
          <cell r="AQ2939">
            <v>3</v>
          </cell>
          <cell r="AR2939" t="str">
            <v>N</v>
          </cell>
          <cell r="AS2939" t="str">
            <v>B</v>
          </cell>
          <cell r="AT2939" t="str">
            <v>Viper 4</v>
          </cell>
          <cell r="AU2939" t="str">
            <v>GPS</v>
          </cell>
          <cell r="AV2939" t="str">
            <v>UltraGlide 3</v>
          </cell>
          <cell r="AW2939" t="str">
            <v>Y</v>
          </cell>
          <cell r="AX2939" t="str">
            <v>Y</v>
          </cell>
          <cell r="AY2939" t="str">
            <v>N</v>
          </cell>
        </row>
        <row r="2940">
          <cell r="D2940">
            <v>0</v>
          </cell>
          <cell r="H2940">
            <v>524</v>
          </cell>
          <cell r="O2940">
            <v>0</v>
          </cell>
          <cell r="Q2940" t="str">
            <v>2015-0963</v>
          </cell>
          <cell r="R2940">
            <v>1025</v>
          </cell>
          <cell r="S2940">
            <v>173</v>
          </cell>
          <cell r="T2940" t="str">
            <v>ZF 2.42</v>
          </cell>
          <cell r="U2940" t="str">
            <v>6 Speed</v>
          </cell>
          <cell r="V2940" t="str">
            <v/>
          </cell>
          <cell r="W2940" t="str">
            <v>120F</v>
          </cell>
          <cell r="X2940">
            <v>50</v>
          </cell>
          <cell r="Y2940" t="str">
            <v>N</v>
          </cell>
          <cell r="Z2940" t="str">
            <v>380/80R38 (White)</v>
          </cell>
          <cell r="AA2940" t="str">
            <v>380/90R46, SPRAYBIB (WHITE)</v>
          </cell>
          <cell r="AB2940">
            <v>1000</v>
          </cell>
          <cell r="AC2940" t="str">
            <v>Y</v>
          </cell>
          <cell r="AD2940" t="str">
            <v>Y</v>
          </cell>
          <cell r="AE2940" t="str">
            <v>Y</v>
          </cell>
          <cell r="AF2940">
            <v>38</v>
          </cell>
          <cell r="AG2940" t="str">
            <v>Plan</v>
          </cell>
          <cell r="AH2940" t="str">
            <v>N</v>
          </cell>
          <cell r="AK2940" t="str">
            <v>N</v>
          </cell>
          <cell r="AL2940" t="str">
            <v>N</v>
          </cell>
          <cell r="AM2940">
            <v>90</v>
          </cell>
          <cell r="AN2940" t="str">
            <v>Y</v>
          </cell>
          <cell r="AO2940">
            <v>9</v>
          </cell>
          <cell r="AP2940">
            <v>20</v>
          </cell>
          <cell r="AQ2940">
            <v>3</v>
          </cell>
          <cell r="AR2940" t="str">
            <v>N</v>
          </cell>
          <cell r="AS2940" t="str">
            <v>B</v>
          </cell>
          <cell r="AT2940" t="str">
            <v>Env Pro 2</v>
          </cell>
          <cell r="AU2940" t="str">
            <v>GPS</v>
          </cell>
          <cell r="AV2940" t="str">
            <v>PowerGlide</v>
          </cell>
          <cell r="AW2940" t="str">
            <v>Y</v>
          </cell>
          <cell r="AX2940" t="str">
            <v>Y</v>
          </cell>
          <cell r="AY2940" t="str">
            <v>SmartTrax</v>
          </cell>
        </row>
        <row r="2941">
          <cell r="D2941">
            <v>0</v>
          </cell>
          <cell r="H2941">
            <v>525</v>
          </cell>
          <cell r="O2941">
            <v>0</v>
          </cell>
          <cell r="Q2941" t="str">
            <v>2015-0965</v>
          </cell>
          <cell r="R2941">
            <v>720</v>
          </cell>
          <cell r="S2941">
            <v>160</v>
          </cell>
          <cell r="T2941" t="str">
            <v>JCB</v>
          </cell>
          <cell r="U2941" t="str">
            <v>4 Speed</v>
          </cell>
          <cell r="V2941" t="str">
            <v/>
          </cell>
          <cell r="W2941" t="str">
            <v>120F</v>
          </cell>
          <cell r="X2941">
            <v>42</v>
          </cell>
          <cell r="Y2941" t="str">
            <v>N</v>
          </cell>
          <cell r="Z2941" t="str">
            <v>380/80R38 (White)</v>
          </cell>
          <cell r="AA2941" t="str">
            <v>380/90R46, SPRAYBIB (WHITE)</v>
          </cell>
          <cell r="AB2941">
            <v>750</v>
          </cell>
          <cell r="AC2941" t="str">
            <v>N</v>
          </cell>
          <cell r="AD2941" t="str">
            <v>N</v>
          </cell>
          <cell r="AE2941" t="str">
            <v>N</v>
          </cell>
          <cell r="AF2941" t="str">
            <v>N</v>
          </cell>
          <cell r="AG2941" t="str">
            <v>N</v>
          </cell>
          <cell r="AH2941" t="str">
            <v>Y</v>
          </cell>
          <cell r="AK2941" t="str">
            <v>N</v>
          </cell>
          <cell r="AL2941" t="str">
            <v>Y</v>
          </cell>
          <cell r="AM2941">
            <v>100</v>
          </cell>
          <cell r="AN2941" t="str">
            <v>Y</v>
          </cell>
          <cell r="AO2941">
            <v>9</v>
          </cell>
          <cell r="AP2941">
            <v>20</v>
          </cell>
          <cell r="AQ2941">
            <v>3</v>
          </cell>
          <cell r="AR2941" t="str">
            <v>Split</v>
          </cell>
          <cell r="AS2941" t="str">
            <v>B</v>
          </cell>
          <cell r="AT2941" t="str">
            <v>ISO Wiring</v>
          </cell>
          <cell r="AU2941" t="str">
            <v>GPS</v>
          </cell>
          <cell r="AV2941" t="str">
            <v>N</v>
          </cell>
          <cell r="AW2941" t="str">
            <v>Y</v>
          </cell>
          <cell r="AX2941" t="str">
            <v>Y</v>
          </cell>
          <cell r="AY2941" t="str">
            <v>N</v>
          </cell>
        </row>
        <row r="2942">
          <cell r="D2942">
            <v>0</v>
          </cell>
          <cell r="H2942">
            <v>526</v>
          </cell>
          <cell r="O2942">
            <v>0</v>
          </cell>
          <cell r="Q2942" t="str">
            <v>2015-0967</v>
          </cell>
          <cell r="R2942" t="str">
            <v>1220+</v>
          </cell>
          <cell r="S2942">
            <v>275</v>
          </cell>
          <cell r="T2942" t="str">
            <v>ZF 1.87</v>
          </cell>
          <cell r="U2942" t="str">
            <v>6 Speed</v>
          </cell>
          <cell r="V2942" t="str">
            <v/>
          </cell>
          <cell r="W2942" t="str">
            <v>120F</v>
          </cell>
          <cell r="X2942">
            <v>50</v>
          </cell>
          <cell r="Y2942" t="str">
            <v>N</v>
          </cell>
          <cell r="Z2942" t="str">
            <v>380/80R38 (BLACK)</v>
          </cell>
          <cell r="AA2942" t="str">
            <v>380/90R46, SPRAYBIB (BLACK)</v>
          </cell>
          <cell r="AB2942">
            <v>1200</v>
          </cell>
          <cell r="AC2942" t="str">
            <v>N</v>
          </cell>
          <cell r="AD2942" t="str">
            <v>Y</v>
          </cell>
          <cell r="AE2942" t="str">
            <v>Y</v>
          </cell>
          <cell r="AF2942">
            <v>38</v>
          </cell>
          <cell r="AG2942" t="str">
            <v>DB</v>
          </cell>
          <cell r="AH2942" t="str">
            <v>N</v>
          </cell>
          <cell r="AK2942" t="str">
            <v>Y</v>
          </cell>
          <cell r="AL2942" t="str">
            <v>N</v>
          </cell>
          <cell r="AM2942">
            <v>100</v>
          </cell>
          <cell r="AN2942" t="str">
            <v>Y</v>
          </cell>
          <cell r="AO2942">
            <v>9</v>
          </cell>
          <cell r="AP2942">
            <v>20</v>
          </cell>
          <cell r="AQ2942">
            <v>3</v>
          </cell>
          <cell r="AR2942" t="str">
            <v>N</v>
          </cell>
          <cell r="AS2942" t="str">
            <v>L</v>
          </cell>
          <cell r="AT2942" t="str">
            <v>Env Pro 2</v>
          </cell>
          <cell r="AU2942" t="str">
            <v>GPS</v>
          </cell>
          <cell r="AV2942" t="str">
            <v>N</v>
          </cell>
          <cell r="AW2942" t="str">
            <v>Y</v>
          </cell>
          <cell r="AX2942" t="str">
            <v>Y</v>
          </cell>
          <cell r="AY2942" t="str">
            <v>N</v>
          </cell>
        </row>
        <row r="2943">
          <cell r="D2943">
            <v>0</v>
          </cell>
          <cell r="H2943">
            <v>527</v>
          </cell>
          <cell r="O2943">
            <v>0</v>
          </cell>
          <cell r="Q2943" t="str">
            <v>2015-0968</v>
          </cell>
          <cell r="R2943">
            <v>1220</v>
          </cell>
          <cell r="S2943">
            <v>225</v>
          </cell>
          <cell r="T2943" t="str">
            <v>ZF 2.42</v>
          </cell>
          <cell r="U2943" t="str">
            <v>6 Speed</v>
          </cell>
          <cell r="V2943" t="str">
            <v/>
          </cell>
          <cell r="W2943" t="str">
            <v>120F</v>
          </cell>
          <cell r="X2943">
            <v>50</v>
          </cell>
          <cell r="Y2943" t="str">
            <v>N</v>
          </cell>
          <cell r="Z2943" t="str">
            <v>380/80R38 (BLACK)</v>
          </cell>
          <cell r="AA2943" t="str">
            <v>380/90R46, SPRAYBIB (BLACK)</v>
          </cell>
          <cell r="AB2943">
            <v>1200</v>
          </cell>
          <cell r="AC2943" t="str">
            <v>N</v>
          </cell>
          <cell r="AD2943" t="str">
            <v>N</v>
          </cell>
          <cell r="AE2943" t="str">
            <v>Y</v>
          </cell>
          <cell r="AF2943">
            <v>38</v>
          </cell>
          <cell r="AG2943" t="str">
            <v>DB</v>
          </cell>
          <cell r="AH2943" t="str">
            <v>N</v>
          </cell>
          <cell r="AK2943" t="str">
            <v>N</v>
          </cell>
          <cell r="AL2943" t="str">
            <v>N</v>
          </cell>
          <cell r="AM2943">
            <v>100</v>
          </cell>
          <cell r="AN2943" t="str">
            <v>Y</v>
          </cell>
          <cell r="AO2943">
            <v>9</v>
          </cell>
          <cell r="AP2943">
            <v>20</v>
          </cell>
          <cell r="AQ2943">
            <v>3</v>
          </cell>
          <cell r="AR2943" t="str">
            <v>N</v>
          </cell>
          <cell r="AS2943" t="str">
            <v>L</v>
          </cell>
          <cell r="AT2943" t="str">
            <v>Env Pro 2</v>
          </cell>
          <cell r="AU2943" t="str">
            <v>GPS</v>
          </cell>
          <cell r="AV2943" t="str">
            <v>UltraGlide 3</v>
          </cell>
          <cell r="AW2943" t="str">
            <v>Y</v>
          </cell>
          <cell r="AX2943" t="str">
            <v>Y</v>
          </cell>
          <cell r="AY2943" t="str">
            <v>SmartTrax</v>
          </cell>
          <cell r="AZ2943" t="str">
            <v>Raven 2" w/display</v>
          </cell>
        </row>
        <row r="2944">
          <cell r="D2944">
            <v>0</v>
          </cell>
          <cell r="H2944">
            <v>528</v>
          </cell>
          <cell r="O2944">
            <v>0</v>
          </cell>
          <cell r="Q2944" t="str">
            <v>2015-0969</v>
          </cell>
          <cell r="R2944">
            <v>1220</v>
          </cell>
          <cell r="S2944">
            <v>225</v>
          </cell>
          <cell r="T2944" t="str">
            <v>ZF 2.42</v>
          </cell>
          <cell r="U2944" t="str">
            <v>6 Speed</v>
          </cell>
          <cell r="V2944" t="str">
            <v/>
          </cell>
          <cell r="W2944" t="str">
            <v>120-160</v>
          </cell>
          <cell r="X2944">
            <v>50</v>
          </cell>
          <cell r="Y2944" t="str">
            <v>Y</v>
          </cell>
          <cell r="Z2944" t="str">
            <v>380/80R38 (BLACK)</v>
          </cell>
          <cell r="AA2944" t="str">
            <v>380/90R46, SPRAYBIB (BLACK)</v>
          </cell>
          <cell r="AB2944">
            <v>1200</v>
          </cell>
          <cell r="AC2944" t="str">
            <v>N</v>
          </cell>
          <cell r="AD2944" t="str">
            <v>N</v>
          </cell>
          <cell r="AE2944" t="str">
            <v>Y</v>
          </cell>
          <cell r="AF2944" t="str">
            <v>N</v>
          </cell>
          <cell r="AG2944" t="str">
            <v>N</v>
          </cell>
          <cell r="AH2944" t="str">
            <v>N</v>
          </cell>
          <cell r="AK2944" t="str">
            <v>N</v>
          </cell>
          <cell r="AL2944" t="str">
            <v>Y</v>
          </cell>
          <cell r="AM2944" t="str">
            <v>60/90</v>
          </cell>
          <cell r="AN2944" t="str">
            <v>Y</v>
          </cell>
          <cell r="AO2944">
            <v>9</v>
          </cell>
          <cell r="AP2944">
            <v>15</v>
          </cell>
          <cell r="AQ2944">
            <v>3</v>
          </cell>
          <cell r="AR2944" t="str">
            <v>N</v>
          </cell>
          <cell r="AS2944" t="str">
            <v>L</v>
          </cell>
          <cell r="AT2944" t="str">
            <v>Env Pro 2</v>
          </cell>
          <cell r="AU2944" t="str">
            <v>GPS</v>
          </cell>
          <cell r="AV2944" t="str">
            <v>UltraGlide 5</v>
          </cell>
          <cell r="AW2944" t="str">
            <v>Y</v>
          </cell>
          <cell r="AX2944" t="str">
            <v>Y</v>
          </cell>
          <cell r="AY2944" t="str">
            <v>SmartTrax</v>
          </cell>
          <cell r="BB2944" t="str">
            <v>White 620/70R42, MEGAXBIB</v>
          </cell>
        </row>
        <row r="2945">
          <cell r="D2945">
            <v>0</v>
          </cell>
          <cell r="H2945">
            <v>529</v>
          </cell>
          <cell r="O2945">
            <v>0</v>
          </cell>
          <cell r="Q2945" t="str">
            <v>2015-0970</v>
          </cell>
          <cell r="R2945">
            <v>720</v>
          </cell>
          <cell r="S2945">
            <v>160</v>
          </cell>
          <cell r="T2945" t="str">
            <v>JCB</v>
          </cell>
          <cell r="U2945" t="str">
            <v>4 Speed</v>
          </cell>
          <cell r="V2945" t="str">
            <v/>
          </cell>
          <cell r="W2945" t="str">
            <v>120F</v>
          </cell>
          <cell r="X2945">
            <v>42</v>
          </cell>
          <cell r="Y2945" t="str">
            <v>N</v>
          </cell>
          <cell r="Z2945" t="str">
            <v>380/80R38 (White)</v>
          </cell>
          <cell r="AA2945" t="str">
            <v>380/90R46, SPRAYBIB (WHITE)</v>
          </cell>
          <cell r="AB2945">
            <v>750</v>
          </cell>
          <cell r="AC2945" t="str">
            <v>N</v>
          </cell>
          <cell r="AD2945" t="str">
            <v>N</v>
          </cell>
          <cell r="AE2945" t="str">
            <v>Y</v>
          </cell>
          <cell r="AF2945" t="str">
            <v>N</v>
          </cell>
          <cell r="AG2945" t="str">
            <v>N</v>
          </cell>
          <cell r="AH2945" t="str">
            <v>Y</v>
          </cell>
          <cell r="AK2945" t="str">
            <v>Y</v>
          </cell>
          <cell r="AL2945" t="str">
            <v>N</v>
          </cell>
          <cell r="AM2945" t="str">
            <v>60/90</v>
          </cell>
          <cell r="AN2945" t="str">
            <v>Y</v>
          </cell>
          <cell r="AO2945">
            <v>9</v>
          </cell>
          <cell r="AP2945">
            <v>15</v>
          </cell>
          <cell r="AQ2945">
            <v>3</v>
          </cell>
          <cell r="AR2945" t="str">
            <v>N</v>
          </cell>
          <cell r="AS2945" t="str">
            <v>N</v>
          </cell>
          <cell r="AT2945" t="str">
            <v>Env Pro 2</v>
          </cell>
          <cell r="AU2945" t="str">
            <v>GPS</v>
          </cell>
          <cell r="AV2945" t="str">
            <v>UltraGlide 5</v>
          </cell>
          <cell r="AW2945" t="str">
            <v>Y</v>
          </cell>
          <cell r="AX2945" t="str">
            <v>Y</v>
          </cell>
          <cell r="AY2945" t="str">
            <v>SmartTrax</v>
          </cell>
        </row>
        <row r="2946">
          <cell r="D2946">
            <v>0</v>
          </cell>
          <cell r="H2946">
            <v>530</v>
          </cell>
          <cell r="O2946">
            <v>0</v>
          </cell>
          <cell r="Q2946" t="str">
            <v>2015-0974</v>
          </cell>
          <cell r="R2946">
            <v>1025</v>
          </cell>
          <cell r="S2946">
            <v>173</v>
          </cell>
          <cell r="T2946" t="str">
            <v>ZF 2.42</v>
          </cell>
          <cell r="U2946" t="str">
            <v>6 Speed</v>
          </cell>
          <cell r="V2946" t="str">
            <v/>
          </cell>
          <cell r="W2946" t="str">
            <v>120F</v>
          </cell>
          <cell r="X2946">
            <v>42</v>
          </cell>
          <cell r="Y2946" t="str">
            <v>N</v>
          </cell>
          <cell r="Z2946" t="str">
            <v>320/85R38 (White)</v>
          </cell>
          <cell r="AA2946" t="str">
            <v>320/90R50, AGRIBIB RC (White)</v>
          </cell>
          <cell r="AB2946">
            <v>1000</v>
          </cell>
          <cell r="AC2946" t="str">
            <v>N</v>
          </cell>
          <cell r="AD2946" t="str">
            <v>N</v>
          </cell>
          <cell r="AE2946" t="str">
            <v>N</v>
          </cell>
          <cell r="AF2946" t="str">
            <v>N</v>
          </cell>
          <cell r="AG2946" t="str">
            <v>N</v>
          </cell>
          <cell r="AH2946" t="str">
            <v>N</v>
          </cell>
          <cell r="AK2946" t="str">
            <v>Y</v>
          </cell>
          <cell r="AL2946" t="str">
            <v>N</v>
          </cell>
          <cell r="AM2946" t="str">
            <v>60/90</v>
          </cell>
          <cell r="AN2946" t="str">
            <v>Y</v>
          </cell>
          <cell r="AO2946">
            <v>9</v>
          </cell>
          <cell r="AP2946">
            <v>15</v>
          </cell>
          <cell r="AQ2946">
            <v>5</v>
          </cell>
          <cell r="AR2946" t="str">
            <v>N</v>
          </cell>
          <cell r="AS2946" t="str">
            <v>N</v>
          </cell>
          <cell r="AT2946" t="str">
            <v>Env Pro 2</v>
          </cell>
          <cell r="AU2946" t="str">
            <v>GPS</v>
          </cell>
          <cell r="AV2946" t="str">
            <v>N</v>
          </cell>
          <cell r="AW2946" t="str">
            <v>Y</v>
          </cell>
          <cell r="AX2946" t="str">
            <v>Y</v>
          </cell>
          <cell r="AY2946" t="str">
            <v>N</v>
          </cell>
        </row>
        <row r="2947">
          <cell r="D2947">
            <v>0</v>
          </cell>
          <cell r="H2947">
            <v>531</v>
          </cell>
          <cell r="O2947">
            <v>0</v>
          </cell>
          <cell r="Q2947" t="str">
            <v>2015-0975</v>
          </cell>
          <cell r="R2947">
            <v>720</v>
          </cell>
          <cell r="S2947">
            <v>160</v>
          </cell>
          <cell r="T2947" t="str">
            <v>JCB</v>
          </cell>
          <cell r="U2947" t="str">
            <v>4 Speed</v>
          </cell>
          <cell r="V2947" t="str">
            <v/>
          </cell>
          <cell r="W2947" t="str">
            <v>120F</v>
          </cell>
          <cell r="X2947">
            <v>50</v>
          </cell>
          <cell r="Y2947" t="str">
            <v>N</v>
          </cell>
          <cell r="Z2947" t="str">
            <v>380/80R38 (White)</v>
          </cell>
          <cell r="AA2947" t="str">
            <v>380/90R46, SPRAYBIB (WHITE)</v>
          </cell>
          <cell r="AB2947">
            <v>750</v>
          </cell>
          <cell r="AC2947" t="str">
            <v>N</v>
          </cell>
          <cell r="AD2947" t="str">
            <v>N</v>
          </cell>
          <cell r="AE2947" t="str">
            <v>Y</v>
          </cell>
          <cell r="AF2947">
            <v>38</v>
          </cell>
          <cell r="AG2947" t="str">
            <v>DB</v>
          </cell>
          <cell r="AH2947" t="str">
            <v>N</v>
          </cell>
          <cell r="AK2947" t="str">
            <v>N</v>
          </cell>
          <cell r="AL2947" t="str">
            <v>N</v>
          </cell>
          <cell r="AM2947">
            <v>100</v>
          </cell>
          <cell r="AN2947" t="str">
            <v>Y</v>
          </cell>
          <cell r="AO2947">
            <v>9</v>
          </cell>
          <cell r="AP2947">
            <v>15</v>
          </cell>
          <cell r="AQ2947">
            <v>3</v>
          </cell>
          <cell r="AR2947" t="str">
            <v>N</v>
          </cell>
          <cell r="AS2947" t="str">
            <v>N</v>
          </cell>
          <cell r="AT2947" t="str">
            <v>Env Pro 2</v>
          </cell>
          <cell r="AU2947" t="str">
            <v>GPS</v>
          </cell>
          <cell r="AV2947" t="str">
            <v>UltraGlide 3</v>
          </cell>
          <cell r="AW2947" t="str">
            <v>Y</v>
          </cell>
          <cell r="AX2947" t="str">
            <v>Y</v>
          </cell>
          <cell r="AY2947" t="str">
            <v>SmartTrax</v>
          </cell>
        </row>
        <row r="2948">
          <cell r="D2948">
            <v>0</v>
          </cell>
          <cell r="H2948">
            <v>532</v>
          </cell>
          <cell r="O2948">
            <v>0</v>
          </cell>
          <cell r="Q2948" t="str">
            <v>2015-0977</v>
          </cell>
          <cell r="R2948">
            <v>720</v>
          </cell>
          <cell r="S2948">
            <v>160</v>
          </cell>
          <cell r="T2948" t="str">
            <v>JCB</v>
          </cell>
          <cell r="U2948" t="str">
            <v>4 Speed</v>
          </cell>
          <cell r="V2948" t="str">
            <v/>
          </cell>
          <cell r="W2948" t="str">
            <v>120F</v>
          </cell>
          <cell r="X2948">
            <v>42</v>
          </cell>
          <cell r="Y2948" t="str">
            <v>N</v>
          </cell>
          <cell r="Z2948" t="str">
            <v>380/80R38 (White)</v>
          </cell>
          <cell r="AA2948" t="str">
            <v>380/90R46, SPRAYBIB (WHITE)</v>
          </cell>
          <cell r="AB2948">
            <v>750</v>
          </cell>
          <cell r="AC2948" t="str">
            <v>N</v>
          </cell>
          <cell r="AD2948" t="str">
            <v>N</v>
          </cell>
          <cell r="AE2948" t="str">
            <v>Y</v>
          </cell>
          <cell r="AF2948">
            <v>38</v>
          </cell>
          <cell r="AG2948" t="str">
            <v>Plan</v>
          </cell>
          <cell r="AH2948" t="str">
            <v>N</v>
          </cell>
          <cell r="AK2948" t="str">
            <v>N</v>
          </cell>
          <cell r="AL2948" t="str">
            <v>N</v>
          </cell>
          <cell r="AM2948">
            <v>90</v>
          </cell>
          <cell r="AN2948" t="str">
            <v>Y</v>
          </cell>
          <cell r="AO2948">
            <v>9</v>
          </cell>
          <cell r="AP2948">
            <v>20</v>
          </cell>
          <cell r="AQ2948">
            <v>3</v>
          </cell>
          <cell r="AR2948" t="str">
            <v>N</v>
          </cell>
          <cell r="AS2948" t="str">
            <v>B</v>
          </cell>
          <cell r="AT2948" t="str">
            <v>Env Pro 2</v>
          </cell>
          <cell r="AU2948" t="str">
            <v>GPS</v>
          </cell>
          <cell r="AV2948" t="str">
            <v>PowerGlide</v>
          </cell>
          <cell r="AW2948" t="str">
            <v>Y</v>
          </cell>
          <cell r="AX2948" t="str">
            <v>Y</v>
          </cell>
          <cell r="AY2948" t="str">
            <v>SmartTrax</v>
          </cell>
        </row>
        <row r="2949">
          <cell r="D2949">
            <v>0</v>
          </cell>
          <cell r="H2949">
            <v>533</v>
          </cell>
          <cell r="O2949">
            <v>0</v>
          </cell>
          <cell r="Q2949" t="str">
            <v>2015-0978</v>
          </cell>
          <cell r="R2949">
            <v>1020</v>
          </cell>
          <cell r="S2949">
            <v>225</v>
          </cell>
          <cell r="T2949" t="str">
            <v>ZF 2.42</v>
          </cell>
          <cell r="U2949" t="str">
            <v>6 Speed</v>
          </cell>
          <cell r="V2949" t="str">
            <v/>
          </cell>
          <cell r="W2949" t="str">
            <v>120F</v>
          </cell>
          <cell r="X2949">
            <v>42</v>
          </cell>
          <cell r="Y2949" t="str">
            <v>N</v>
          </cell>
          <cell r="Z2949" t="str">
            <v>380/80R38 (White)</v>
          </cell>
          <cell r="AA2949" t="str">
            <v>380/90R46, SPRAYBIB (WHITE)</v>
          </cell>
          <cell r="AB2949">
            <v>1000</v>
          </cell>
          <cell r="AC2949" t="str">
            <v>N</v>
          </cell>
          <cell r="AD2949" t="str">
            <v>Y</v>
          </cell>
          <cell r="AE2949" t="str">
            <v>Y</v>
          </cell>
          <cell r="AF2949">
            <v>38</v>
          </cell>
          <cell r="AG2949" t="str">
            <v>DB</v>
          </cell>
          <cell r="AH2949" t="str">
            <v>N</v>
          </cell>
          <cell r="AK2949" t="str">
            <v>Y</v>
          </cell>
          <cell r="AL2949" t="str">
            <v>N</v>
          </cell>
          <cell r="AM2949">
            <v>90</v>
          </cell>
          <cell r="AN2949" t="str">
            <v>Y</v>
          </cell>
          <cell r="AO2949">
            <v>9</v>
          </cell>
          <cell r="AP2949">
            <v>20</v>
          </cell>
          <cell r="AQ2949">
            <v>3</v>
          </cell>
          <cell r="AR2949" t="str">
            <v>N</v>
          </cell>
          <cell r="AS2949" t="str">
            <v>B</v>
          </cell>
          <cell r="AT2949" t="str">
            <v>Viper 4</v>
          </cell>
          <cell r="AU2949" t="str">
            <v>GPS</v>
          </cell>
          <cell r="AV2949" t="str">
            <v>UltraGlide 3</v>
          </cell>
          <cell r="AW2949" t="str">
            <v>Y</v>
          </cell>
          <cell r="AX2949" t="str">
            <v>Y</v>
          </cell>
          <cell r="AY2949" t="str">
            <v>N</v>
          </cell>
        </row>
        <row r="2950">
          <cell r="D2950">
            <v>0</v>
          </cell>
          <cell r="H2950">
            <v>534</v>
          </cell>
          <cell r="O2950">
            <v>0</v>
          </cell>
          <cell r="Q2950" t="str">
            <v>2015-0981</v>
          </cell>
          <cell r="R2950">
            <v>1025</v>
          </cell>
          <cell r="S2950">
            <v>173</v>
          </cell>
          <cell r="T2950" t="str">
            <v>ZF 2.42</v>
          </cell>
          <cell r="U2950" t="str">
            <v>6 Speed</v>
          </cell>
          <cell r="V2950" t="str">
            <v/>
          </cell>
          <cell r="W2950" t="str">
            <v>120F</v>
          </cell>
          <cell r="X2950">
            <v>50</v>
          </cell>
          <cell r="Y2950" t="str">
            <v>N</v>
          </cell>
          <cell r="Z2950" t="str">
            <v>380/80R38 (White)</v>
          </cell>
          <cell r="AA2950" t="str">
            <v>380/90R46, SPRAYBIB (WHITE)</v>
          </cell>
          <cell r="AB2950">
            <v>1000</v>
          </cell>
          <cell r="AC2950" t="str">
            <v>N</v>
          </cell>
          <cell r="AD2950" t="str">
            <v>N</v>
          </cell>
          <cell r="AE2950" t="str">
            <v>Y</v>
          </cell>
          <cell r="AF2950">
            <v>38</v>
          </cell>
          <cell r="AG2950" t="str">
            <v>Plan</v>
          </cell>
          <cell r="AH2950" t="str">
            <v>N</v>
          </cell>
          <cell r="AK2950" t="str">
            <v>N</v>
          </cell>
          <cell r="AL2950" t="str">
            <v>N</v>
          </cell>
          <cell r="AM2950">
            <v>90</v>
          </cell>
          <cell r="AN2950" t="str">
            <v>Y</v>
          </cell>
          <cell r="AO2950">
            <v>9</v>
          </cell>
          <cell r="AP2950">
            <v>20</v>
          </cell>
          <cell r="AQ2950">
            <v>3</v>
          </cell>
          <cell r="AR2950" t="str">
            <v>N</v>
          </cell>
          <cell r="AS2950" t="str">
            <v>B</v>
          </cell>
          <cell r="AT2950" t="str">
            <v>Env Pro 2</v>
          </cell>
          <cell r="AU2950" t="str">
            <v>GPS</v>
          </cell>
          <cell r="AV2950" t="str">
            <v>PowerGlide</v>
          </cell>
          <cell r="AW2950" t="str">
            <v>Y</v>
          </cell>
          <cell r="AX2950" t="str">
            <v>Y</v>
          </cell>
          <cell r="AY2950" t="str">
            <v>SmartTrax</v>
          </cell>
        </row>
        <row r="2951">
          <cell r="D2951">
            <v>0</v>
          </cell>
          <cell r="H2951">
            <v>535</v>
          </cell>
          <cell r="O2951">
            <v>0</v>
          </cell>
          <cell r="Q2951" t="str">
            <v>2015-0982</v>
          </cell>
          <cell r="R2951">
            <v>720</v>
          </cell>
          <cell r="S2951">
            <v>160</v>
          </cell>
          <cell r="T2951" t="str">
            <v>JCB</v>
          </cell>
          <cell r="U2951" t="str">
            <v>4 Speed</v>
          </cell>
          <cell r="V2951" t="str">
            <v/>
          </cell>
          <cell r="W2951" t="str">
            <v>120F</v>
          </cell>
          <cell r="X2951">
            <v>42</v>
          </cell>
          <cell r="Y2951" t="str">
            <v>N</v>
          </cell>
          <cell r="Z2951" t="str">
            <v>380/80R38 (White)</v>
          </cell>
          <cell r="AA2951" t="str">
            <v>380/90R46, SPRAYBIB (WHITE)</v>
          </cell>
          <cell r="AB2951">
            <v>750</v>
          </cell>
          <cell r="AC2951" t="str">
            <v>N</v>
          </cell>
          <cell r="AD2951" t="str">
            <v>N</v>
          </cell>
          <cell r="AE2951" t="str">
            <v>N</v>
          </cell>
          <cell r="AF2951">
            <v>38</v>
          </cell>
          <cell r="AG2951" t="str">
            <v>DB</v>
          </cell>
          <cell r="AH2951" t="str">
            <v>N</v>
          </cell>
          <cell r="AK2951" t="str">
            <v>N</v>
          </cell>
          <cell r="AL2951" t="str">
            <v>Y</v>
          </cell>
          <cell r="AM2951">
            <v>100</v>
          </cell>
          <cell r="AN2951" t="str">
            <v>Y</v>
          </cell>
          <cell r="AO2951">
            <v>9</v>
          </cell>
          <cell r="AP2951">
            <v>20</v>
          </cell>
          <cell r="AQ2951">
            <v>3</v>
          </cell>
          <cell r="AR2951" t="str">
            <v>N</v>
          </cell>
          <cell r="AS2951" t="str">
            <v>B</v>
          </cell>
          <cell r="AT2951" t="str">
            <v>Env Pro 2</v>
          </cell>
          <cell r="AU2951" t="str">
            <v>GPS</v>
          </cell>
          <cell r="AV2951" t="str">
            <v>N</v>
          </cell>
          <cell r="AW2951" t="str">
            <v>Y</v>
          </cell>
          <cell r="AX2951" t="str">
            <v>Y</v>
          </cell>
          <cell r="AY2951" t="str">
            <v>SmartTrax</v>
          </cell>
        </row>
        <row r="2952">
          <cell r="D2952">
            <v>0</v>
          </cell>
          <cell r="H2952">
            <v>536</v>
          </cell>
          <cell r="O2952">
            <v>0</v>
          </cell>
          <cell r="Q2952" t="str">
            <v>2015-0983</v>
          </cell>
          <cell r="R2952" t="str">
            <v>1020+</v>
          </cell>
          <cell r="S2952">
            <v>275</v>
          </cell>
          <cell r="T2952" t="str">
            <v>ZF 1.87</v>
          </cell>
          <cell r="U2952" t="str">
            <v>6 Speed</v>
          </cell>
          <cell r="V2952" t="str">
            <v/>
          </cell>
          <cell r="W2952" t="str">
            <v>120-160</v>
          </cell>
          <cell r="X2952">
            <v>50</v>
          </cell>
          <cell r="Y2952" t="str">
            <v>Y</v>
          </cell>
          <cell r="Z2952" t="str">
            <v>380/80R38 (BLACK)</v>
          </cell>
          <cell r="AA2952" t="str">
            <v>380/90R46, SPRAYBIB (BLACK)</v>
          </cell>
          <cell r="AB2952">
            <v>1200</v>
          </cell>
          <cell r="AC2952" t="str">
            <v>N</v>
          </cell>
          <cell r="AD2952" t="str">
            <v>Y</v>
          </cell>
          <cell r="AE2952" t="str">
            <v>Y</v>
          </cell>
          <cell r="AF2952">
            <v>38</v>
          </cell>
          <cell r="AG2952" t="str">
            <v>DB</v>
          </cell>
          <cell r="AH2952" t="str">
            <v>Y</v>
          </cell>
          <cell r="AK2952" t="str">
            <v>Y</v>
          </cell>
          <cell r="AL2952" t="str">
            <v>N</v>
          </cell>
          <cell r="AM2952">
            <v>100</v>
          </cell>
          <cell r="AN2952" t="str">
            <v>Y</v>
          </cell>
          <cell r="AO2952">
            <v>9</v>
          </cell>
          <cell r="AP2952">
            <v>20</v>
          </cell>
          <cell r="AQ2952">
            <v>3</v>
          </cell>
          <cell r="AR2952" t="str">
            <v>N</v>
          </cell>
          <cell r="AS2952" t="str">
            <v>L</v>
          </cell>
          <cell r="AT2952" t="str">
            <v>Env Pro 2</v>
          </cell>
          <cell r="AU2952" t="str">
            <v>GPS</v>
          </cell>
          <cell r="AV2952" t="str">
            <v>N</v>
          </cell>
          <cell r="AW2952" t="str">
            <v>Y</v>
          </cell>
          <cell r="AX2952" t="str">
            <v>Y</v>
          </cell>
          <cell r="AY2952" t="str">
            <v>N</v>
          </cell>
        </row>
        <row r="2953">
          <cell r="D2953">
            <v>0</v>
          </cell>
          <cell r="H2953">
            <v>537</v>
          </cell>
          <cell r="O2953">
            <v>0</v>
          </cell>
          <cell r="Q2953" t="str">
            <v>2015-0984</v>
          </cell>
          <cell r="R2953">
            <v>1220</v>
          </cell>
          <cell r="S2953">
            <v>225</v>
          </cell>
          <cell r="T2953" t="str">
            <v>ZF 2.42</v>
          </cell>
          <cell r="U2953" t="str">
            <v>6 Speed</v>
          </cell>
          <cell r="V2953" t="str">
            <v/>
          </cell>
          <cell r="W2953" t="str">
            <v>120F</v>
          </cell>
          <cell r="X2953">
            <v>50</v>
          </cell>
          <cell r="Y2953" t="str">
            <v>N</v>
          </cell>
          <cell r="Z2953" t="str">
            <v>380/80R38 (BLACK)</v>
          </cell>
          <cell r="AA2953" t="str">
            <v>380/90R46, SPRAYBIB (BLACK)</v>
          </cell>
          <cell r="AB2953">
            <v>1200</v>
          </cell>
          <cell r="AC2953" t="str">
            <v>N</v>
          </cell>
          <cell r="AD2953" t="str">
            <v>N</v>
          </cell>
          <cell r="AE2953" t="str">
            <v>Y</v>
          </cell>
          <cell r="AF2953">
            <v>38</v>
          </cell>
          <cell r="AG2953" t="str">
            <v>DB</v>
          </cell>
          <cell r="AH2953" t="str">
            <v>N</v>
          </cell>
          <cell r="AK2953" t="str">
            <v>N</v>
          </cell>
          <cell r="AL2953" t="str">
            <v>N</v>
          </cell>
          <cell r="AM2953">
            <v>100</v>
          </cell>
          <cell r="AN2953" t="str">
            <v>Y</v>
          </cell>
          <cell r="AO2953">
            <v>9</v>
          </cell>
          <cell r="AP2953">
            <v>20</v>
          </cell>
          <cell r="AQ2953">
            <v>3</v>
          </cell>
          <cell r="AR2953" t="str">
            <v>N</v>
          </cell>
          <cell r="AS2953" t="str">
            <v>L</v>
          </cell>
          <cell r="AT2953" t="str">
            <v>Viper 4</v>
          </cell>
          <cell r="AU2953" t="str">
            <v>GPS</v>
          </cell>
          <cell r="AV2953" t="str">
            <v>UltraGlide 3</v>
          </cell>
          <cell r="AW2953" t="str">
            <v>Y</v>
          </cell>
          <cell r="AX2953" t="str">
            <v>Y</v>
          </cell>
          <cell r="AY2953" t="str">
            <v>SmartTrax</v>
          </cell>
        </row>
        <row r="2954">
          <cell r="D2954">
            <v>0</v>
          </cell>
          <cell r="H2954">
            <v>538</v>
          </cell>
          <cell r="O2954">
            <v>0</v>
          </cell>
          <cell r="Q2954" t="str">
            <v>2015-0986</v>
          </cell>
          <cell r="R2954">
            <v>1220</v>
          </cell>
          <cell r="S2954">
            <v>225</v>
          </cell>
          <cell r="T2954" t="str">
            <v>ZF 2.42</v>
          </cell>
          <cell r="U2954" t="str">
            <v>6 Speed</v>
          </cell>
          <cell r="V2954" t="str">
            <v/>
          </cell>
          <cell r="W2954" t="str">
            <v>120F</v>
          </cell>
          <cell r="X2954">
            <v>50</v>
          </cell>
          <cell r="Y2954" t="str">
            <v>N</v>
          </cell>
          <cell r="Z2954" t="str">
            <v>380/80R38 (BLACK)</v>
          </cell>
          <cell r="AA2954" t="str">
            <v>380/90R46, SPRAYBIB (BLACK)</v>
          </cell>
          <cell r="AB2954">
            <v>1200</v>
          </cell>
          <cell r="AC2954" t="str">
            <v>N</v>
          </cell>
          <cell r="AD2954" t="str">
            <v>N</v>
          </cell>
          <cell r="AE2954" t="str">
            <v>Y</v>
          </cell>
          <cell r="AF2954" t="str">
            <v>N</v>
          </cell>
          <cell r="AG2954" t="str">
            <v>N</v>
          </cell>
          <cell r="AH2954" t="str">
            <v>N</v>
          </cell>
          <cell r="AK2954" t="str">
            <v>Y</v>
          </cell>
          <cell r="AL2954" t="str">
            <v>Y</v>
          </cell>
          <cell r="AM2954" t="str">
            <v>60/90</v>
          </cell>
          <cell r="AN2954" t="str">
            <v>Y</v>
          </cell>
          <cell r="AO2954">
            <v>9</v>
          </cell>
          <cell r="AP2954">
            <v>15</v>
          </cell>
          <cell r="AQ2954">
            <v>3</v>
          </cell>
          <cell r="AR2954" t="str">
            <v>N</v>
          </cell>
          <cell r="AS2954" t="str">
            <v>L</v>
          </cell>
          <cell r="AT2954" t="str">
            <v>Env Pro 2</v>
          </cell>
          <cell r="AU2954" t="str">
            <v>GPS</v>
          </cell>
          <cell r="AV2954" t="str">
            <v>N</v>
          </cell>
          <cell r="AW2954" t="str">
            <v>Y</v>
          </cell>
          <cell r="AX2954" t="str">
            <v>Y</v>
          </cell>
          <cell r="AY2954" t="str">
            <v>N</v>
          </cell>
          <cell r="BB2954" t="str">
            <v xml:space="preserve">Dual set, White, 380/90R46, SPRAYBIB </v>
          </cell>
        </row>
        <row r="2955">
          <cell r="D2955">
            <v>0</v>
          </cell>
          <cell r="H2955">
            <v>539</v>
          </cell>
          <cell r="O2955">
            <v>0</v>
          </cell>
          <cell r="Q2955" t="str">
            <v>2015-0989</v>
          </cell>
          <cell r="R2955">
            <v>720</v>
          </cell>
          <cell r="S2955">
            <v>160</v>
          </cell>
          <cell r="T2955" t="str">
            <v>JCB</v>
          </cell>
          <cell r="U2955" t="str">
            <v>4 Speed</v>
          </cell>
          <cell r="V2955" t="str">
            <v/>
          </cell>
          <cell r="W2955" t="str">
            <v>120F</v>
          </cell>
          <cell r="X2955">
            <v>42</v>
          </cell>
          <cell r="Y2955" t="str">
            <v>N</v>
          </cell>
          <cell r="Z2955" t="str">
            <v>380/80R38 (White)</v>
          </cell>
          <cell r="AA2955" t="str">
            <v>380/90R46, SPRAYBIB (WHITE)</v>
          </cell>
          <cell r="AB2955">
            <v>750</v>
          </cell>
          <cell r="AC2955" t="str">
            <v>N</v>
          </cell>
          <cell r="AD2955" t="str">
            <v>N</v>
          </cell>
          <cell r="AE2955" t="str">
            <v>Y</v>
          </cell>
          <cell r="AF2955" t="str">
            <v>N</v>
          </cell>
          <cell r="AG2955" t="str">
            <v>N</v>
          </cell>
          <cell r="AH2955" t="str">
            <v>Y</v>
          </cell>
          <cell r="AK2955" t="str">
            <v>Y</v>
          </cell>
          <cell r="AL2955" t="str">
            <v>N</v>
          </cell>
          <cell r="AM2955" t="str">
            <v>60/90</v>
          </cell>
          <cell r="AN2955" t="str">
            <v>Y</v>
          </cell>
          <cell r="AO2955">
            <v>9</v>
          </cell>
          <cell r="AP2955">
            <v>15</v>
          </cell>
          <cell r="AQ2955">
            <v>5</v>
          </cell>
          <cell r="AR2955" t="str">
            <v>N</v>
          </cell>
          <cell r="AS2955" t="str">
            <v>N</v>
          </cell>
          <cell r="AT2955" t="str">
            <v>Env Pro 2</v>
          </cell>
          <cell r="AU2955" t="str">
            <v>GPS</v>
          </cell>
          <cell r="AV2955" t="str">
            <v>UltraGlide 5</v>
          </cell>
          <cell r="AW2955" t="str">
            <v>Y</v>
          </cell>
          <cell r="AX2955" t="str">
            <v>Y</v>
          </cell>
          <cell r="AY2955" t="str">
            <v>SmartTrax</v>
          </cell>
        </row>
        <row r="2956">
          <cell r="D2956">
            <v>0</v>
          </cell>
          <cell r="H2956">
            <v>540</v>
          </cell>
          <cell r="O2956">
            <v>0</v>
          </cell>
          <cell r="Q2956" t="str">
            <v>2015-0990</v>
          </cell>
          <cell r="R2956">
            <v>1025</v>
          </cell>
          <cell r="S2956">
            <v>173</v>
          </cell>
          <cell r="T2956" t="str">
            <v>ZF 2.42</v>
          </cell>
          <cell r="U2956" t="str">
            <v>6 Speed</v>
          </cell>
          <cell r="V2956" t="str">
            <v/>
          </cell>
          <cell r="W2956" t="str">
            <v>120F</v>
          </cell>
          <cell r="X2956">
            <v>50</v>
          </cell>
          <cell r="Y2956" t="str">
            <v>N</v>
          </cell>
          <cell r="Z2956" t="str">
            <v>380/80R38 (White)</v>
          </cell>
          <cell r="AA2956" t="str">
            <v>380/90R46, SPRAYBIB (WHITE)</v>
          </cell>
          <cell r="AB2956">
            <v>1000</v>
          </cell>
          <cell r="AC2956" t="str">
            <v>N</v>
          </cell>
          <cell r="AD2956" t="str">
            <v>Y</v>
          </cell>
          <cell r="AE2956" t="str">
            <v>N</v>
          </cell>
          <cell r="AF2956" t="str">
            <v>N</v>
          </cell>
          <cell r="AG2956" t="str">
            <v>N</v>
          </cell>
          <cell r="AH2956" t="str">
            <v>N</v>
          </cell>
          <cell r="AK2956" t="str">
            <v>Y</v>
          </cell>
          <cell r="AL2956" t="str">
            <v>N</v>
          </cell>
          <cell r="AM2956" t="str">
            <v>POM 120' Boom</v>
          </cell>
          <cell r="AN2956" t="str">
            <v>Y</v>
          </cell>
          <cell r="AO2956">
            <v>9</v>
          </cell>
          <cell r="AP2956">
            <v>15</v>
          </cell>
          <cell r="AQ2956">
            <v>3</v>
          </cell>
          <cell r="AR2956" t="str">
            <v>N</v>
          </cell>
          <cell r="AS2956" t="str">
            <v>N</v>
          </cell>
          <cell r="AT2956" t="str">
            <v>Env Pro 2</v>
          </cell>
          <cell r="AU2956" t="str">
            <v>GPS</v>
          </cell>
          <cell r="AV2956" t="str">
            <v>N</v>
          </cell>
          <cell r="AW2956" t="str">
            <v>Y</v>
          </cell>
          <cell r="AX2956" t="str">
            <v>Y</v>
          </cell>
          <cell r="AY2956" t="str">
            <v>N</v>
          </cell>
        </row>
        <row r="2957">
          <cell r="D2957">
            <v>0</v>
          </cell>
          <cell r="H2957">
            <v>541</v>
          </cell>
          <cell r="O2957">
            <v>0</v>
          </cell>
          <cell r="Q2957" t="str">
            <v>2015-0991</v>
          </cell>
          <cell r="R2957">
            <v>1025</v>
          </cell>
          <cell r="S2957">
            <v>173</v>
          </cell>
          <cell r="T2957" t="str">
            <v>ZF 2.42</v>
          </cell>
          <cell r="U2957" t="str">
            <v>6 Speed</v>
          </cell>
          <cell r="V2957" t="str">
            <v/>
          </cell>
          <cell r="W2957" t="str">
            <v>120-160</v>
          </cell>
          <cell r="X2957">
            <v>50</v>
          </cell>
          <cell r="Y2957" t="str">
            <v>N</v>
          </cell>
          <cell r="Z2957" t="str">
            <v>380/80R38 (White)</v>
          </cell>
          <cell r="AA2957" t="str">
            <v>380/90R46, SPRAYBIB (WHITE)</v>
          </cell>
          <cell r="AB2957">
            <v>1000</v>
          </cell>
          <cell r="AC2957" t="str">
            <v>N</v>
          </cell>
          <cell r="AD2957" t="str">
            <v>N</v>
          </cell>
          <cell r="AE2957" t="str">
            <v>Y</v>
          </cell>
          <cell r="AF2957">
            <v>38</v>
          </cell>
          <cell r="AG2957" t="str">
            <v>DB</v>
          </cell>
          <cell r="AH2957" t="str">
            <v>N</v>
          </cell>
          <cell r="AK2957" t="str">
            <v>N</v>
          </cell>
          <cell r="AL2957" t="str">
            <v>N</v>
          </cell>
          <cell r="AM2957" t="str">
            <v>60/80</v>
          </cell>
          <cell r="AN2957" t="str">
            <v>Y</v>
          </cell>
          <cell r="AO2957">
            <v>7</v>
          </cell>
          <cell r="AP2957">
            <v>15</v>
          </cell>
          <cell r="AQ2957">
            <v>3</v>
          </cell>
          <cell r="AR2957" t="str">
            <v>N</v>
          </cell>
          <cell r="AS2957" t="str">
            <v>N</v>
          </cell>
          <cell r="AT2957" t="str">
            <v>Env Pro 2</v>
          </cell>
          <cell r="AU2957" t="str">
            <v>GPS/RAD</v>
          </cell>
          <cell r="AV2957" t="str">
            <v>UltraGlide 3</v>
          </cell>
          <cell r="AW2957" t="str">
            <v>Y</v>
          </cell>
          <cell r="AX2957" t="str">
            <v>Y</v>
          </cell>
          <cell r="AY2957" t="str">
            <v>SmartTrax</v>
          </cell>
        </row>
        <row r="2958">
          <cell r="D2958">
            <v>0</v>
          </cell>
          <cell r="H2958">
            <v>542</v>
          </cell>
          <cell r="O2958">
            <v>0</v>
          </cell>
          <cell r="Q2958" t="str">
            <v>2015-0993</v>
          </cell>
          <cell r="R2958">
            <v>720</v>
          </cell>
          <cell r="S2958">
            <v>160</v>
          </cell>
          <cell r="T2958" t="str">
            <v>JCB</v>
          </cell>
          <cell r="U2958" t="str">
            <v>4 Speed</v>
          </cell>
          <cell r="V2958" t="str">
            <v/>
          </cell>
          <cell r="W2958" t="str">
            <v>120F</v>
          </cell>
          <cell r="X2958">
            <v>50</v>
          </cell>
          <cell r="Y2958" t="str">
            <v>N</v>
          </cell>
          <cell r="Z2958" t="str">
            <v>380/80R38 (White)</v>
          </cell>
          <cell r="AA2958" t="str">
            <v>380/90R46, SPRAYBIB (WHITE)</v>
          </cell>
          <cell r="AB2958">
            <v>750</v>
          </cell>
          <cell r="AC2958" t="str">
            <v>N</v>
          </cell>
          <cell r="AD2958" t="str">
            <v>N</v>
          </cell>
          <cell r="AE2958" t="str">
            <v>Y</v>
          </cell>
          <cell r="AF2958">
            <v>38</v>
          </cell>
          <cell r="AG2958" t="str">
            <v>Plan</v>
          </cell>
          <cell r="AH2958" t="str">
            <v>N</v>
          </cell>
          <cell r="AK2958" t="str">
            <v>N</v>
          </cell>
          <cell r="AL2958" t="str">
            <v>N</v>
          </cell>
          <cell r="AM2958">
            <v>90</v>
          </cell>
          <cell r="AN2958" t="str">
            <v>Y</v>
          </cell>
          <cell r="AO2958">
            <v>9</v>
          </cell>
          <cell r="AP2958">
            <v>20</v>
          </cell>
          <cell r="AQ2958">
            <v>3</v>
          </cell>
          <cell r="AR2958" t="str">
            <v>N</v>
          </cell>
          <cell r="AS2958" t="str">
            <v>B</v>
          </cell>
          <cell r="AT2958" t="str">
            <v>Env Pro 2</v>
          </cell>
          <cell r="AU2958" t="str">
            <v>GPS</v>
          </cell>
          <cell r="AV2958" t="str">
            <v>N</v>
          </cell>
          <cell r="AW2958" t="str">
            <v>Y</v>
          </cell>
          <cell r="AX2958" t="str">
            <v>Y</v>
          </cell>
          <cell r="AY2958" t="str">
            <v>N</v>
          </cell>
        </row>
        <row r="2959">
          <cell r="D2959">
            <v>0</v>
          </cell>
          <cell r="H2959">
            <v>543</v>
          </cell>
          <cell r="O2959">
            <v>0</v>
          </cell>
          <cell r="Q2959" t="str">
            <v>2015-0995</v>
          </cell>
          <cell r="R2959">
            <v>1020</v>
          </cell>
          <cell r="S2959">
            <v>225</v>
          </cell>
          <cell r="T2959" t="str">
            <v>ZF 2.42</v>
          </cell>
          <cell r="U2959" t="str">
            <v>6 Speed</v>
          </cell>
          <cell r="V2959" t="str">
            <v/>
          </cell>
          <cell r="W2959" t="str">
            <v>120F</v>
          </cell>
          <cell r="X2959">
            <v>50</v>
          </cell>
          <cell r="Y2959" t="str">
            <v>N</v>
          </cell>
          <cell r="Z2959" t="str">
            <v>380/80R38 (White)</v>
          </cell>
          <cell r="AA2959" t="str">
            <v>380/90R46, SPRAYBIB (WHITE)</v>
          </cell>
          <cell r="AB2959">
            <v>1000</v>
          </cell>
          <cell r="AC2959" t="str">
            <v>N</v>
          </cell>
          <cell r="AD2959" t="str">
            <v>N</v>
          </cell>
          <cell r="AE2959" t="str">
            <v>Y</v>
          </cell>
          <cell r="AF2959">
            <v>38</v>
          </cell>
          <cell r="AG2959" t="str">
            <v>DB</v>
          </cell>
          <cell r="AH2959" t="str">
            <v>N</v>
          </cell>
          <cell r="AK2959" t="str">
            <v>Y</v>
          </cell>
          <cell r="AL2959" t="str">
            <v>Y</v>
          </cell>
          <cell r="AM2959">
            <v>90</v>
          </cell>
          <cell r="AN2959" t="str">
            <v>Y</v>
          </cell>
          <cell r="AO2959">
            <v>9</v>
          </cell>
          <cell r="AP2959">
            <v>20</v>
          </cell>
          <cell r="AQ2959">
            <v>3</v>
          </cell>
          <cell r="AR2959" t="str">
            <v>Split</v>
          </cell>
          <cell r="AS2959" t="str">
            <v>B</v>
          </cell>
          <cell r="AT2959" t="str">
            <v>Env Pro 2</v>
          </cell>
          <cell r="AU2959" t="str">
            <v>GPS</v>
          </cell>
          <cell r="AV2959" t="str">
            <v>UltraGlide 3</v>
          </cell>
          <cell r="AW2959" t="str">
            <v>Y</v>
          </cell>
          <cell r="AX2959" t="str">
            <v>Y</v>
          </cell>
          <cell r="AY2959" t="str">
            <v>N</v>
          </cell>
        </row>
        <row r="2960">
          <cell r="D2960">
            <v>0</v>
          </cell>
          <cell r="H2960">
            <v>544</v>
          </cell>
          <cell r="O2960">
            <v>0</v>
          </cell>
          <cell r="Q2960" t="str">
            <v>2015-0996</v>
          </cell>
          <cell r="R2960">
            <v>1025</v>
          </cell>
          <cell r="S2960">
            <v>173</v>
          </cell>
          <cell r="T2960" t="str">
            <v>ZF 2.42</v>
          </cell>
          <cell r="U2960" t="str">
            <v>6 Speed</v>
          </cell>
          <cell r="V2960" t="str">
            <v/>
          </cell>
          <cell r="W2960" t="str">
            <v>120F</v>
          </cell>
          <cell r="X2960">
            <v>42</v>
          </cell>
          <cell r="Y2960" t="str">
            <v>N</v>
          </cell>
          <cell r="Z2960" t="str">
            <v>380/80R38 (White)</v>
          </cell>
          <cell r="AA2960" t="str">
            <v>380/90R46, SPRAYBIB (WHITE)</v>
          </cell>
          <cell r="AB2960">
            <v>1000</v>
          </cell>
          <cell r="AC2960" t="str">
            <v>N</v>
          </cell>
          <cell r="AD2960" t="str">
            <v>N</v>
          </cell>
          <cell r="AE2960" t="str">
            <v>Y</v>
          </cell>
          <cell r="AF2960">
            <v>38</v>
          </cell>
          <cell r="AG2960" t="str">
            <v>Plan</v>
          </cell>
          <cell r="AH2960" t="str">
            <v>Y</v>
          </cell>
          <cell r="AK2960" t="str">
            <v>N</v>
          </cell>
          <cell r="AL2960" t="str">
            <v>N</v>
          </cell>
          <cell r="AM2960">
            <v>90</v>
          </cell>
          <cell r="AN2960" t="str">
            <v>Y</v>
          </cell>
          <cell r="AO2960">
            <v>9</v>
          </cell>
          <cell r="AP2960">
            <v>20</v>
          </cell>
          <cell r="AQ2960">
            <v>3</v>
          </cell>
          <cell r="AR2960" t="str">
            <v>N</v>
          </cell>
          <cell r="AS2960" t="str">
            <v>B</v>
          </cell>
          <cell r="AT2960" t="str">
            <v>Env Pro 2</v>
          </cell>
          <cell r="AU2960" t="str">
            <v>GPS</v>
          </cell>
          <cell r="AV2960" t="str">
            <v>PowerGlide</v>
          </cell>
          <cell r="AW2960" t="str">
            <v>Y</v>
          </cell>
          <cell r="AX2960" t="str">
            <v>Y</v>
          </cell>
          <cell r="AY2960" t="str">
            <v>SmartTrax</v>
          </cell>
        </row>
        <row r="2961">
          <cell r="D2961">
            <v>0</v>
          </cell>
          <cell r="H2961">
            <v>545</v>
          </cell>
          <cell r="O2961">
            <v>0</v>
          </cell>
          <cell r="Q2961" t="str">
            <v>2015-0997</v>
          </cell>
          <cell r="R2961">
            <v>720</v>
          </cell>
          <cell r="S2961">
            <v>160</v>
          </cell>
          <cell r="T2961" t="str">
            <v>JCB</v>
          </cell>
          <cell r="U2961" t="str">
            <v>4 Speed</v>
          </cell>
          <cell r="V2961" t="str">
            <v/>
          </cell>
          <cell r="W2961" t="str">
            <v>120F</v>
          </cell>
          <cell r="X2961">
            <v>42</v>
          </cell>
          <cell r="Y2961" t="str">
            <v>N</v>
          </cell>
          <cell r="Z2961" t="str">
            <v>380/80R38 (White)</v>
          </cell>
          <cell r="AA2961" t="str">
            <v>380/90R46, SPRAYBIB (WHITE)</v>
          </cell>
          <cell r="AB2961">
            <v>750</v>
          </cell>
          <cell r="AC2961" t="str">
            <v>N</v>
          </cell>
          <cell r="AD2961" t="str">
            <v>N</v>
          </cell>
          <cell r="AE2961" t="str">
            <v>N</v>
          </cell>
          <cell r="AF2961" t="str">
            <v>N</v>
          </cell>
          <cell r="AG2961" t="str">
            <v>N</v>
          </cell>
          <cell r="AH2961" t="str">
            <v>N</v>
          </cell>
          <cell r="AK2961" t="str">
            <v>N</v>
          </cell>
          <cell r="AL2961" t="str">
            <v>Y</v>
          </cell>
          <cell r="AM2961">
            <v>100</v>
          </cell>
          <cell r="AN2961" t="str">
            <v>Y</v>
          </cell>
          <cell r="AO2961">
            <v>9</v>
          </cell>
          <cell r="AP2961">
            <v>20</v>
          </cell>
          <cell r="AQ2961">
            <v>5</v>
          </cell>
          <cell r="AR2961" t="str">
            <v>N</v>
          </cell>
          <cell r="AS2961" t="str">
            <v>B</v>
          </cell>
          <cell r="AT2961" t="str">
            <v>Viper 4</v>
          </cell>
          <cell r="AU2961" t="str">
            <v>GPS</v>
          </cell>
          <cell r="AV2961" t="str">
            <v>N</v>
          </cell>
          <cell r="AW2961" t="str">
            <v>Y</v>
          </cell>
          <cell r="AX2961" t="str">
            <v>Y</v>
          </cell>
          <cell r="AY2961" t="str">
            <v>N</v>
          </cell>
        </row>
        <row r="2962">
          <cell r="D2962">
            <v>0</v>
          </cell>
          <cell r="H2962">
            <v>546</v>
          </cell>
          <cell r="O2962">
            <v>0</v>
          </cell>
          <cell r="Q2962" t="str">
            <v>2015-1002</v>
          </cell>
          <cell r="R2962" t="str">
            <v>1220+</v>
          </cell>
          <cell r="S2962">
            <v>275</v>
          </cell>
          <cell r="T2962" t="str">
            <v>ZF 1.87</v>
          </cell>
          <cell r="U2962" t="str">
            <v>6 Speed</v>
          </cell>
          <cell r="V2962" t="str">
            <v/>
          </cell>
          <cell r="W2962" t="str">
            <v>120F</v>
          </cell>
          <cell r="X2962">
            <v>50</v>
          </cell>
          <cell r="Y2962" t="str">
            <v>N</v>
          </cell>
          <cell r="Z2962" t="str">
            <v>380/80R38 (BLACK)</v>
          </cell>
          <cell r="AA2962" t="str">
            <v>380/90R46, SPRAYBIB (BLACK)</v>
          </cell>
          <cell r="AB2962">
            <v>1200</v>
          </cell>
          <cell r="AC2962" t="str">
            <v>N</v>
          </cell>
          <cell r="AD2962" t="str">
            <v>N</v>
          </cell>
          <cell r="AE2962" t="str">
            <v>Y</v>
          </cell>
          <cell r="AF2962">
            <v>38</v>
          </cell>
          <cell r="AG2962" t="str">
            <v>DB</v>
          </cell>
          <cell r="AH2962" t="str">
            <v>N</v>
          </cell>
          <cell r="AK2962" t="str">
            <v>Y</v>
          </cell>
          <cell r="AL2962" t="str">
            <v>N</v>
          </cell>
          <cell r="AM2962">
            <v>100</v>
          </cell>
          <cell r="AN2962" t="str">
            <v>Y</v>
          </cell>
          <cell r="AO2962">
            <v>9</v>
          </cell>
          <cell r="AP2962">
            <v>20</v>
          </cell>
          <cell r="AQ2962">
            <v>3</v>
          </cell>
          <cell r="AR2962" t="str">
            <v>N</v>
          </cell>
          <cell r="AS2962" t="str">
            <v>L</v>
          </cell>
          <cell r="AT2962" t="str">
            <v>Viper 4</v>
          </cell>
          <cell r="AU2962" t="str">
            <v>GPS</v>
          </cell>
          <cell r="AV2962" t="str">
            <v>N</v>
          </cell>
          <cell r="AW2962" t="str">
            <v>Y</v>
          </cell>
          <cell r="AX2962" t="str">
            <v>Y</v>
          </cell>
          <cell r="AY2962" t="str">
            <v>SmartTrax</v>
          </cell>
        </row>
        <row r="2963">
          <cell r="D2963">
            <v>0</v>
          </cell>
          <cell r="H2963">
            <v>547</v>
          </cell>
          <cell r="O2963">
            <v>0</v>
          </cell>
          <cell r="Q2963" t="str">
            <v>2015-1003</v>
          </cell>
          <cell r="R2963">
            <v>1220</v>
          </cell>
          <cell r="S2963">
            <v>225</v>
          </cell>
          <cell r="T2963" t="str">
            <v>ZF 2.42</v>
          </cell>
          <cell r="U2963" t="str">
            <v>6 Speed</v>
          </cell>
          <cell r="V2963" t="str">
            <v/>
          </cell>
          <cell r="W2963" t="str">
            <v>120-160</v>
          </cell>
          <cell r="X2963">
            <v>50</v>
          </cell>
          <cell r="Y2963" t="str">
            <v>Y</v>
          </cell>
          <cell r="Z2963" t="str">
            <v>380/80R38 (BLACK)</v>
          </cell>
          <cell r="AA2963" t="str">
            <v>380/90R46, SPRAYBIB (BLACK)</v>
          </cell>
          <cell r="AB2963">
            <v>1200</v>
          </cell>
          <cell r="AC2963" t="str">
            <v>N</v>
          </cell>
          <cell r="AD2963" t="str">
            <v>Y</v>
          </cell>
          <cell r="AE2963" t="str">
            <v>Y</v>
          </cell>
          <cell r="AF2963">
            <v>38</v>
          </cell>
          <cell r="AG2963" t="str">
            <v>DB</v>
          </cell>
          <cell r="AH2963" t="str">
            <v>Y</v>
          </cell>
          <cell r="AK2963" t="str">
            <v>N</v>
          </cell>
          <cell r="AL2963" t="str">
            <v>N</v>
          </cell>
          <cell r="AM2963">
            <v>100</v>
          </cell>
          <cell r="AN2963" t="str">
            <v>Y</v>
          </cell>
          <cell r="AO2963">
            <v>9</v>
          </cell>
          <cell r="AP2963">
            <v>20</v>
          </cell>
          <cell r="AQ2963">
            <v>3</v>
          </cell>
          <cell r="AR2963" t="str">
            <v>N</v>
          </cell>
          <cell r="AS2963" t="str">
            <v>L</v>
          </cell>
          <cell r="AT2963" t="str">
            <v>Env Pro 2</v>
          </cell>
          <cell r="AU2963" t="str">
            <v>GPS</v>
          </cell>
          <cell r="AV2963" t="str">
            <v>UltraGlide 3</v>
          </cell>
          <cell r="AW2963" t="str">
            <v>Y</v>
          </cell>
          <cell r="AX2963" t="str">
            <v>Y</v>
          </cell>
          <cell r="AY2963" t="str">
            <v>SmartTrax</v>
          </cell>
        </row>
        <row r="2964">
          <cell r="D2964">
            <v>0</v>
          </cell>
          <cell r="H2964">
            <v>548</v>
          </cell>
          <cell r="O2964">
            <v>0</v>
          </cell>
          <cell r="Q2964" t="str">
            <v>2015-1004</v>
          </cell>
          <cell r="R2964">
            <v>1220</v>
          </cell>
          <cell r="S2964">
            <v>225</v>
          </cell>
          <cell r="T2964" t="str">
            <v>ZF 2.42</v>
          </cell>
          <cell r="U2964" t="str">
            <v>6 Speed</v>
          </cell>
          <cell r="V2964" t="str">
            <v/>
          </cell>
          <cell r="W2964" t="str">
            <v>120F</v>
          </cell>
          <cell r="X2964">
            <v>50</v>
          </cell>
          <cell r="Y2964" t="str">
            <v>N</v>
          </cell>
          <cell r="Z2964" t="str">
            <v>380/80R38 (BLACK)</v>
          </cell>
          <cell r="AA2964" t="str">
            <v>380/90R46, SPRAYBIB (BLACK)</v>
          </cell>
          <cell r="AB2964">
            <v>1200</v>
          </cell>
          <cell r="AC2964" t="str">
            <v>N</v>
          </cell>
          <cell r="AD2964" t="str">
            <v>Y</v>
          </cell>
          <cell r="AE2964" t="str">
            <v>Y</v>
          </cell>
          <cell r="AF2964" t="str">
            <v>N</v>
          </cell>
          <cell r="AG2964" t="str">
            <v>N</v>
          </cell>
          <cell r="AH2964" t="str">
            <v>N</v>
          </cell>
          <cell r="AK2964" t="str">
            <v>N</v>
          </cell>
          <cell r="AL2964" t="str">
            <v>Y</v>
          </cell>
          <cell r="AM2964" t="str">
            <v>60/90</v>
          </cell>
          <cell r="AN2964" t="str">
            <v>Y</v>
          </cell>
          <cell r="AO2964">
            <v>9</v>
          </cell>
          <cell r="AP2964">
            <v>15</v>
          </cell>
          <cell r="AQ2964">
            <v>3</v>
          </cell>
          <cell r="AR2964" t="str">
            <v>N</v>
          </cell>
          <cell r="AS2964" t="str">
            <v>L</v>
          </cell>
          <cell r="AT2964" t="str">
            <v>Env Pro 2</v>
          </cell>
          <cell r="AU2964" t="str">
            <v>GPS</v>
          </cell>
          <cell r="AV2964" t="str">
            <v>N</v>
          </cell>
          <cell r="AW2964" t="str">
            <v>Y</v>
          </cell>
          <cell r="AX2964" t="str">
            <v>Y</v>
          </cell>
          <cell r="AY2964" t="str">
            <v>SmartTrax</v>
          </cell>
          <cell r="AZ2964" t="str">
            <v>Raven 2" w/display</v>
          </cell>
        </row>
        <row r="2965">
          <cell r="D2965">
            <v>0</v>
          </cell>
          <cell r="H2965">
            <v>549</v>
          </cell>
          <cell r="O2965">
            <v>0</v>
          </cell>
          <cell r="Q2965" t="str">
            <v>2015-1006</v>
          </cell>
          <cell r="R2965">
            <v>720</v>
          </cell>
          <cell r="S2965">
            <v>160</v>
          </cell>
          <cell r="T2965" t="str">
            <v>JCB</v>
          </cell>
          <cell r="U2965" t="str">
            <v>4 Speed</v>
          </cell>
          <cell r="V2965" t="str">
            <v/>
          </cell>
          <cell r="W2965" t="str">
            <v>120F</v>
          </cell>
          <cell r="X2965">
            <v>42</v>
          </cell>
          <cell r="Y2965" t="str">
            <v>N</v>
          </cell>
          <cell r="Z2965" t="str">
            <v>380/80R38 (White)</v>
          </cell>
          <cell r="AA2965" t="str">
            <v>380/90R46, SPRAYBIB (WHITE)</v>
          </cell>
          <cell r="AB2965">
            <v>750</v>
          </cell>
          <cell r="AC2965" t="str">
            <v>N</v>
          </cell>
          <cell r="AD2965" t="str">
            <v>N</v>
          </cell>
          <cell r="AE2965" t="str">
            <v>Y</v>
          </cell>
          <cell r="AF2965" t="str">
            <v>N</v>
          </cell>
          <cell r="AG2965" t="str">
            <v>N</v>
          </cell>
          <cell r="AH2965" t="str">
            <v>N</v>
          </cell>
          <cell r="AK2965" t="str">
            <v>Y</v>
          </cell>
          <cell r="AL2965" t="str">
            <v>N</v>
          </cell>
          <cell r="AM2965" t="str">
            <v>60/90</v>
          </cell>
          <cell r="AN2965" t="str">
            <v>Y</v>
          </cell>
          <cell r="AO2965">
            <v>9</v>
          </cell>
          <cell r="AP2965">
            <v>15</v>
          </cell>
          <cell r="AQ2965">
            <v>3</v>
          </cell>
          <cell r="AR2965" t="str">
            <v>N</v>
          </cell>
          <cell r="AS2965" t="str">
            <v>N</v>
          </cell>
          <cell r="AT2965" t="str">
            <v>Env Pro 2</v>
          </cell>
          <cell r="AU2965" t="str">
            <v>GPS</v>
          </cell>
          <cell r="AV2965" t="str">
            <v>UltraGlide 5</v>
          </cell>
          <cell r="AW2965" t="str">
            <v>Y</v>
          </cell>
          <cell r="AX2965" t="str">
            <v>Y</v>
          </cell>
          <cell r="AY2965" t="str">
            <v>SmartTrax</v>
          </cell>
          <cell r="BB2965" t="str">
            <v>White 620/70R42, MEGAXBIB</v>
          </cell>
        </row>
        <row r="2966">
          <cell r="D2966">
            <v>0</v>
          </cell>
          <cell r="H2966">
            <v>550</v>
          </cell>
          <cell r="O2966">
            <v>0</v>
          </cell>
          <cell r="Q2966" t="str">
            <v>2015-1007</v>
          </cell>
          <cell r="R2966">
            <v>1025</v>
          </cell>
          <cell r="S2966">
            <v>173</v>
          </cell>
          <cell r="T2966" t="str">
            <v>ZF 2.42</v>
          </cell>
          <cell r="U2966" t="str">
            <v>6 Speed</v>
          </cell>
          <cell r="V2966" t="str">
            <v/>
          </cell>
          <cell r="W2966" t="str">
            <v>120F</v>
          </cell>
          <cell r="X2966">
            <v>42</v>
          </cell>
          <cell r="Y2966" t="str">
            <v>N</v>
          </cell>
          <cell r="Z2966" t="str">
            <v>380/80R38 (White)</v>
          </cell>
          <cell r="AA2966" t="str">
            <v>380/90R46, SPRAYBIB (WHITE)</v>
          </cell>
          <cell r="AB2966">
            <v>1000</v>
          </cell>
          <cell r="AC2966" t="str">
            <v>N</v>
          </cell>
          <cell r="AD2966" t="str">
            <v>N</v>
          </cell>
          <cell r="AE2966" t="str">
            <v>N</v>
          </cell>
          <cell r="AF2966" t="str">
            <v>N</v>
          </cell>
          <cell r="AG2966" t="str">
            <v>N</v>
          </cell>
          <cell r="AH2966" t="str">
            <v>N</v>
          </cell>
          <cell r="AK2966" t="str">
            <v>Y</v>
          </cell>
          <cell r="AL2966" t="str">
            <v>N</v>
          </cell>
          <cell r="AM2966" t="str">
            <v>60/90</v>
          </cell>
          <cell r="AN2966" t="str">
            <v>Y</v>
          </cell>
          <cell r="AO2966">
            <v>9</v>
          </cell>
          <cell r="AP2966">
            <v>15</v>
          </cell>
          <cell r="AQ2966">
            <v>3</v>
          </cell>
          <cell r="AR2966" t="str">
            <v>N</v>
          </cell>
          <cell r="AS2966" t="str">
            <v>N</v>
          </cell>
          <cell r="AT2966" t="str">
            <v>Env Pro 2</v>
          </cell>
          <cell r="AU2966" t="str">
            <v>GPS</v>
          </cell>
          <cell r="AV2966" t="str">
            <v>N</v>
          </cell>
          <cell r="AW2966" t="str">
            <v>Y</v>
          </cell>
          <cell r="AX2966" t="str">
            <v>Y</v>
          </cell>
          <cell r="AY2966" t="str">
            <v>N</v>
          </cell>
        </row>
        <row r="2967">
          <cell r="D2967">
            <v>0</v>
          </cell>
          <cell r="H2967">
            <v>551</v>
          </cell>
          <cell r="O2967">
            <v>0</v>
          </cell>
          <cell r="Q2967" t="str">
            <v>2015-1008</v>
          </cell>
          <cell r="R2967">
            <v>720</v>
          </cell>
          <cell r="S2967">
            <v>160</v>
          </cell>
          <cell r="T2967" t="str">
            <v>JCB</v>
          </cell>
          <cell r="U2967" t="str">
            <v>4 Speed</v>
          </cell>
          <cell r="V2967" t="str">
            <v/>
          </cell>
          <cell r="W2967" t="str">
            <v>120F</v>
          </cell>
          <cell r="X2967">
            <v>42</v>
          </cell>
          <cell r="Y2967" t="str">
            <v>N</v>
          </cell>
          <cell r="Z2967" t="str">
            <v>380/80R38 (White)</v>
          </cell>
          <cell r="AA2967" t="str">
            <v>380/90R46, SPRAYBIB (WHITE)</v>
          </cell>
          <cell r="AB2967">
            <v>750</v>
          </cell>
          <cell r="AC2967" t="str">
            <v>N</v>
          </cell>
          <cell r="AD2967" t="str">
            <v>N</v>
          </cell>
          <cell r="AE2967" t="str">
            <v>Y</v>
          </cell>
          <cell r="AF2967">
            <v>38</v>
          </cell>
          <cell r="AG2967" t="str">
            <v>DB</v>
          </cell>
          <cell r="AH2967" t="str">
            <v>N</v>
          </cell>
          <cell r="AK2967" t="str">
            <v>N</v>
          </cell>
          <cell r="AL2967" t="str">
            <v>N</v>
          </cell>
          <cell r="AM2967" t="str">
            <v>Boomless w/ Parallel linkage</v>
          </cell>
          <cell r="AN2967" t="str">
            <v>Y</v>
          </cell>
          <cell r="AO2967" t="str">
            <v>N</v>
          </cell>
          <cell r="AP2967">
            <v>15</v>
          </cell>
          <cell r="AQ2967">
            <v>3</v>
          </cell>
          <cell r="AR2967" t="str">
            <v>N</v>
          </cell>
          <cell r="AS2967" t="str">
            <v>N</v>
          </cell>
          <cell r="AT2967" t="str">
            <v>Env Pro 2</v>
          </cell>
          <cell r="AU2967" t="str">
            <v>GPS</v>
          </cell>
          <cell r="AV2967" t="str">
            <v>UltraGlide 3</v>
          </cell>
          <cell r="AW2967" t="str">
            <v>Y</v>
          </cell>
          <cell r="AX2967" t="str">
            <v>Y</v>
          </cell>
          <cell r="AY2967" t="str">
            <v>N</v>
          </cell>
        </row>
        <row r="2968">
          <cell r="D2968">
            <v>0</v>
          </cell>
          <cell r="H2968">
            <v>552</v>
          </cell>
          <cell r="O2968">
            <v>0</v>
          </cell>
          <cell r="Q2968" t="str">
            <v>2015-1009</v>
          </cell>
          <cell r="R2968">
            <v>720</v>
          </cell>
          <cell r="S2968">
            <v>160</v>
          </cell>
          <cell r="T2968" t="str">
            <v>JCB</v>
          </cell>
          <cell r="U2968" t="str">
            <v>4 Speed</v>
          </cell>
          <cell r="V2968" t="str">
            <v/>
          </cell>
          <cell r="W2968" t="str">
            <v>120F</v>
          </cell>
          <cell r="X2968">
            <v>42</v>
          </cell>
          <cell r="Y2968" t="str">
            <v>N</v>
          </cell>
          <cell r="Z2968" t="str">
            <v>380/80R38 (White)</v>
          </cell>
          <cell r="AA2968" t="str">
            <v>380/90R46, SPRAYBIB (WHITE)</v>
          </cell>
          <cell r="AB2968">
            <v>750</v>
          </cell>
          <cell r="AC2968" t="str">
            <v>N</v>
          </cell>
          <cell r="AD2968" t="str">
            <v>N</v>
          </cell>
          <cell r="AE2968" t="str">
            <v>Y</v>
          </cell>
          <cell r="AF2968">
            <v>38</v>
          </cell>
          <cell r="AG2968" t="str">
            <v>Plan</v>
          </cell>
          <cell r="AH2968" t="str">
            <v>N</v>
          </cell>
          <cell r="AK2968" t="str">
            <v>N</v>
          </cell>
          <cell r="AL2968" t="str">
            <v>N</v>
          </cell>
          <cell r="AM2968">
            <v>90</v>
          </cell>
          <cell r="AN2968" t="str">
            <v>Y</v>
          </cell>
          <cell r="AO2968">
            <v>9</v>
          </cell>
          <cell r="AP2968">
            <v>20</v>
          </cell>
          <cell r="AQ2968">
            <v>3</v>
          </cell>
          <cell r="AR2968" t="str">
            <v>Split</v>
          </cell>
          <cell r="AS2968" t="str">
            <v>B</v>
          </cell>
          <cell r="AT2968" t="str">
            <v>FMX</v>
          </cell>
          <cell r="AU2968" t="str">
            <v>GPS</v>
          </cell>
          <cell r="AV2968" t="str">
            <v>N</v>
          </cell>
          <cell r="AW2968" t="str">
            <v>Y</v>
          </cell>
          <cell r="AX2968" t="str">
            <v>Y</v>
          </cell>
          <cell r="AY2968" t="str">
            <v>AutoPilot</v>
          </cell>
        </row>
        <row r="2969">
          <cell r="D2969">
            <v>0</v>
          </cell>
          <cell r="H2969">
            <v>553</v>
          </cell>
          <cell r="O2969">
            <v>0</v>
          </cell>
          <cell r="Q2969" t="str">
            <v>2015-1011</v>
          </cell>
          <cell r="R2969">
            <v>1020</v>
          </cell>
          <cell r="S2969">
            <v>225</v>
          </cell>
          <cell r="T2969" t="str">
            <v>ZF 2.42</v>
          </cell>
          <cell r="U2969" t="str">
            <v>6 Speed</v>
          </cell>
          <cell r="V2969" t="str">
            <v/>
          </cell>
          <cell r="W2969" t="str">
            <v>120F</v>
          </cell>
          <cell r="X2969">
            <v>42</v>
          </cell>
          <cell r="Y2969" t="str">
            <v>N</v>
          </cell>
          <cell r="Z2969" t="str">
            <v>320/85R38 (White)</v>
          </cell>
          <cell r="AA2969" t="str">
            <v>320/90R50, AGRIBIB RC (White)</v>
          </cell>
          <cell r="AB2969">
            <v>1000</v>
          </cell>
          <cell r="AC2969" t="str">
            <v>N</v>
          </cell>
          <cell r="AD2969" t="str">
            <v>Y</v>
          </cell>
          <cell r="AE2969" t="str">
            <v>Y</v>
          </cell>
          <cell r="AF2969">
            <v>38</v>
          </cell>
          <cell r="AG2969" t="str">
            <v>DB</v>
          </cell>
          <cell r="AH2969" t="str">
            <v>N</v>
          </cell>
          <cell r="AK2969" t="str">
            <v>Y</v>
          </cell>
          <cell r="AL2969" t="str">
            <v>Y</v>
          </cell>
          <cell r="AM2969">
            <v>90</v>
          </cell>
          <cell r="AN2969" t="str">
            <v>Y</v>
          </cell>
          <cell r="AO2969">
            <v>9</v>
          </cell>
          <cell r="AP2969">
            <v>20</v>
          </cell>
          <cell r="AQ2969">
            <v>3</v>
          </cell>
          <cell r="AR2969" t="str">
            <v>N</v>
          </cell>
          <cell r="AS2969" t="str">
            <v>B</v>
          </cell>
          <cell r="AT2969" t="str">
            <v>Env Pro 2</v>
          </cell>
          <cell r="AU2969" t="str">
            <v>GPS</v>
          </cell>
          <cell r="AV2969" t="str">
            <v>UltraGlide 3</v>
          </cell>
          <cell r="AW2969" t="str">
            <v>Y</v>
          </cell>
          <cell r="AX2969" t="str">
            <v>Y</v>
          </cell>
          <cell r="AY2969" t="str">
            <v>SmartTrax</v>
          </cell>
        </row>
        <row r="2970">
          <cell r="D2970">
            <v>0</v>
          </cell>
          <cell r="H2970">
            <v>554</v>
          </cell>
          <cell r="O2970">
            <v>0</v>
          </cell>
          <cell r="Q2970" t="str">
            <v>2015-1015</v>
          </cell>
          <cell r="R2970">
            <v>1025</v>
          </cell>
          <cell r="S2970">
            <v>173</v>
          </cell>
          <cell r="T2970" t="str">
            <v>ZF 2.42</v>
          </cell>
          <cell r="U2970" t="str">
            <v>6 Speed</v>
          </cell>
          <cell r="V2970" t="str">
            <v/>
          </cell>
          <cell r="W2970" t="str">
            <v>120F</v>
          </cell>
          <cell r="X2970">
            <v>42</v>
          </cell>
          <cell r="Y2970" t="str">
            <v>N</v>
          </cell>
          <cell r="Z2970" t="str">
            <v>380/80R38 (White)</v>
          </cell>
          <cell r="AA2970" t="str">
            <v>380/90R46, SPRAYBIB (WHITE)</v>
          </cell>
          <cell r="AB2970">
            <v>1000</v>
          </cell>
          <cell r="AC2970" t="str">
            <v>N</v>
          </cell>
          <cell r="AD2970" t="str">
            <v>N</v>
          </cell>
          <cell r="AE2970" t="str">
            <v>Y</v>
          </cell>
          <cell r="AF2970">
            <v>38</v>
          </cell>
          <cell r="AG2970" t="str">
            <v>Plan</v>
          </cell>
          <cell r="AH2970" t="str">
            <v>Y</v>
          </cell>
          <cell r="AK2970" t="str">
            <v>N</v>
          </cell>
          <cell r="AL2970" t="str">
            <v>N</v>
          </cell>
          <cell r="AM2970">
            <v>90</v>
          </cell>
          <cell r="AN2970" t="str">
            <v>Y</v>
          </cell>
          <cell r="AO2970">
            <v>9</v>
          </cell>
          <cell r="AP2970">
            <v>20</v>
          </cell>
          <cell r="AQ2970">
            <v>3</v>
          </cell>
          <cell r="AR2970" t="str">
            <v>N</v>
          </cell>
          <cell r="AS2970" t="str">
            <v>B</v>
          </cell>
          <cell r="AT2970" t="str">
            <v>Env Pro 2</v>
          </cell>
          <cell r="AU2970" t="str">
            <v>GPS</v>
          </cell>
          <cell r="AV2970" t="str">
            <v>PowerGlide</v>
          </cell>
          <cell r="AW2970" t="str">
            <v>Y</v>
          </cell>
          <cell r="AX2970" t="str">
            <v>Y</v>
          </cell>
          <cell r="AY2970" t="str">
            <v>SmartTrax</v>
          </cell>
        </row>
        <row r="2971">
          <cell r="D2971">
            <v>0</v>
          </cell>
          <cell r="H2971">
            <v>555</v>
          </cell>
          <cell r="O2971">
            <v>0</v>
          </cell>
          <cell r="Q2971" t="str">
            <v>2015-1016</v>
          </cell>
          <cell r="R2971">
            <v>720</v>
          </cell>
          <cell r="S2971">
            <v>160</v>
          </cell>
          <cell r="T2971" t="str">
            <v>JCB</v>
          </cell>
          <cell r="U2971" t="str">
            <v>4 Speed</v>
          </cell>
          <cell r="V2971" t="str">
            <v/>
          </cell>
          <cell r="W2971" t="str">
            <v>120F</v>
          </cell>
          <cell r="X2971">
            <v>42</v>
          </cell>
          <cell r="Y2971" t="str">
            <v>N</v>
          </cell>
          <cell r="Z2971" t="str">
            <v>380/80R38 (White)</v>
          </cell>
          <cell r="AA2971" t="str">
            <v>380/90R46, SPRAYBIB (WHITE)</v>
          </cell>
          <cell r="AB2971">
            <v>750</v>
          </cell>
          <cell r="AC2971" t="str">
            <v>N</v>
          </cell>
          <cell r="AD2971" t="str">
            <v>N</v>
          </cell>
          <cell r="AE2971" t="str">
            <v>N</v>
          </cell>
          <cell r="AF2971">
            <v>38</v>
          </cell>
          <cell r="AG2971" t="str">
            <v>DB</v>
          </cell>
          <cell r="AH2971" t="str">
            <v>N</v>
          </cell>
          <cell r="AK2971" t="str">
            <v>N</v>
          </cell>
          <cell r="AL2971" t="str">
            <v>Y</v>
          </cell>
          <cell r="AM2971">
            <v>100</v>
          </cell>
          <cell r="AN2971" t="str">
            <v>Y</v>
          </cell>
          <cell r="AO2971">
            <v>9</v>
          </cell>
          <cell r="AP2971">
            <v>20</v>
          </cell>
          <cell r="AQ2971">
            <v>5</v>
          </cell>
          <cell r="AR2971" t="str">
            <v>N</v>
          </cell>
          <cell r="AS2971" t="str">
            <v>B</v>
          </cell>
          <cell r="AT2971" t="str">
            <v>Viper 4</v>
          </cell>
          <cell r="AU2971" t="str">
            <v>GPS</v>
          </cell>
          <cell r="AV2971" t="str">
            <v>N</v>
          </cell>
          <cell r="AW2971" t="str">
            <v>Y</v>
          </cell>
          <cell r="AX2971" t="str">
            <v>Y</v>
          </cell>
          <cell r="AY2971" t="str">
            <v>N</v>
          </cell>
          <cell r="BB2971" t="str">
            <v xml:space="preserve">Dual set, White, 380/90R46, SPRAYBIB </v>
          </cell>
        </row>
        <row r="2972">
          <cell r="D2972">
            <v>0</v>
          </cell>
          <cell r="H2972">
            <v>556</v>
          </cell>
          <cell r="O2972">
            <v>0</v>
          </cell>
          <cell r="Q2972" t="str">
            <v>2015-1017</v>
          </cell>
          <cell r="R2972" t="str">
            <v>1220+</v>
          </cell>
          <cell r="S2972">
            <v>275</v>
          </cell>
          <cell r="T2972" t="str">
            <v>ZF 1.87</v>
          </cell>
          <cell r="U2972" t="str">
            <v>6 Speed</v>
          </cell>
          <cell r="V2972" t="str">
            <v/>
          </cell>
          <cell r="W2972" t="str">
            <v>120-160</v>
          </cell>
          <cell r="X2972">
            <v>50</v>
          </cell>
          <cell r="Y2972" t="str">
            <v>Y</v>
          </cell>
          <cell r="Z2972" t="str">
            <v>380/80R38 (BLACK)</v>
          </cell>
          <cell r="AA2972" t="str">
            <v>380/90R46, SPRAYBIB (BLACK)</v>
          </cell>
          <cell r="AB2972">
            <v>1200</v>
          </cell>
          <cell r="AC2972" t="str">
            <v>N</v>
          </cell>
          <cell r="AD2972" t="str">
            <v>N</v>
          </cell>
          <cell r="AE2972" t="str">
            <v>Y</v>
          </cell>
          <cell r="AF2972" t="str">
            <v>N</v>
          </cell>
          <cell r="AG2972" t="str">
            <v>N</v>
          </cell>
          <cell r="AH2972" t="str">
            <v>N</v>
          </cell>
          <cell r="AK2972" t="str">
            <v>Y</v>
          </cell>
          <cell r="AL2972" t="str">
            <v>N</v>
          </cell>
          <cell r="AM2972">
            <v>100</v>
          </cell>
          <cell r="AN2972" t="str">
            <v>Y</v>
          </cell>
          <cell r="AO2972">
            <v>9</v>
          </cell>
          <cell r="AP2972">
            <v>20</v>
          </cell>
          <cell r="AQ2972">
            <v>3</v>
          </cell>
          <cell r="AR2972" t="str">
            <v>N</v>
          </cell>
          <cell r="AS2972" t="str">
            <v>L</v>
          </cell>
          <cell r="AT2972" t="str">
            <v>Env Pro 2</v>
          </cell>
          <cell r="AU2972" t="str">
            <v>GPS</v>
          </cell>
          <cell r="AV2972" t="str">
            <v>N</v>
          </cell>
          <cell r="AW2972" t="str">
            <v>Y</v>
          </cell>
          <cell r="AX2972" t="str">
            <v>Y</v>
          </cell>
          <cell r="AY2972" t="str">
            <v>N</v>
          </cell>
        </row>
        <row r="2973">
          <cell r="D2973">
            <v>0</v>
          </cell>
          <cell r="H2973">
            <v>557</v>
          </cell>
          <cell r="O2973">
            <v>0</v>
          </cell>
          <cell r="Q2973" t="str">
            <v>2015-1018</v>
          </cell>
          <cell r="R2973">
            <v>1220</v>
          </cell>
          <cell r="S2973">
            <v>225</v>
          </cell>
          <cell r="T2973" t="str">
            <v>ZF 2.42</v>
          </cell>
          <cell r="U2973" t="str">
            <v>6 Speed</v>
          </cell>
          <cell r="V2973" t="str">
            <v/>
          </cell>
          <cell r="W2973" t="str">
            <v>120F</v>
          </cell>
          <cell r="X2973">
            <v>50</v>
          </cell>
          <cell r="Y2973" t="str">
            <v>N</v>
          </cell>
          <cell r="Z2973" t="str">
            <v>380/80R38 (BLACK)</v>
          </cell>
          <cell r="AA2973" t="str">
            <v>380/90R46, SPRAYBIB (BLACK)</v>
          </cell>
          <cell r="AB2973">
            <v>1200</v>
          </cell>
          <cell r="AC2973" t="str">
            <v>N</v>
          </cell>
          <cell r="AD2973" t="str">
            <v>Y</v>
          </cell>
          <cell r="AE2973" t="str">
            <v>Y</v>
          </cell>
          <cell r="AF2973">
            <v>38</v>
          </cell>
          <cell r="AG2973" t="str">
            <v>DB</v>
          </cell>
          <cell r="AH2973" t="str">
            <v>N</v>
          </cell>
          <cell r="AK2973" t="str">
            <v>N</v>
          </cell>
          <cell r="AL2973" t="str">
            <v>N</v>
          </cell>
          <cell r="AM2973">
            <v>100</v>
          </cell>
          <cell r="AN2973" t="str">
            <v>Y</v>
          </cell>
          <cell r="AO2973">
            <v>9</v>
          </cell>
          <cell r="AP2973">
            <v>20</v>
          </cell>
          <cell r="AQ2973">
            <v>3</v>
          </cell>
          <cell r="AR2973" t="str">
            <v>N</v>
          </cell>
          <cell r="AS2973" t="str">
            <v>L</v>
          </cell>
          <cell r="AT2973" t="str">
            <v>Env Pro 2</v>
          </cell>
          <cell r="AU2973" t="str">
            <v>GPS</v>
          </cell>
          <cell r="AV2973" t="str">
            <v>UltraGlide 3</v>
          </cell>
          <cell r="AW2973" t="str">
            <v>Y</v>
          </cell>
          <cell r="AX2973" t="str">
            <v>Y</v>
          </cell>
          <cell r="AY2973" t="str">
            <v>SmartTrax</v>
          </cell>
          <cell r="AZ2973" t="str">
            <v>Raven 2" w/display</v>
          </cell>
        </row>
        <row r="2974">
          <cell r="D2974">
            <v>0</v>
          </cell>
          <cell r="H2974">
            <v>558</v>
          </cell>
          <cell r="O2974">
            <v>0</v>
          </cell>
          <cell r="Q2974" t="str">
            <v>2015-1021</v>
          </cell>
          <cell r="R2974">
            <v>1025</v>
          </cell>
          <cell r="S2974">
            <v>173</v>
          </cell>
          <cell r="T2974" t="str">
            <v>ZF 2.42</v>
          </cell>
          <cell r="U2974" t="str">
            <v>6 Speed</v>
          </cell>
          <cell r="V2974" t="str">
            <v/>
          </cell>
          <cell r="W2974" t="str">
            <v>120F</v>
          </cell>
          <cell r="X2974">
            <v>50</v>
          </cell>
          <cell r="Y2974" t="str">
            <v>N</v>
          </cell>
          <cell r="Z2974" t="str">
            <v>380/80R38 (White)</v>
          </cell>
          <cell r="AA2974" t="str">
            <v>380/90R46, SPRAYBIB (WHITE)</v>
          </cell>
          <cell r="AB2974">
            <v>1000</v>
          </cell>
          <cell r="AC2974" t="str">
            <v>N</v>
          </cell>
          <cell r="AD2974" t="str">
            <v>N</v>
          </cell>
          <cell r="AE2974" t="str">
            <v>Y</v>
          </cell>
          <cell r="AF2974" t="str">
            <v>N</v>
          </cell>
          <cell r="AG2974" t="str">
            <v>N</v>
          </cell>
          <cell r="AH2974" t="str">
            <v>N</v>
          </cell>
          <cell r="AK2974" t="str">
            <v>N</v>
          </cell>
          <cell r="AL2974" t="str">
            <v>Y</v>
          </cell>
          <cell r="AM2974" t="str">
            <v>60/90</v>
          </cell>
          <cell r="AN2974" t="str">
            <v>Y</v>
          </cell>
          <cell r="AO2974">
            <v>9</v>
          </cell>
          <cell r="AP2974">
            <v>15</v>
          </cell>
          <cell r="AQ2974">
            <v>3</v>
          </cell>
          <cell r="AR2974" t="str">
            <v>N</v>
          </cell>
          <cell r="AS2974" t="str">
            <v>L</v>
          </cell>
          <cell r="AT2974" t="str">
            <v>Env Pro 2</v>
          </cell>
          <cell r="AU2974" t="str">
            <v>GPS</v>
          </cell>
          <cell r="AV2974" t="str">
            <v>N</v>
          </cell>
          <cell r="AW2974" t="str">
            <v>Y</v>
          </cell>
          <cell r="AX2974" t="str">
            <v>Y</v>
          </cell>
          <cell r="AY2974" t="str">
            <v>SmartTrax</v>
          </cell>
        </row>
        <row r="2975">
          <cell r="D2975">
            <v>0</v>
          </cell>
          <cell r="H2975">
            <v>559</v>
          </cell>
          <cell r="O2975">
            <v>0</v>
          </cell>
          <cell r="Q2975" t="str">
            <v>2015-1023</v>
          </cell>
          <cell r="R2975">
            <v>720</v>
          </cell>
          <cell r="S2975">
            <v>160</v>
          </cell>
          <cell r="T2975" t="str">
            <v>JCB</v>
          </cell>
          <cell r="U2975" t="str">
            <v>4 Speed</v>
          </cell>
          <cell r="V2975" t="str">
            <v/>
          </cell>
          <cell r="W2975" t="str">
            <v>120F</v>
          </cell>
          <cell r="X2975">
            <v>50</v>
          </cell>
          <cell r="Y2975" t="str">
            <v>N</v>
          </cell>
          <cell r="Z2975" t="str">
            <v>380/80R38 (White)</v>
          </cell>
          <cell r="AA2975" t="str">
            <v>380/90R46, SPRAYBIB (WHITE)</v>
          </cell>
          <cell r="AB2975">
            <v>750</v>
          </cell>
          <cell r="AC2975" t="str">
            <v>N</v>
          </cell>
          <cell r="AD2975" t="str">
            <v>N</v>
          </cell>
          <cell r="AE2975" t="str">
            <v>Y</v>
          </cell>
          <cell r="AF2975" t="str">
            <v>N</v>
          </cell>
          <cell r="AG2975" t="str">
            <v>N</v>
          </cell>
          <cell r="AH2975" t="str">
            <v>Y</v>
          </cell>
          <cell r="AK2975" t="str">
            <v>Y</v>
          </cell>
          <cell r="AL2975" t="str">
            <v>N</v>
          </cell>
          <cell r="AM2975" t="str">
            <v>60/90</v>
          </cell>
          <cell r="AN2975" t="str">
            <v>Y</v>
          </cell>
          <cell r="AO2975">
            <v>9</v>
          </cell>
          <cell r="AP2975">
            <v>15</v>
          </cell>
          <cell r="AQ2975">
            <v>3</v>
          </cell>
          <cell r="AR2975" t="str">
            <v>N</v>
          </cell>
          <cell r="AS2975" t="str">
            <v>N</v>
          </cell>
          <cell r="AT2975" t="str">
            <v>Viper 4</v>
          </cell>
          <cell r="AU2975" t="str">
            <v>GPS</v>
          </cell>
          <cell r="AV2975" t="str">
            <v>UltraGlide 5</v>
          </cell>
          <cell r="AW2975" t="str">
            <v>Y</v>
          </cell>
          <cell r="AX2975" t="str">
            <v>Y</v>
          </cell>
          <cell r="AY2975" t="str">
            <v>N</v>
          </cell>
        </row>
        <row r="2976">
          <cell r="D2976">
            <v>0</v>
          </cell>
          <cell r="H2976">
            <v>560</v>
          </cell>
          <cell r="O2976">
            <v>0</v>
          </cell>
          <cell r="Q2976" t="str">
            <v>2015-1027</v>
          </cell>
          <cell r="R2976">
            <v>1220</v>
          </cell>
          <cell r="S2976">
            <v>225</v>
          </cell>
          <cell r="T2976" t="str">
            <v>ZF 2.42</v>
          </cell>
          <cell r="U2976" t="str">
            <v>6 Speed</v>
          </cell>
          <cell r="V2976" t="str">
            <v/>
          </cell>
          <cell r="W2976" t="str">
            <v>120F</v>
          </cell>
          <cell r="X2976">
            <v>42</v>
          </cell>
          <cell r="Y2976" t="str">
            <v>N</v>
          </cell>
          <cell r="Z2976" t="str">
            <v>380/80R38 (BLACK)</v>
          </cell>
          <cell r="AA2976" t="str">
            <v>380/90R46, SPRAYBIB (BLACK)</v>
          </cell>
          <cell r="AB2976">
            <v>1000</v>
          </cell>
          <cell r="AC2976" t="str">
            <v>N</v>
          </cell>
          <cell r="AD2976" t="str">
            <v>Y</v>
          </cell>
          <cell r="AE2976" t="str">
            <v>N</v>
          </cell>
          <cell r="AF2976" t="str">
            <v>N</v>
          </cell>
          <cell r="AG2976" t="str">
            <v>N</v>
          </cell>
          <cell r="AH2976" t="str">
            <v>N</v>
          </cell>
          <cell r="AK2976" t="str">
            <v>Y</v>
          </cell>
          <cell r="AL2976" t="str">
            <v>N</v>
          </cell>
          <cell r="AM2976" t="str">
            <v>60/90</v>
          </cell>
          <cell r="AN2976" t="str">
            <v>Y</v>
          </cell>
          <cell r="AO2976">
            <v>9</v>
          </cell>
          <cell r="AP2976">
            <v>15</v>
          </cell>
          <cell r="AQ2976">
            <v>3</v>
          </cell>
          <cell r="AR2976" t="str">
            <v>N</v>
          </cell>
          <cell r="AS2976" t="str">
            <v>N</v>
          </cell>
          <cell r="AT2976" t="str">
            <v>Env Pro 2</v>
          </cell>
          <cell r="AU2976" t="str">
            <v>GPS</v>
          </cell>
          <cell r="AV2976" t="str">
            <v>N</v>
          </cell>
          <cell r="AW2976" t="str">
            <v>Y</v>
          </cell>
          <cell r="AX2976" t="str">
            <v>Y</v>
          </cell>
          <cell r="AY2976" t="str">
            <v>N</v>
          </cell>
        </row>
        <row r="2977">
          <cell r="D2977">
            <v>0</v>
          </cell>
          <cell r="H2977">
            <v>561</v>
          </cell>
          <cell r="O2977">
            <v>0</v>
          </cell>
          <cell r="Q2977" t="str">
            <v>2015-1028</v>
          </cell>
          <cell r="R2977">
            <v>720</v>
          </cell>
          <cell r="S2977">
            <v>160</v>
          </cell>
          <cell r="T2977" t="str">
            <v>JCB</v>
          </cell>
          <cell r="U2977" t="str">
            <v>4 Speed</v>
          </cell>
          <cell r="V2977" t="str">
            <v/>
          </cell>
          <cell r="W2977" t="str">
            <v>120F</v>
          </cell>
          <cell r="X2977">
            <v>50</v>
          </cell>
          <cell r="Y2977" t="str">
            <v>N</v>
          </cell>
          <cell r="Z2977" t="str">
            <v>380/80R38 (White)</v>
          </cell>
          <cell r="AA2977" t="str">
            <v>380/90R46, SPRAYBIB (WHITE)</v>
          </cell>
          <cell r="AB2977">
            <v>750</v>
          </cell>
          <cell r="AC2977" t="str">
            <v>N</v>
          </cell>
          <cell r="AD2977" t="str">
            <v>N</v>
          </cell>
          <cell r="AE2977" t="str">
            <v>Y</v>
          </cell>
          <cell r="AF2977">
            <v>38</v>
          </cell>
          <cell r="AG2977" t="str">
            <v>DB</v>
          </cell>
          <cell r="AH2977" t="str">
            <v>N</v>
          </cell>
          <cell r="AK2977" t="str">
            <v>N</v>
          </cell>
          <cell r="AL2977" t="str">
            <v>N</v>
          </cell>
          <cell r="AM2977" t="str">
            <v>POM 132' Boom</v>
          </cell>
          <cell r="AN2977" t="str">
            <v>Y</v>
          </cell>
          <cell r="AO2977">
            <v>9</v>
          </cell>
          <cell r="AP2977">
            <v>15</v>
          </cell>
          <cell r="AQ2977">
            <v>3</v>
          </cell>
          <cell r="AR2977" t="str">
            <v>N</v>
          </cell>
          <cell r="AS2977" t="str">
            <v>N</v>
          </cell>
          <cell r="AT2977" t="str">
            <v>Env Pro 2</v>
          </cell>
          <cell r="AU2977" t="str">
            <v>GPS/RAD</v>
          </cell>
          <cell r="AV2977" t="str">
            <v>UltraGlide 3</v>
          </cell>
          <cell r="AW2977" t="str">
            <v>Y</v>
          </cell>
          <cell r="AX2977" t="str">
            <v>Y</v>
          </cell>
          <cell r="AY2977" t="str">
            <v>SmartTrax</v>
          </cell>
          <cell r="BB2977" t="str">
            <v>White 620/70R42, MEGAXBIB</v>
          </cell>
        </row>
        <row r="2978">
          <cell r="D2978">
            <v>0</v>
          </cell>
          <cell r="H2978">
            <v>562</v>
          </cell>
          <cell r="O2978">
            <v>0</v>
          </cell>
          <cell r="Q2978" t="str">
            <v>2015-1029</v>
          </cell>
          <cell r="R2978">
            <v>720</v>
          </cell>
          <cell r="S2978">
            <v>160</v>
          </cell>
          <cell r="T2978" t="str">
            <v>JCB</v>
          </cell>
          <cell r="U2978" t="str">
            <v>4 Speed</v>
          </cell>
          <cell r="V2978" t="str">
            <v/>
          </cell>
          <cell r="W2978" t="str">
            <v>120F</v>
          </cell>
          <cell r="X2978">
            <v>42</v>
          </cell>
          <cell r="Y2978" t="str">
            <v>N</v>
          </cell>
          <cell r="Z2978" t="str">
            <v>380/80R38 (White)</v>
          </cell>
          <cell r="AA2978" t="str">
            <v>380/90R46, SPRAYBIB (WHITE)</v>
          </cell>
          <cell r="AB2978">
            <v>750</v>
          </cell>
          <cell r="AC2978" t="str">
            <v>N</v>
          </cell>
          <cell r="AD2978" t="str">
            <v>Y</v>
          </cell>
          <cell r="AE2978" t="str">
            <v>Y</v>
          </cell>
          <cell r="AF2978">
            <v>38</v>
          </cell>
          <cell r="AG2978" t="str">
            <v>Plan</v>
          </cell>
          <cell r="AH2978" t="str">
            <v>N</v>
          </cell>
          <cell r="AK2978" t="str">
            <v>N</v>
          </cell>
          <cell r="AL2978" t="str">
            <v>N</v>
          </cell>
          <cell r="AM2978">
            <v>90</v>
          </cell>
          <cell r="AN2978" t="str">
            <v>Y</v>
          </cell>
          <cell r="AO2978">
            <v>9</v>
          </cell>
          <cell r="AP2978">
            <v>20</v>
          </cell>
          <cell r="AQ2978">
            <v>3</v>
          </cell>
          <cell r="AR2978" t="str">
            <v>N</v>
          </cell>
          <cell r="AS2978" t="str">
            <v>B</v>
          </cell>
          <cell r="AT2978" t="str">
            <v>Env Pro 2</v>
          </cell>
          <cell r="AU2978" t="str">
            <v>GPS</v>
          </cell>
          <cell r="AV2978" t="str">
            <v>PowerGlide</v>
          </cell>
          <cell r="AW2978" t="str">
            <v>Y</v>
          </cell>
          <cell r="AX2978" t="str">
            <v>Y</v>
          </cell>
          <cell r="AY2978" t="str">
            <v>SmartTrax</v>
          </cell>
        </row>
        <row r="2979">
          <cell r="D2979">
            <v>0</v>
          </cell>
          <cell r="H2979">
            <v>563</v>
          </cell>
          <cell r="O2979">
            <v>0</v>
          </cell>
          <cell r="Q2979" t="str">
            <v>2015-1030</v>
          </cell>
          <cell r="R2979">
            <v>1020</v>
          </cell>
          <cell r="S2979">
            <v>225</v>
          </cell>
          <cell r="T2979" t="str">
            <v>ZF 2.42</v>
          </cell>
          <cell r="U2979" t="str">
            <v>6 Speed</v>
          </cell>
          <cell r="V2979" t="str">
            <v/>
          </cell>
          <cell r="W2979" t="str">
            <v>120F</v>
          </cell>
          <cell r="X2979">
            <v>42</v>
          </cell>
          <cell r="Y2979" t="str">
            <v>N</v>
          </cell>
          <cell r="Z2979" t="str">
            <v>380/80R38 (White)</v>
          </cell>
          <cell r="AA2979" t="str">
            <v>380/90R46, SPRAYBIB (WHITE)</v>
          </cell>
          <cell r="AB2979">
            <v>1000</v>
          </cell>
          <cell r="AC2979" t="str">
            <v>N</v>
          </cell>
          <cell r="AD2979" t="str">
            <v>N</v>
          </cell>
          <cell r="AE2979" t="str">
            <v>Y</v>
          </cell>
          <cell r="AF2979">
            <v>38</v>
          </cell>
          <cell r="AG2979" t="str">
            <v>DB</v>
          </cell>
          <cell r="AH2979" t="str">
            <v>N</v>
          </cell>
          <cell r="AK2979" t="str">
            <v>Y</v>
          </cell>
          <cell r="AL2979" t="str">
            <v>N</v>
          </cell>
          <cell r="AM2979">
            <v>90</v>
          </cell>
          <cell r="AN2979" t="str">
            <v>Y</v>
          </cell>
          <cell r="AO2979">
            <v>9</v>
          </cell>
          <cell r="AP2979">
            <v>20</v>
          </cell>
          <cell r="AQ2979">
            <v>3</v>
          </cell>
          <cell r="AR2979" t="str">
            <v>N</v>
          </cell>
          <cell r="AS2979" t="str">
            <v>B</v>
          </cell>
          <cell r="AT2979" t="str">
            <v>Viper 4</v>
          </cell>
          <cell r="AU2979" t="str">
            <v>GPS</v>
          </cell>
          <cell r="AV2979" t="str">
            <v>UltraGlide 3</v>
          </cell>
          <cell r="AW2979" t="str">
            <v>Y</v>
          </cell>
          <cell r="AX2979" t="str">
            <v>Y</v>
          </cell>
          <cell r="AY2979" t="str">
            <v>N</v>
          </cell>
        </row>
        <row r="2980">
          <cell r="D2980">
            <v>0</v>
          </cell>
          <cell r="H2980">
            <v>564</v>
          </cell>
          <cell r="O2980">
            <v>0</v>
          </cell>
          <cell r="Q2980" t="str">
            <v>2015-1032</v>
          </cell>
          <cell r="R2980">
            <v>1025</v>
          </cell>
          <cell r="S2980">
            <v>173</v>
          </cell>
          <cell r="T2980" t="str">
            <v>ZF 2.42</v>
          </cell>
          <cell r="U2980" t="str">
            <v>6 Speed</v>
          </cell>
          <cell r="V2980" t="str">
            <v/>
          </cell>
          <cell r="W2980" t="str">
            <v>120-160</v>
          </cell>
          <cell r="X2980">
            <v>50</v>
          </cell>
          <cell r="Y2980" t="str">
            <v>N</v>
          </cell>
          <cell r="Z2980" t="str">
            <v>380/80R38 (White)</v>
          </cell>
          <cell r="AA2980" t="str">
            <v>380/90R46, SPRAYBIB (WHITE)</v>
          </cell>
          <cell r="AB2980">
            <v>1000</v>
          </cell>
          <cell r="AC2980" t="str">
            <v>N</v>
          </cell>
          <cell r="AD2980" t="str">
            <v>N</v>
          </cell>
          <cell r="AE2980" t="str">
            <v>Y</v>
          </cell>
          <cell r="AF2980">
            <v>38</v>
          </cell>
          <cell r="AG2980" t="str">
            <v>Plan</v>
          </cell>
          <cell r="AH2980" t="str">
            <v>Y</v>
          </cell>
          <cell r="AK2980" t="str">
            <v>Y</v>
          </cell>
          <cell r="AL2980" t="str">
            <v>N</v>
          </cell>
          <cell r="AM2980">
            <v>90</v>
          </cell>
          <cell r="AN2980" t="str">
            <v>Y</v>
          </cell>
          <cell r="AO2980">
            <v>9</v>
          </cell>
          <cell r="AP2980">
            <v>20</v>
          </cell>
          <cell r="AQ2980">
            <v>3</v>
          </cell>
          <cell r="AR2980" t="str">
            <v>N</v>
          </cell>
          <cell r="AS2980" t="str">
            <v>B</v>
          </cell>
          <cell r="AT2980" t="str">
            <v>Env Pro 2</v>
          </cell>
          <cell r="AU2980" t="str">
            <v>GPS</v>
          </cell>
          <cell r="AV2980" t="str">
            <v>PowerGlide</v>
          </cell>
          <cell r="AW2980" t="str">
            <v>Y</v>
          </cell>
          <cell r="AX2980" t="str">
            <v>Y</v>
          </cell>
          <cell r="AY2980" t="str">
            <v>SmartTrax</v>
          </cell>
        </row>
        <row r="2981">
          <cell r="D2981">
            <v>0</v>
          </cell>
          <cell r="H2981">
            <v>565</v>
          </cell>
          <cell r="O2981">
            <v>0</v>
          </cell>
          <cell r="Q2981" t="str">
            <v>2015-1033</v>
          </cell>
          <cell r="R2981">
            <v>720</v>
          </cell>
          <cell r="S2981">
            <v>160</v>
          </cell>
          <cell r="T2981" t="str">
            <v>JCB</v>
          </cell>
          <cell r="U2981" t="str">
            <v>4 Speed</v>
          </cell>
          <cell r="V2981" t="str">
            <v/>
          </cell>
          <cell r="W2981" t="str">
            <v>120F</v>
          </cell>
          <cell r="X2981">
            <v>42</v>
          </cell>
          <cell r="Y2981" t="str">
            <v>N</v>
          </cell>
          <cell r="Z2981" t="str">
            <v>380/80R38 (White)</v>
          </cell>
          <cell r="AA2981" t="str">
            <v>380/90R46, SPRAYBIB (WHITE)</v>
          </cell>
          <cell r="AB2981">
            <v>750</v>
          </cell>
          <cell r="AC2981" t="str">
            <v>N</v>
          </cell>
          <cell r="AD2981" t="str">
            <v>N</v>
          </cell>
          <cell r="AE2981" t="str">
            <v>N</v>
          </cell>
          <cell r="AF2981">
            <v>38</v>
          </cell>
          <cell r="AG2981" t="str">
            <v>DB</v>
          </cell>
          <cell r="AH2981" t="str">
            <v>N</v>
          </cell>
          <cell r="AK2981" t="str">
            <v>N</v>
          </cell>
          <cell r="AL2981" t="str">
            <v>Y</v>
          </cell>
          <cell r="AM2981" t="str">
            <v>POM 120' Boom</v>
          </cell>
          <cell r="AN2981" t="str">
            <v>Y</v>
          </cell>
          <cell r="AO2981">
            <v>9</v>
          </cell>
          <cell r="AP2981">
            <v>20</v>
          </cell>
          <cell r="AQ2981">
            <v>3</v>
          </cell>
          <cell r="AR2981" t="str">
            <v>N</v>
          </cell>
          <cell r="AS2981" t="str">
            <v>B</v>
          </cell>
          <cell r="AT2981" t="str">
            <v>Env Pro 2</v>
          </cell>
          <cell r="AU2981" t="str">
            <v>GPS</v>
          </cell>
          <cell r="AV2981" t="str">
            <v>N</v>
          </cell>
          <cell r="AW2981" t="str">
            <v>Y</v>
          </cell>
          <cell r="AX2981" t="str">
            <v>Y</v>
          </cell>
          <cell r="AY2981" t="str">
            <v>SmartTrax</v>
          </cell>
        </row>
        <row r="2982">
          <cell r="D2982">
            <v>0</v>
          </cell>
          <cell r="H2982">
            <v>566</v>
          </cell>
          <cell r="O2982">
            <v>0</v>
          </cell>
          <cell r="Q2982" t="str">
            <v>2015-1035</v>
          </cell>
          <cell r="R2982" t="str">
            <v>1220+</v>
          </cell>
          <cell r="S2982">
            <v>275</v>
          </cell>
          <cell r="T2982" t="str">
            <v>ZF 1.87</v>
          </cell>
          <cell r="U2982" t="str">
            <v>6 Speed</v>
          </cell>
          <cell r="V2982" t="str">
            <v/>
          </cell>
          <cell r="W2982" t="str">
            <v>120F</v>
          </cell>
          <cell r="X2982">
            <v>50</v>
          </cell>
          <cell r="Y2982" t="str">
            <v>N</v>
          </cell>
          <cell r="Z2982" t="str">
            <v>380/80R38 (BLACK)</v>
          </cell>
          <cell r="AA2982" t="str">
            <v>380/90R46, SPRAYBIB (BLACK)</v>
          </cell>
          <cell r="AB2982">
            <v>1200</v>
          </cell>
          <cell r="AC2982" t="str">
            <v>N</v>
          </cell>
          <cell r="AD2982" t="str">
            <v>Y</v>
          </cell>
          <cell r="AE2982" t="str">
            <v>Y</v>
          </cell>
          <cell r="AF2982">
            <v>38</v>
          </cell>
          <cell r="AG2982" t="str">
            <v>DB</v>
          </cell>
          <cell r="AH2982" t="str">
            <v>N</v>
          </cell>
          <cell r="AK2982" t="str">
            <v>Y</v>
          </cell>
          <cell r="AL2982" t="str">
            <v>N</v>
          </cell>
          <cell r="AM2982">
            <v>100</v>
          </cell>
          <cell r="AN2982" t="str">
            <v>Y</v>
          </cell>
          <cell r="AO2982">
            <v>9</v>
          </cell>
          <cell r="AP2982">
            <v>20</v>
          </cell>
          <cell r="AQ2982">
            <v>3</v>
          </cell>
          <cell r="AR2982" t="str">
            <v>N</v>
          </cell>
          <cell r="AS2982" t="str">
            <v>L</v>
          </cell>
          <cell r="AT2982" t="str">
            <v>Env Pro 2</v>
          </cell>
          <cell r="AU2982" t="str">
            <v>GPS</v>
          </cell>
          <cell r="AV2982" t="str">
            <v>N</v>
          </cell>
          <cell r="AW2982" t="str">
            <v>Y</v>
          </cell>
          <cell r="AX2982" t="str">
            <v>Y</v>
          </cell>
          <cell r="AY2982" t="str">
            <v>N</v>
          </cell>
        </row>
        <row r="2983">
          <cell r="D2983">
            <v>0</v>
          </cell>
          <cell r="H2983">
            <v>567</v>
          </cell>
          <cell r="O2983">
            <v>0</v>
          </cell>
          <cell r="Q2983" t="str">
            <v>2015-1036</v>
          </cell>
          <cell r="R2983">
            <v>1220</v>
          </cell>
          <cell r="S2983">
            <v>225</v>
          </cell>
          <cell r="T2983" t="str">
            <v>ZF 2.42</v>
          </cell>
          <cell r="U2983" t="str">
            <v>6 Speed</v>
          </cell>
          <cell r="V2983" t="str">
            <v/>
          </cell>
          <cell r="W2983" t="str">
            <v>120F</v>
          </cell>
          <cell r="X2983">
            <v>50</v>
          </cell>
          <cell r="Y2983" t="str">
            <v>N</v>
          </cell>
          <cell r="Z2983" t="str">
            <v>380/80R38 (BLACK)</v>
          </cell>
          <cell r="AA2983" t="str">
            <v>380/90R46, SPRAYBIB (BLACK)</v>
          </cell>
          <cell r="AB2983">
            <v>1200</v>
          </cell>
          <cell r="AC2983" t="str">
            <v>N</v>
          </cell>
          <cell r="AD2983" t="str">
            <v>N</v>
          </cell>
          <cell r="AE2983" t="str">
            <v>Y</v>
          </cell>
          <cell r="AF2983">
            <v>38</v>
          </cell>
          <cell r="AG2983" t="str">
            <v>DB</v>
          </cell>
          <cell r="AH2983" t="str">
            <v>N</v>
          </cell>
          <cell r="AK2983" t="str">
            <v>N</v>
          </cell>
          <cell r="AL2983" t="str">
            <v>N</v>
          </cell>
          <cell r="AM2983">
            <v>100</v>
          </cell>
          <cell r="AN2983" t="str">
            <v>Y</v>
          </cell>
          <cell r="AO2983">
            <v>9</v>
          </cell>
          <cell r="AP2983">
            <v>20</v>
          </cell>
          <cell r="AQ2983">
            <v>3</v>
          </cell>
          <cell r="AR2983" t="str">
            <v>N</v>
          </cell>
          <cell r="AS2983" t="str">
            <v>L</v>
          </cell>
          <cell r="AT2983" t="str">
            <v>Viper 4</v>
          </cell>
          <cell r="AU2983" t="str">
            <v>GPS</v>
          </cell>
          <cell r="AV2983" t="str">
            <v>UltraGlide 3</v>
          </cell>
          <cell r="AW2983" t="str">
            <v>Y</v>
          </cell>
          <cell r="AX2983" t="str">
            <v>Y</v>
          </cell>
          <cell r="AY2983" t="str">
            <v>SmartTrax</v>
          </cell>
          <cell r="AZ2983" t="str">
            <v>Raven 3" w/display</v>
          </cell>
        </row>
        <row r="2984">
          <cell r="D2984">
            <v>0</v>
          </cell>
          <cell r="H2984">
            <v>568</v>
          </cell>
          <cell r="O2984">
            <v>0</v>
          </cell>
          <cell r="Q2984" t="str">
            <v>2015-1037</v>
          </cell>
          <cell r="R2984">
            <v>1220</v>
          </cell>
          <cell r="S2984">
            <v>225</v>
          </cell>
          <cell r="T2984" t="str">
            <v>ZF 2.42</v>
          </cell>
          <cell r="U2984" t="str">
            <v>6 Speed</v>
          </cell>
          <cell r="V2984" t="str">
            <v/>
          </cell>
          <cell r="W2984" t="str">
            <v>120F</v>
          </cell>
          <cell r="X2984">
            <v>42</v>
          </cell>
          <cell r="Y2984" t="str">
            <v>N</v>
          </cell>
          <cell r="Z2984" t="str">
            <v>380/80R38 (BLACK)</v>
          </cell>
          <cell r="AA2984" t="str">
            <v>380/90R46, SPRAYBIB (BLACK)</v>
          </cell>
          <cell r="AB2984">
            <v>1200</v>
          </cell>
          <cell r="AC2984" t="str">
            <v>N</v>
          </cell>
          <cell r="AD2984" t="str">
            <v>Y</v>
          </cell>
          <cell r="AE2984" t="str">
            <v>Y</v>
          </cell>
          <cell r="AF2984" t="str">
            <v>N</v>
          </cell>
          <cell r="AG2984" t="str">
            <v>N</v>
          </cell>
          <cell r="AH2984" t="str">
            <v>N</v>
          </cell>
          <cell r="AK2984" t="str">
            <v>N</v>
          </cell>
          <cell r="AL2984" t="str">
            <v>Y</v>
          </cell>
          <cell r="AM2984" t="str">
            <v>60/90</v>
          </cell>
          <cell r="AN2984" t="str">
            <v>Y</v>
          </cell>
          <cell r="AO2984">
            <v>9</v>
          </cell>
          <cell r="AP2984">
            <v>15</v>
          </cell>
          <cell r="AQ2984">
            <v>3</v>
          </cell>
          <cell r="AR2984" t="str">
            <v>N</v>
          </cell>
          <cell r="AS2984" t="str">
            <v>L</v>
          </cell>
          <cell r="AT2984" t="str">
            <v>Env Pro 2</v>
          </cell>
          <cell r="AU2984" t="str">
            <v>GPS</v>
          </cell>
          <cell r="AV2984" t="str">
            <v>ISO UltraGlide 5</v>
          </cell>
          <cell r="AW2984" t="str">
            <v>Y</v>
          </cell>
          <cell r="AX2984" t="str">
            <v>Y</v>
          </cell>
          <cell r="AY2984" t="str">
            <v>N</v>
          </cell>
        </row>
        <row r="2985">
          <cell r="D2985">
            <v>0</v>
          </cell>
          <cell r="H2985">
            <v>569</v>
          </cell>
          <cell r="O2985">
            <v>0</v>
          </cell>
          <cell r="Q2985" t="str">
            <v>2015-1039</v>
          </cell>
          <cell r="R2985">
            <v>720</v>
          </cell>
          <cell r="S2985">
            <v>160</v>
          </cell>
          <cell r="T2985" t="str">
            <v>JCB</v>
          </cell>
          <cell r="U2985" t="str">
            <v>4 Speed</v>
          </cell>
          <cell r="V2985" t="str">
            <v/>
          </cell>
          <cell r="W2985" t="str">
            <v>120F</v>
          </cell>
          <cell r="X2985">
            <v>50</v>
          </cell>
          <cell r="Y2985" t="str">
            <v>N</v>
          </cell>
          <cell r="Z2985" t="str">
            <v>380/80R38 (White)</v>
          </cell>
          <cell r="AA2985" t="str">
            <v>380/90R46, SPRAYBIB (WHITE)</v>
          </cell>
          <cell r="AB2985">
            <v>750</v>
          </cell>
          <cell r="AC2985" t="str">
            <v>N</v>
          </cell>
          <cell r="AD2985" t="str">
            <v>N</v>
          </cell>
          <cell r="AE2985" t="str">
            <v>Y</v>
          </cell>
          <cell r="AF2985" t="str">
            <v>N</v>
          </cell>
          <cell r="AG2985" t="str">
            <v>N</v>
          </cell>
          <cell r="AH2985" t="str">
            <v>N</v>
          </cell>
          <cell r="AK2985" t="str">
            <v>Y</v>
          </cell>
          <cell r="AL2985" t="str">
            <v>N</v>
          </cell>
          <cell r="AM2985" t="str">
            <v>60/90</v>
          </cell>
          <cell r="AN2985" t="str">
            <v>Y</v>
          </cell>
          <cell r="AO2985">
            <v>9</v>
          </cell>
          <cell r="AP2985">
            <v>15</v>
          </cell>
          <cell r="AQ2985">
            <v>3</v>
          </cell>
          <cell r="AR2985" t="str">
            <v>N</v>
          </cell>
          <cell r="AS2985" t="str">
            <v>N</v>
          </cell>
          <cell r="AT2985" t="str">
            <v>Env Pro 2</v>
          </cell>
          <cell r="AU2985" t="str">
            <v>GPS</v>
          </cell>
          <cell r="AV2985" t="str">
            <v>UltraGlide 5</v>
          </cell>
          <cell r="AW2985" t="str">
            <v>Y</v>
          </cell>
          <cell r="AX2985" t="str">
            <v>Y</v>
          </cell>
          <cell r="AY2985" t="str">
            <v>SmartTrax</v>
          </cell>
        </row>
        <row r="2986">
          <cell r="D2986">
            <v>0</v>
          </cell>
          <cell r="H2986">
            <v>570</v>
          </cell>
          <cell r="O2986">
            <v>0</v>
          </cell>
          <cell r="Q2986" t="str">
            <v>2015-1040</v>
          </cell>
          <cell r="R2986">
            <v>1025</v>
          </cell>
          <cell r="S2986">
            <v>173</v>
          </cell>
          <cell r="T2986" t="str">
            <v>ZF 2.42</v>
          </cell>
          <cell r="U2986" t="str">
            <v>6 Speed</v>
          </cell>
          <cell r="V2986" t="str">
            <v/>
          </cell>
          <cell r="W2986" t="str">
            <v>120F</v>
          </cell>
          <cell r="X2986">
            <v>50</v>
          </cell>
          <cell r="Y2986" t="str">
            <v>N</v>
          </cell>
          <cell r="Z2986" t="str">
            <v>380/80R38 (White)</v>
          </cell>
          <cell r="AA2986" t="str">
            <v>380/90R46, SPRAYBIB (WHITE)</v>
          </cell>
          <cell r="AB2986">
            <v>1000</v>
          </cell>
          <cell r="AC2986" t="str">
            <v>N</v>
          </cell>
          <cell r="AD2986" t="str">
            <v>N</v>
          </cell>
          <cell r="AE2986" t="str">
            <v>N</v>
          </cell>
          <cell r="AF2986" t="str">
            <v>N</v>
          </cell>
          <cell r="AG2986" t="str">
            <v>N</v>
          </cell>
          <cell r="AH2986" t="str">
            <v>Y</v>
          </cell>
          <cell r="AK2986" t="str">
            <v>Y</v>
          </cell>
          <cell r="AL2986" t="str">
            <v>N</v>
          </cell>
          <cell r="AM2986" t="str">
            <v>60/90</v>
          </cell>
          <cell r="AN2986" t="str">
            <v>Y</v>
          </cell>
          <cell r="AO2986">
            <v>9</v>
          </cell>
          <cell r="AP2986">
            <v>15</v>
          </cell>
          <cell r="AQ2986">
            <v>3</v>
          </cell>
          <cell r="AR2986" t="str">
            <v>N</v>
          </cell>
          <cell r="AS2986" t="str">
            <v>N</v>
          </cell>
          <cell r="AT2986" t="str">
            <v>Env Pro 2</v>
          </cell>
          <cell r="AU2986" t="str">
            <v>GPS</v>
          </cell>
          <cell r="AV2986" t="str">
            <v>N</v>
          </cell>
          <cell r="AW2986" t="str">
            <v>Y</v>
          </cell>
          <cell r="AX2986" t="str">
            <v>Y</v>
          </cell>
          <cell r="AY2986" t="str">
            <v>N</v>
          </cell>
        </row>
        <row r="2987">
          <cell r="D2987">
            <v>0</v>
          </cell>
          <cell r="H2987">
            <v>571</v>
          </cell>
          <cell r="O2987">
            <v>0</v>
          </cell>
          <cell r="Q2987" t="str">
            <v>2015-1041</v>
          </cell>
          <cell r="R2987">
            <v>1025</v>
          </cell>
          <cell r="S2987">
            <v>173</v>
          </cell>
          <cell r="T2987" t="str">
            <v>ZF 2.42</v>
          </cell>
          <cell r="U2987" t="str">
            <v>6 Speed</v>
          </cell>
          <cell r="V2987" t="str">
            <v/>
          </cell>
          <cell r="W2987" t="str">
            <v>120-160</v>
          </cell>
          <cell r="X2987">
            <v>50</v>
          </cell>
          <cell r="Y2987" t="str">
            <v>Y</v>
          </cell>
          <cell r="Z2987" t="str">
            <v>380/80R38 (White)</v>
          </cell>
          <cell r="AA2987" t="str">
            <v>380/90R46, SPRAYBIB (WHITE)</v>
          </cell>
          <cell r="AB2987">
            <v>1000</v>
          </cell>
          <cell r="AC2987" t="str">
            <v>N</v>
          </cell>
          <cell r="AD2987" t="str">
            <v>N</v>
          </cell>
          <cell r="AE2987" t="str">
            <v>Y</v>
          </cell>
          <cell r="AF2987">
            <v>38</v>
          </cell>
          <cell r="AG2987" t="str">
            <v>DB</v>
          </cell>
          <cell r="AH2987" t="str">
            <v>N</v>
          </cell>
          <cell r="AK2987" t="str">
            <v>N</v>
          </cell>
          <cell r="AL2987" t="str">
            <v>N</v>
          </cell>
          <cell r="AM2987" t="str">
            <v>60/90</v>
          </cell>
          <cell r="AN2987" t="str">
            <v>Y</v>
          </cell>
          <cell r="AO2987">
            <v>9</v>
          </cell>
          <cell r="AP2987">
            <v>15</v>
          </cell>
          <cell r="AQ2987">
            <v>3</v>
          </cell>
          <cell r="AR2987" t="str">
            <v>N</v>
          </cell>
          <cell r="AS2987" t="str">
            <v>N</v>
          </cell>
          <cell r="AT2987" t="str">
            <v>Env Pro 2</v>
          </cell>
          <cell r="AU2987" t="str">
            <v>GPS</v>
          </cell>
          <cell r="AV2987" t="str">
            <v>UltraGlide 3</v>
          </cell>
          <cell r="AW2987" t="str">
            <v>Y</v>
          </cell>
          <cell r="AX2987" t="str">
            <v>Y</v>
          </cell>
          <cell r="AY2987" t="str">
            <v>SmartTrax</v>
          </cell>
        </row>
        <row r="2988">
          <cell r="D2988">
            <v>0</v>
          </cell>
          <cell r="H2988">
            <v>572</v>
          </cell>
          <cell r="O2988">
            <v>0</v>
          </cell>
          <cell r="Q2988" t="str">
            <v>2015-1042</v>
          </cell>
          <cell r="R2988">
            <v>720</v>
          </cell>
          <cell r="S2988">
            <v>160</v>
          </cell>
          <cell r="T2988" t="str">
            <v>JCB</v>
          </cell>
          <cell r="U2988" t="str">
            <v>4 Speed</v>
          </cell>
          <cell r="V2988" t="str">
            <v/>
          </cell>
          <cell r="W2988" t="str">
            <v>120F</v>
          </cell>
          <cell r="X2988">
            <v>42</v>
          </cell>
          <cell r="Y2988" t="str">
            <v>N</v>
          </cell>
          <cell r="Z2988" t="str">
            <v>380/80R38 (White)</v>
          </cell>
          <cell r="AA2988" t="str">
            <v>380/90R46, SPRAYBIB (WHITE)</v>
          </cell>
          <cell r="AB2988">
            <v>750</v>
          </cell>
          <cell r="AC2988" t="str">
            <v>N</v>
          </cell>
          <cell r="AD2988" t="str">
            <v>N</v>
          </cell>
          <cell r="AE2988" t="str">
            <v>Y</v>
          </cell>
          <cell r="AF2988">
            <v>38</v>
          </cell>
          <cell r="AG2988" t="str">
            <v>Plan</v>
          </cell>
          <cell r="AH2988" t="str">
            <v>N</v>
          </cell>
          <cell r="AK2988" t="str">
            <v>N</v>
          </cell>
          <cell r="AL2988" t="str">
            <v>N</v>
          </cell>
          <cell r="AM2988">
            <v>90</v>
          </cell>
          <cell r="AN2988" t="str">
            <v>Y</v>
          </cell>
          <cell r="AO2988">
            <v>9</v>
          </cell>
          <cell r="AP2988">
            <v>20</v>
          </cell>
          <cell r="AQ2988">
            <v>5</v>
          </cell>
          <cell r="AR2988" t="str">
            <v>N</v>
          </cell>
          <cell r="AS2988" t="str">
            <v>B</v>
          </cell>
          <cell r="AT2988" t="str">
            <v>Env Pro 2</v>
          </cell>
          <cell r="AU2988" t="str">
            <v>GPS</v>
          </cell>
          <cell r="AV2988" t="str">
            <v>PowerGlide</v>
          </cell>
          <cell r="AW2988" t="str">
            <v>Y</v>
          </cell>
          <cell r="AX2988" t="str">
            <v>Y</v>
          </cell>
          <cell r="AY2988" t="str">
            <v>N</v>
          </cell>
        </row>
        <row r="2989">
          <cell r="D2989">
            <v>0</v>
          </cell>
          <cell r="H2989">
            <v>573</v>
          </cell>
          <cell r="O2989">
            <v>0</v>
          </cell>
          <cell r="Q2989" t="str">
            <v>2015-1043</v>
          </cell>
          <cell r="R2989">
            <v>1020</v>
          </cell>
          <cell r="S2989">
            <v>225</v>
          </cell>
          <cell r="T2989" t="str">
            <v>ZF 2.42</v>
          </cell>
          <cell r="U2989" t="str">
            <v>6 Speed</v>
          </cell>
          <cell r="V2989" t="str">
            <v/>
          </cell>
          <cell r="W2989" t="str">
            <v>120F</v>
          </cell>
          <cell r="X2989">
            <v>42</v>
          </cell>
          <cell r="Y2989" t="str">
            <v>N</v>
          </cell>
          <cell r="Z2989" t="str">
            <v>380/80R38 (White)</v>
          </cell>
          <cell r="AA2989" t="str">
            <v>380/90R46, SPRAYBIB (WHITE)</v>
          </cell>
          <cell r="AB2989">
            <v>1000</v>
          </cell>
          <cell r="AC2989" t="str">
            <v>N</v>
          </cell>
          <cell r="AD2989" t="str">
            <v>N</v>
          </cell>
          <cell r="AE2989" t="str">
            <v>Y</v>
          </cell>
          <cell r="AF2989">
            <v>38</v>
          </cell>
          <cell r="AG2989" t="str">
            <v>DB</v>
          </cell>
          <cell r="AH2989" t="str">
            <v>N</v>
          </cell>
          <cell r="AK2989" t="str">
            <v>Y</v>
          </cell>
          <cell r="AL2989" t="str">
            <v>Y</v>
          </cell>
          <cell r="AM2989">
            <v>90</v>
          </cell>
          <cell r="AN2989" t="str">
            <v>Y</v>
          </cell>
          <cell r="AO2989">
            <v>9</v>
          </cell>
          <cell r="AP2989">
            <v>20</v>
          </cell>
          <cell r="AQ2989">
            <v>3</v>
          </cell>
          <cell r="AR2989" t="str">
            <v>N</v>
          </cell>
          <cell r="AS2989" t="str">
            <v>B</v>
          </cell>
          <cell r="AT2989" t="str">
            <v>Viper 4</v>
          </cell>
          <cell r="AU2989" t="str">
            <v>GPS</v>
          </cell>
          <cell r="AV2989" t="str">
            <v>UltraGlide 3</v>
          </cell>
          <cell r="AW2989" t="str">
            <v>Y</v>
          </cell>
          <cell r="AX2989" t="str">
            <v>Y</v>
          </cell>
          <cell r="AY2989" t="str">
            <v>N</v>
          </cell>
        </row>
        <row r="2990">
          <cell r="D2990">
            <v>0</v>
          </cell>
          <cell r="H2990">
            <v>574</v>
          </cell>
          <cell r="O2990">
            <v>0</v>
          </cell>
          <cell r="Q2990" t="str">
            <v>2015-1045</v>
          </cell>
          <cell r="R2990">
            <v>1025</v>
          </cell>
          <cell r="S2990">
            <v>173</v>
          </cell>
          <cell r="T2990" t="str">
            <v>ZF 2.42</v>
          </cell>
          <cell r="U2990" t="str">
            <v>6 Speed</v>
          </cell>
          <cell r="V2990" t="str">
            <v/>
          </cell>
          <cell r="W2990" t="str">
            <v>120F</v>
          </cell>
          <cell r="X2990">
            <v>50</v>
          </cell>
          <cell r="Y2990" t="str">
            <v>N</v>
          </cell>
          <cell r="Z2990" t="str">
            <v>380/80R38 (White)</v>
          </cell>
          <cell r="AA2990" t="str">
            <v>380/90R46, SPRAYBIB (WHITE)</v>
          </cell>
          <cell r="AB2990">
            <v>1000</v>
          </cell>
          <cell r="AC2990" t="str">
            <v>Y</v>
          </cell>
          <cell r="AD2990" t="str">
            <v>Y</v>
          </cell>
          <cell r="AE2990" t="str">
            <v>Y</v>
          </cell>
          <cell r="AF2990">
            <v>38</v>
          </cell>
          <cell r="AG2990" t="str">
            <v>Plan</v>
          </cell>
          <cell r="AH2990" t="str">
            <v>N</v>
          </cell>
          <cell r="AK2990" t="str">
            <v>N</v>
          </cell>
          <cell r="AL2990" t="str">
            <v>N</v>
          </cell>
          <cell r="AM2990">
            <v>90</v>
          </cell>
          <cell r="AN2990" t="str">
            <v>Y</v>
          </cell>
          <cell r="AO2990">
            <v>9</v>
          </cell>
          <cell r="AP2990">
            <v>20</v>
          </cell>
          <cell r="AQ2990">
            <v>3</v>
          </cell>
          <cell r="AR2990" t="str">
            <v>N</v>
          </cell>
          <cell r="AS2990" t="str">
            <v>B</v>
          </cell>
          <cell r="AT2990" t="str">
            <v>Env Pro 2</v>
          </cell>
          <cell r="AU2990" t="str">
            <v>GPS</v>
          </cell>
          <cell r="AV2990" t="str">
            <v>PowerGlide</v>
          </cell>
          <cell r="AW2990" t="str">
            <v>Y</v>
          </cell>
          <cell r="AX2990" t="str">
            <v>Y</v>
          </cell>
          <cell r="AY2990" t="str">
            <v>SmartTrax</v>
          </cell>
        </row>
        <row r="2991">
          <cell r="D2991">
            <v>0</v>
          </cell>
          <cell r="H2991">
            <v>575</v>
          </cell>
          <cell r="O2991">
            <v>0</v>
          </cell>
          <cell r="Q2991" t="str">
            <v>2015-1047</v>
          </cell>
          <cell r="R2991">
            <v>720</v>
          </cell>
          <cell r="S2991">
            <v>160</v>
          </cell>
          <cell r="T2991" t="str">
            <v>JCB</v>
          </cell>
          <cell r="U2991" t="str">
            <v>4 Speed</v>
          </cell>
          <cell r="V2991" t="str">
            <v/>
          </cell>
          <cell r="W2991" t="str">
            <v>120F</v>
          </cell>
          <cell r="X2991">
            <v>42</v>
          </cell>
          <cell r="Y2991" t="str">
            <v>N</v>
          </cell>
          <cell r="Z2991" t="str">
            <v>380/80R38 (White)</v>
          </cell>
          <cell r="AA2991" t="str">
            <v>380/90R46, SPRAYBIB (WHITE)</v>
          </cell>
          <cell r="AB2991">
            <v>750</v>
          </cell>
          <cell r="AC2991" t="str">
            <v>N</v>
          </cell>
          <cell r="AD2991" t="str">
            <v>N</v>
          </cell>
          <cell r="AE2991" t="str">
            <v>N</v>
          </cell>
          <cell r="AF2991" t="str">
            <v>N</v>
          </cell>
          <cell r="AG2991" t="str">
            <v>N</v>
          </cell>
          <cell r="AH2991" t="str">
            <v>Y</v>
          </cell>
          <cell r="AK2991" t="str">
            <v>N</v>
          </cell>
          <cell r="AL2991" t="str">
            <v>Y</v>
          </cell>
          <cell r="AM2991">
            <v>100</v>
          </cell>
          <cell r="AN2991" t="str">
            <v>Y</v>
          </cell>
          <cell r="AO2991">
            <v>9</v>
          </cell>
          <cell r="AP2991">
            <v>20</v>
          </cell>
          <cell r="AQ2991">
            <v>3</v>
          </cell>
          <cell r="AR2991" t="str">
            <v>Split</v>
          </cell>
          <cell r="AS2991" t="str">
            <v>B</v>
          </cell>
          <cell r="AT2991" t="str">
            <v>ISO Wiring</v>
          </cell>
          <cell r="AU2991" t="str">
            <v>GPS</v>
          </cell>
          <cell r="AV2991" t="str">
            <v>N</v>
          </cell>
          <cell r="AW2991" t="str">
            <v>Y</v>
          </cell>
          <cell r="AX2991" t="str">
            <v>Y</v>
          </cell>
          <cell r="AY2991" t="str">
            <v>N</v>
          </cell>
        </row>
        <row r="2992">
          <cell r="D2992">
            <v>0</v>
          </cell>
          <cell r="H2992">
            <v>576</v>
          </cell>
          <cell r="O2992">
            <v>0</v>
          </cell>
          <cell r="Q2992" t="str">
            <v>2015-1048</v>
          </cell>
          <cell r="R2992" t="str">
            <v>1220+</v>
          </cell>
          <cell r="S2992">
            <v>275</v>
          </cell>
          <cell r="T2992" t="str">
            <v>ZF 1.87</v>
          </cell>
          <cell r="U2992" t="str">
            <v>6 Speed</v>
          </cell>
          <cell r="V2992" t="str">
            <v/>
          </cell>
          <cell r="W2992" t="str">
            <v>120F</v>
          </cell>
          <cell r="X2992">
            <v>50</v>
          </cell>
          <cell r="Y2992" t="str">
            <v>N</v>
          </cell>
          <cell r="Z2992" t="str">
            <v>380/80R38 (BLACK)</v>
          </cell>
          <cell r="AA2992" t="str">
            <v>380/90R46, SPRAYBIB (BLACK)</v>
          </cell>
          <cell r="AB2992">
            <v>1200</v>
          </cell>
          <cell r="AC2992" t="str">
            <v>N</v>
          </cell>
          <cell r="AD2992" t="str">
            <v>Y</v>
          </cell>
          <cell r="AE2992" t="str">
            <v>Y</v>
          </cell>
          <cell r="AF2992">
            <v>38</v>
          </cell>
          <cell r="AG2992" t="str">
            <v>DB</v>
          </cell>
          <cell r="AH2992" t="str">
            <v>N</v>
          </cell>
          <cell r="AK2992" t="str">
            <v>Y</v>
          </cell>
          <cell r="AL2992" t="str">
            <v>N</v>
          </cell>
          <cell r="AM2992">
            <v>100</v>
          </cell>
          <cell r="AN2992" t="str">
            <v>Y</v>
          </cell>
          <cell r="AO2992">
            <v>9</v>
          </cell>
          <cell r="AP2992">
            <v>20</v>
          </cell>
          <cell r="AQ2992">
            <v>3</v>
          </cell>
          <cell r="AR2992" t="str">
            <v>N</v>
          </cell>
          <cell r="AS2992" t="str">
            <v>L</v>
          </cell>
          <cell r="AT2992" t="str">
            <v>Env Pro 2</v>
          </cell>
          <cell r="AU2992" t="str">
            <v>GPS</v>
          </cell>
          <cell r="AV2992" t="str">
            <v>N</v>
          </cell>
          <cell r="AW2992" t="str">
            <v>Y</v>
          </cell>
          <cell r="AX2992" t="str">
            <v>Y</v>
          </cell>
          <cell r="AY2992" t="str">
            <v>N</v>
          </cell>
        </row>
        <row r="2993">
          <cell r="D2993">
            <v>0</v>
          </cell>
          <cell r="H2993">
            <v>577</v>
          </cell>
          <cell r="O2993">
            <v>0</v>
          </cell>
          <cell r="Q2993" t="str">
            <v>2015-1051</v>
          </cell>
          <cell r="R2993">
            <v>1220</v>
          </cell>
          <cell r="S2993">
            <v>225</v>
          </cell>
          <cell r="T2993" t="str">
            <v>ZF 2.42</v>
          </cell>
          <cell r="U2993" t="str">
            <v>6 Speed</v>
          </cell>
          <cell r="V2993" t="str">
            <v/>
          </cell>
          <cell r="W2993" t="str">
            <v>120F</v>
          </cell>
          <cell r="X2993">
            <v>50</v>
          </cell>
          <cell r="Y2993" t="str">
            <v>N</v>
          </cell>
          <cell r="Z2993" t="str">
            <v>380/80R38 (BLACK)</v>
          </cell>
          <cell r="AA2993" t="str">
            <v>380/90R46, SPRAYBIB (BLACK)</v>
          </cell>
          <cell r="AB2993">
            <v>1200</v>
          </cell>
          <cell r="AC2993" t="str">
            <v>N</v>
          </cell>
          <cell r="AD2993" t="str">
            <v>N</v>
          </cell>
          <cell r="AE2993" t="str">
            <v>Y</v>
          </cell>
          <cell r="AF2993">
            <v>38</v>
          </cell>
          <cell r="AG2993" t="str">
            <v>DB</v>
          </cell>
          <cell r="AH2993" t="str">
            <v>N</v>
          </cell>
          <cell r="AK2993" t="str">
            <v>N</v>
          </cell>
          <cell r="AL2993" t="str">
            <v>N</v>
          </cell>
          <cell r="AM2993">
            <v>100</v>
          </cell>
          <cell r="AN2993" t="str">
            <v>Y</v>
          </cell>
          <cell r="AO2993">
            <v>9</v>
          </cell>
          <cell r="AP2993">
            <v>20</v>
          </cell>
          <cell r="AQ2993">
            <v>3</v>
          </cell>
          <cell r="AR2993" t="str">
            <v>N</v>
          </cell>
          <cell r="AS2993" t="str">
            <v>L</v>
          </cell>
          <cell r="AT2993" t="str">
            <v>Env Pro 2</v>
          </cell>
          <cell r="AU2993" t="str">
            <v>GPS</v>
          </cell>
          <cell r="AV2993" t="str">
            <v>UltraGlide 3</v>
          </cell>
          <cell r="AW2993" t="str">
            <v>Y</v>
          </cell>
          <cell r="AX2993" t="str">
            <v>Y</v>
          </cell>
          <cell r="AY2993" t="str">
            <v>SmartTrax</v>
          </cell>
          <cell r="AZ2993" t="str">
            <v>Raven 2" w/display</v>
          </cell>
        </row>
        <row r="2994">
          <cell r="D2994">
            <v>0</v>
          </cell>
          <cell r="H2994">
            <v>578</v>
          </cell>
          <cell r="O2994">
            <v>0</v>
          </cell>
          <cell r="Q2994" t="str">
            <v>2015-1052</v>
          </cell>
          <cell r="R2994">
            <v>1220</v>
          </cell>
          <cell r="S2994">
            <v>225</v>
          </cell>
          <cell r="T2994" t="str">
            <v>ZF 2.42</v>
          </cell>
          <cell r="U2994" t="str">
            <v>6 Speed</v>
          </cell>
          <cell r="V2994" t="str">
            <v/>
          </cell>
          <cell r="W2994" t="str">
            <v>120-160</v>
          </cell>
          <cell r="X2994">
            <v>50</v>
          </cell>
          <cell r="Y2994" t="str">
            <v>Y</v>
          </cell>
          <cell r="Z2994" t="str">
            <v>380/80R38 (BLACK)</v>
          </cell>
          <cell r="AA2994" t="str">
            <v>380/90R46, SPRAYBIB (BLACK)</v>
          </cell>
          <cell r="AB2994">
            <v>1200</v>
          </cell>
          <cell r="AC2994" t="str">
            <v>N</v>
          </cell>
          <cell r="AD2994" t="str">
            <v>N</v>
          </cell>
          <cell r="AE2994" t="str">
            <v>Y</v>
          </cell>
          <cell r="AF2994" t="str">
            <v>N</v>
          </cell>
          <cell r="AG2994" t="str">
            <v>N</v>
          </cell>
          <cell r="AH2994" t="str">
            <v>N</v>
          </cell>
          <cell r="AK2994" t="str">
            <v>N</v>
          </cell>
          <cell r="AL2994" t="str">
            <v>Y</v>
          </cell>
          <cell r="AM2994" t="str">
            <v>60/90</v>
          </cell>
          <cell r="AN2994" t="str">
            <v>Y</v>
          </cell>
          <cell r="AO2994">
            <v>9</v>
          </cell>
          <cell r="AP2994">
            <v>15</v>
          </cell>
          <cell r="AQ2994">
            <v>3</v>
          </cell>
          <cell r="AR2994" t="str">
            <v>N</v>
          </cell>
          <cell r="AS2994" t="str">
            <v>L</v>
          </cell>
          <cell r="AT2994" t="str">
            <v>Env Pro 2</v>
          </cell>
          <cell r="AU2994" t="str">
            <v>GPS</v>
          </cell>
          <cell r="AV2994" t="str">
            <v>UltraGlide 5</v>
          </cell>
          <cell r="AW2994" t="str">
            <v>Y</v>
          </cell>
          <cell r="AX2994" t="str">
            <v>Y</v>
          </cell>
          <cell r="AY2994" t="str">
            <v>SmartTrax</v>
          </cell>
          <cell r="BB2994" t="str">
            <v>White 620/70R42, MEGAXBIB</v>
          </cell>
        </row>
        <row r="2995">
          <cell r="D2995">
            <v>0</v>
          </cell>
          <cell r="H2995">
            <v>579</v>
          </cell>
          <cell r="O2995">
            <v>0</v>
          </cell>
          <cell r="Q2995" t="str">
            <v>2015-1053</v>
          </cell>
          <cell r="R2995">
            <v>720</v>
          </cell>
          <cell r="S2995">
            <v>160</v>
          </cell>
          <cell r="T2995" t="str">
            <v>JCB</v>
          </cell>
          <cell r="U2995" t="str">
            <v>4 Speed</v>
          </cell>
          <cell r="V2995" t="str">
            <v/>
          </cell>
          <cell r="W2995" t="str">
            <v>120F</v>
          </cell>
          <cell r="X2995">
            <v>42</v>
          </cell>
          <cell r="Y2995" t="str">
            <v>N</v>
          </cell>
          <cell r="Z2995" t="str">
            <v>380/80R38 (White)</v>
          </cell>
          <cell r="AA2995" t="str">
            <v>380/90R46, SPRAYBIB (WHITE)</v>
          </cell>
          <cell r="AB2995">
            <v>750</v>
          </cell>
          <cell r="AC2995" t="str">
            <v>N</v>
          </cell>
          <cell r="AD2995" t="str">
            <v>N</v>
          </cell>
          <cell r="AE2995" t="str">
            <v>Y</v>
          </cell>
          <cell r="AF2995" t="str">
            <v>N</v>
          </cell>
          <cell r="AG2995" t="str">
            <v>N</v>
          </cell>
          <cell r="AH2995" t="str">
            <v>Y</v>
          </cell>
          <cell r="AK2995" t="str">
            <v>Y</v>
          </cell>
          <cell r="AL2995" t="str">
            <v>N</v>
          </cell>
          <cell r="AM2995" t="str">
            <v>60/90</v>
          </cell>
          <cell r="AN2995" t="str">
            <v>Y</v>
          </cell>
          <cell r="AO2995">
            <v>9</v>
          </cell>
          <cell r="AP2995">
            <v>15</v>
          </cell>
          <cell r="AQ2995">
            <v>3</v>
          </cell>
          <cell r="AR2995" t="str">
            <v>N</v>
          </cell>
          <cell r="AS2995" t="str">
            <v>N</v>
          </cell>
          <cell r="AT2995" t="str">
            <v>Env Pro 2</v>
          </cell>
          <cell r="AU2995" t="str">
            <v>GPS</v>
          </cell>
          <cell r="AV2995" t="str">
            <v>UltraGlide 5</v>
          </cell>
          <cell r="AW2995" t="str">
            <v>Y</v>
          </cell>
          <cell r="AX2995" t="str">
            <v>Y</v>
          </cell>
          <cell r="AY2995" t="str">
            <v>SmartTrax</v>
          </cell>
        </row>
        <row r="2996">
          <cell r="D2996">
            <v>0</v>
          </cell>
          <cell r="H2996">
            <v>580</v>
          </cell>
          <cell r="O2996">
            <v>0</v>
          </cell>
          <cell r="Q2996" t="str">
            <v>2015-1054</v>
          </cell>
          <cell r="R2996">
            <v>1025</v>
          </cell>
          <cell r="S2996">
            <v>173</v>
          </cell>
          <cell r="T2996" t="str">
            <v>ZF 2.42</v>
          </cell>
          <cell r="U2996" t="str">
            <v>6 Speed</v>
          </cell>
          <cell r="V2996" t="str">
            <v/>
          </cell>
          <cell r="W2996" t="str">
            <v>120F</v>
          </cell>
          <cell r="X2996">
            <v>42</v>
          </cell>
          <cell r="Y2996" t="str">
            <v>N</v>
          </cell>
          <cell r="Z2996" t="str">
            <v>320/85R38 (White)</v>
          </cell>
          <cell r="AA2996" t="str">
            <v>320/90R50, AGRIBIB RC (White)</v>
          </cell>
          <cell r="AB2996">
            <v>1000</v>
          </cell>
          <cell r="AC2996" t="str">
            <v>N</v>
          </cell>
          <cell r="AD2996" t="str">
            <v>N</v>
          </cell>
          <cell r="AE2996" t="str">
            <v>N</v>
          </cell>
          <cell r="AF2996" t="str">
            <v>N</v>
          </cell>
          <cell r="AG2996" t="str">
            <v>N</v>
          </cell>
          <cell r="AH2996" t="str">
            <v>N</v>
          </cell>
          <cell r="AK2996" t="str">
            <v>Y</v>
          </cell>
          <cell r="AL2996" t="str">
            <v>N</v>
          </cell>
          <cell r="AM2996" t="str">
            <v>60/90</v>
          </cell>
          <cell r="AN2996" t="str">
            <v>Y</v>
          </cell>
          <cell r="AO2996">
            <v>9</v>
          </cell>
          <cell r="AP2996">
            <v>15</v>
          </cell>
          <cell r="AQ2996">
            <v>5</v>
          </cell>
          <cell r="AR2996" t="str">
            <v>N</v>
          </cell>
          <cell r="AS2996" t="str">
            <v>N</v>
          </cell>
          <cell r="AT2996" t="str">
            <v>Env Pro 2</v>
          </cell>
          <cell r="AU2996" t="str">
            <v>GPS</v>
          </cell>
          <cell r="AV2996" t="str">
            <v>N</v>
          </cell>
          <cell r="AW2996" t="str">
            <v>Y</v>
          </cell>
          <cell r="AX2996" t="str">
            <v>Y</v>
          </cell>
          <cell r="AY2996" t="str">
            <v>N</v>
          </cell>
        </row>
        <row r="2997">
          <cell r="D2997">
            <v>0</v>
          </cell>
          <cell r="H2997">
            <v>581</v>
          </cell>
          <cell r="O2997">
            <v>0</v>
          </cell>
          <cell r="Q2997" t="str">
            <v>2015-1057</v>
          </cell>
          <cell r="R2997">
            <v>720</v>
          </cell>
          <cell r="S2997">
            <v>160</v>
          </cell>
          <cell r="T2997" t="str">
            <v>JCB</v>
          </cell>
          <cell r="U2997" t="str">
            <v>4 Speed</v>
          </cell>
          <cell r="V2997" t="str">
            <v/>
          </cell>
          <cell r="W2997" t="str">
            <v>120F</v>
          </cell>
          <cell r="X2997">
            <v>50</v>
          </cell>
          <cell r="Y2997" t="str">
            <v>N</v>
          </cell>
          <cell r="Z2997" t="str">
            <v>380/80R38 (White)</v>
          </cell>
          <cell r="AA2997" t="str">
            <v>380/90R46, SPRAYBIB (WHITE)</v>
          </cell>
          <cell r="AB2997">
            <v>750</v>
          </cell>
          <cell r="AC2997" t="str">
            <v>N</v>
          </cell>
          <cell r="AD2997" t="str">
            <v>N</v>
          </cell>
          <cell r="AE2997" t="str">
            <v>Y</v>
          </cell>
          <cell r="AF2997">
            <v>38</v>
          </cell>
          <cell r="AG2997" t="str">
            <v>DB</v>
          </cell>
          <cell r="AH2997" t="str">
            <v>N</v>
          </cell>
          <cell r="AK2997" t="str">
            <v>N</v>
          </cell>
          <cell r="AL2997" t="str">
            <v>N</v>
          </cell>
          <cell r="AM2997">
            <v>100</v>
          </cell>
          <cell r="AN2997" t="str">
            <v>Y</v>
          </cell>
          <cell r="AO2997">
            <v>9</v>
          </cell>
          <cell r="AP2997">
            <v>15</v>
          </cell>
          <cell r="AQ2997">
            <v>3</v>
          </cell>
          <cell r="AR2997" t="str">
            <v>N</v>
          </cell>
          <cell r="AS2997" t="str">
            <v>N</v>
          </cell>
          <cell r="AT2997" t="str">
            <v>Env Pro 2</v>
          </cell>
          <cell r="AU2997" t="str">
            <v>GPS</v>
          </cell>
          <cell r="AV2997" t="str">
            <v>UltraGlide 3</v>
          </cell>
          <cell r="AW2997" t="str">
            <v>Y</v>
          </cell>
          <cell r="AX2997" t="str">
            <v>Y</v>
          </cell>
          <cell r="AY2997" t="str">
            <v>SmartTrax</v>
          </cell>
        </row>
        <row r="2998">
          <cell r="D2998">
            <v>0</v>
          </cell>
          <cell r="H2998">
            <v>582</v>
          </cell>
          <cell r="O2998">
            <v>0</v>
          </cell>
          <cell r="Q2998" t="str">
            <v>2015-1058</v>
          </cell>
          <cell r="R2998">
            <v>720</v>
          </cell>
          <cell r="S2998">
            <v>160</v>
          </cell>
          <cell r="T2998" t="str">
            <v>JCB</v>
          </cell>
          <cell r="U2998" t="str">
            <v>4 Speed</v>
          </cell>
          <cell r="V2998" t="str">
            <v/>
          </cell>
          <cell r="W2998" t="str">
            <v>120F</v>
          </cell>
          <cell r="X2998">
            <v>42</v>
          </cell>
          <cell r="Y2998" t="str">
            <v>N</v>
          </cell>
          <cell r="Z2998" t="str">
            <v>380/80R38 (White)</v>
          </cell>
          <cell r="AA2998" t="str">
            <v>380/90R46, SPRAYBIB (WHITE)</v>
          </cell>
          <cell r="AB2998">
            <v>750</v>
          </cell>
          <cell r="AC2998" t="str">
            <v>N</v>
          </cell>
          <cell r="AD2998" t="str">
            <v>N</v>
          </cell>
          <cell r="AE2998" t="str">
            <v>Y</v>
          </cell>
          <cell r="AF2998">
            <v>38</v>
          </cell>
          <cell r="AG2998" t="str">
            <v>Plan</v>
          </cell>
          <cell r="AH2998" t="str">
            <v>N</v>
          </cell>
          <cell r="AK2998" t="str">
            <v>N</v>
          </cell>
          <cell r="AL2998" t="str">
            <v>N</v>
          </cell>
          <cell r="AM2998">
            <v>90</v>
          </cell>
          <cell r="AN2998" t="str">
            <v>Y</v>
          </cell>
          <cell r="AO2998">
            <v>9</v>
          </cell>
          <cell r="AP2998">
            <v>20</v>
          </cell>
          <cell r="AQ2998">
            <v>3</v>
          </cell>
          <cell r="AR2998" t="str">
            <v>N</v>
          </cell>
          <cell r="AS2998" t="str">
            <v>B</v>
          </cell>
          <cell r="AT2998" t="str">
            <v>Env Pro 2</v>
          </cell>
          <cell r="AU2998" t="str">
            <v>GPS</v>
          </cell>
          <cell r="AV2998" t="str">
            <v>PowerGlide</v>
          </cell>
          <cell r="AW2998" t="str">
            <v>Y</v>
          </cell>
          <cell r="AX2998" t="str">
            <v>Y</v>
          </cell>
          <cell r="AY2998" t="str">
            <v>SmartTrax</v>
          </cell>
        </row>
        <row r="2999">
          <cell r="D2999">
            <v>0</v>
          </cell>
          <cell r="H2999">
            <v>583</v>
          </cell>
          <cell r="O2999">
            <v>0</v>
          </cell>
          <cell r="Q2999" t="str">
            <v>2015-1059</v>
          </cell>
          <cell r="R2999">
            <v>1020</v>
          </cell>
          <cell r="S2999">
            <v>225</v>
          </cell>
          <cell r="T2999" t="str">
            <v>ZF 2.42</v>
          </cell>
          <cell r="U2999" t="str">
            <v>6 Speed</v>
          </cell>
          <cell r="V2999" t="str">
            <v/>
          </cell>
          <cell r="W2999" t="str">
            <v>120F</v>
          </cell>
          <cell r="X2999">
            <v>42</v>
          </cell>
          <cell r="Y2999" t="str">
            <v>N</v>
          </cell>
          <cell r="Z2999" t="str">
            <v>380/80R38 (White)</v>
          </cell>
          <cell r="AA2999" t="str">
            <v>380/90R46, SPRAYBIB (WHITE)</v>
          </cell>
          <cell r="AB2999">
            <v>1000</v>
          </cell>
          <cell r="AC2999" t="str">
            <v>N</v>
          </cell>
          <cell r="AD2999" t="str">
            <v>Y</v>
          </cell>
          <cell r="AE2999" t="str">
            <v>Y</v>
          </cell>
          <cell r="AF2999">
            <v>38</v>
          </cell>
          <cell r="AG2999" t="str">
            <v>DB</v>
          </cell>
          <cell r="AH2999" t="str">
            <v>N</v>
          </cell>
          <cell r="AK2999" t="str">
            <v>Y</v>
          </cell>
          <cell r="AL2999" t="str">
            <v>N</v>
          </cell>
          <cell r="AM2999">
            <v>90</v>
          </cell>
          <cell r="AN2999" t="str">
            <v>Y</v>
          </cell>
          <cell r="AO2999">
            <v>9</v>
          </cell>
          <cell r="AP2999">
            <v>20</v>
          </cell>
          <cell r="AQ2999">
            <v>3</v>
          </cell>
          <cell r="AR2999" t="str">
            <v>N</v>
          </cell>
          <cell r="AS2999" t="str">
            <v>B</v>
          </cell>
          <cell r="AT2999" t="str">
            <v>Viper 4</v>
          </cell>
          <cell r="AU2999" t="str">
            <v>GPS</v>
          </cell>
          <cell r="AV2999" t="str">
            <v>UltraGlide 3</v>
          </cell>
          <cell r="AW2999" t="str">
            <v>Y</v>
          </cell>
          <cell r="AX2999" t="str">
            <v>Y</v>
          </cell>
          <cell r="AY2999" t="str">
            <v>N</v>
          </cell>
        </row>
        <row r="3000">
          <cell r="D3000">
            <v>0</v>
          </cell>
          <cell r="H3000">
            <v>584</v>
          </cell>
          <cell r="O3000">
            <v>0</v>
          </cell>
          <cell r="Q3000" t="str">
            <v>2015-1062</v>
          </cell>
          <cell r="R3000">
            <v>1025</v>
          </cell>
          <cell r="S3000">
            <v>173</v>
          </cell>
          <cell r="T3000" t="str">
            <v>ZF 2.42</v>
          </cell>
          <cell r="U3000" t="str">
            <v>6 Speed</v>
          </cell>
          <cell r="V3000" t="str">
            <v/>
          </cell>
          <cell r="W3000" t="str">
            <v>120F</v>
          </cell>
          <cell r="X3000">
            <v>50</v>
          </cell>
          <cell r="Y3000" t="str">
            <v>N</v>
          </cell>
          <cell r="Z3000" t="str">
            <v>380/80R38 (White)</v>
          </cell>
          <cell r="AA3000" t="str">
            <v>380/90R46, SPRAYBIB (WHITE)</v>
          </cell>
          <cell r="AB3000">
            <v>1000</v>
          </cell>
          <cell r="AC3000" t="str">
            <v>N</v>
          </cell>
          <cell r="AD3000" t="str">
            <v>N</v>
          </cell>
          <cell r="AE3000" t="str">
            <v>Y</v>
          </cell>
          <cell r="AF3000">
            <v>38</v>
          </cell>
          <cell r="AG3000" t="str">
            <v>Plan</v>
          </cell>
          <cell r="AH3000" t="str">
            <v>N</v>
          </cell>
          <cell r="AK3000" t="str">
            <v>N</v>
          </cell>
          <cell r="AL3000" t="str">
            <v>N</v>
          </cell>
          <cell r="AM3000">
            <v>90</v>
          </cell>
          <cell r="AN3000" t="str">
            <v>Y</v>
          </cell>
          <cell r="AO3000">
            <v>9</v>
          </cell>
          <cell r="AP3000">
            <v>20</v>
          </cell>
          <cell r="AQ3000">
            <v>3</v>
          </cell>
          <cell r="AR3000" t="str">
            <v>N</v>
          </cell>
          <cell r="AS3000" t="str">
            <v>B</v>
          </cell>
          <cell r="AT3000" t="str">
            <v>Env Pro 2</v>
          </cell>
          <cell r="AU3000" t="str">
            <v>GPS</v>
          </cell>
          <cell r="AV3000" t="str">
            <v>PowerGlide</v>
          </cell>
          <cell r="AW3000" t="str">
            <v>Y</v>
          </cell>
          <cell r="AX3000" t="str">
            <v>Y</v>
          </cell>
          <cell r="AY3000" t="str">
            <v>SmartTrax</v>
          </cell>
        </row>
        <row r="3001">
          <cell r="D3001">
            <v>0</v>
          </cell>
          <cell r="H3001">
            <v>585</v>
          </cell>
          <cell r="O3001">
            <v>0</v>
          </cell>
          <cell r="Q3001" t="str">
            <v>2015-1064</v>
          </cell>
          <cell r="R3001">
            <v>720</v>
          </cell>
          <cell r="S3001">
            <v>160</v>
          </cell>
          <cell r="T3001" t="str">
            <v>JCB</v>
          </cell>
          <cell r="U3001" t="str">
            <v>4 Speed</v>
          </cell>
          <cell r="V3001" t="str">
            <v/>
          </cell>
          <cell r="W3001" t="str">
            <v>120F</v>
          </cell>
          <cell r="X3001">
            <v>42</v>
          </cell>
          <cell r="Y3001" t="str">
            <v>N</v>
          </cell>
          <cell r="Z3001" t="str">
            <v>380/80R38 (White)</v>
          </cell>
          <cell r="AA3001" t="str">
            <v>380/90R46, SPRAYBIB (WHITE)</v>
          </cell>
          <cell r="AB3001">
            <v>750</v>
          </cell>
          <cell r="AC3001" t="str">
            <v>N</v>
          </cell>
          <cell r="AD3001" t="str">
            <v>N</v>
          </cell>
          <cell r="AE3001" t="str">
            <v>N</v>
          </cell>
          <cell r="AF3001">
            <v>38</v>
          </cell>
          <cell r="AG3001" t="str">
            <v>DB</v>
          </cell>
          <cell r="AH3001" t="str">
            <v>N</v>
          </cell>
          <cell r="AK3001" t="str">
            <v>N</v>
          </cell>
          <cell r="AL3001" t="str">
            <v>Y</v>
          </cell>
          <cell r="AM3001">
            <v>100</v>
          </cell>
          <cell r="AN3001" t="str">
            <v>Y</v>
          </cell>
          <cell r="AO3001">
            <v>9</v>
          </cell>
          <cell r="AP3001">
            <v>20</v>
          </cell>
          <cell r="AQ3001">
            <v>3</v>
          </cell>
          <cell r="AR3001" t="str">
            <v>N</v>
          </cell>
          <cell r="AS3001" t="str">
            <v>B</v>
          </cell>
          <cell r="AT3001" t="str">
            <v>Env Pro 2</v>
          </cell>
          <cell r="AU3001" t="str">
            <v>GPS</v>
          </cell>
          <cell r="AV3001" t="str">
            <v>N</v>
          </cell>
          <cell r="AW3001" t="str">
            <v>Y</v>
          </cell>
          <cell r="AX3001" t="str">
            <v>Y</v>
          </cell>
          <cell r="AY3001" t="str">
            <v>SmartTrax</v>
          </cell>
        </row>
        <row r="3002">
          <cell r="D3002">
            <v>0</v>
          </cell>
          <cell r="H3002">
            <v>586</v>
          </cell>
          <cell r="O3002">
            <v>0</v>
          </cell>
          <cell r="Q3002" t="str">
            <v>2015-1065</v>
          </cell>
          <cell r="R3002" t="str">
            <v>1020+</v>
          </cell>
          <cell r="S3002">
            <v>275</v>
          </cell>
          <cell r="T3002" t="str">
            <v>ZF 1.87</v>
          </cell>
          <cell r="U3002" t="str">
            <v>6 Speed</v>
          </cell>
          <cell r="V3002" t="str">
            <v/>
          </cell>
          <cell r="W3002" t="str">
            <v>120-160</v>
          </cell>
          <cell r="X3002">
            <v>50</v>
          </cell>
          <cell r="Y3002" t="str">
            <v>Y</v>
          </cell>
          <cell r="Z3002" t="str">
            <v>380/80R38 (BLACK)</v>
          </cell>
          <cell r="AA3002" t="str">
            <v>380/90R46, SPRAYBIB (BLACK)</v>
          </cell>
          <cell r="AB3002">
            <v>1200</v>
          </cell>
          <cell r="AC3002" t="str">
            <v>N</v>
          </cell>
          <cell r="AD3002" t="str">
            <v>Y</v>
          </cell>
          <cell r="AE3002" t="str">
            <v>Y</v>
          </cell>
          <cell r="AF3002">
            <v>38</v>
          </cell>
          <cell r="AG3002" t="str">
            <v>DB</v>
          </cell>
          <cell r="AH3002" t="str">
            <v>Y</v>
          </cell>
          <cell r="AK3002" t="str">
            <v>Y</v>
          </cell>
          <cell r="AL3002" t="str">
            <v>N</v>
          </cell>
          <cell r="AM3002">
            <v>100</v>
          </cell>
          <cell r="AN3002" t="str">
            <v>Y</v>
          </cell>
          <cell r="AO3002">
            <v>9</v>
          </cell>
          <cell r="AP3002">
            <v>20</v>
          </cell>
          <cell r="AQ3002">
            <v>3</v>
          </cell>
          <cell r="AR3002" t="str">
            <v>N</v>
          </cell>
          <cell r="AS3002" t="str">
            <v>L</v>
          </cell>
          <cell r="AT3002" t="str">
            <v>Env Pro 2</v>
          </cell>
          <cell r="AU3002" t="str">
            <v>GPS</v>
          </cell>
          <cell r="AV3002" t="str">
            <v>N</v>
          </cell>
          <cell r="AW3002" t="str">
            <v>Y</v>
          </cell>
          <cell r="AX3002" t="str">
            <v>Y</v>
          </cell>
          <cell r="AY3002" t="str">
            <v>N</v>
          </cell>
        </row>
        <row r="3003">
          <cell r="D3003">
            <v>0</v>
          </cell>
          <cell r="H3003">
            <v>587</v>
          </cell>
          <cell r="O3003">
            <v>0</v>
          </cell>
          <cell r="Q3003" t="str">
            <v>2015-1066</v>
          </cell>
          <cell r="R3003">
            <v>1220</v>
          </cell>
          <cell r="S3003">
            <v>225</v>
          </cell>
          <cell r="T3003" t="str">
            <v>ZF 2.42</v>
          </cell>
          <cell r="U3003" t="str">
            <v>6 Speed</v>
          </cell>
          <cell r="V3003" t="str">
            <v/>
          </cell>
          <cell r="W3003" t="str">
            <v>120F</v>
          </cell>
          <cell r="X3003">
            <v>50</v>
          </cell>
          <cell r="Y3003" t="str">
            <v>N</v>
          </cell>
          <cell r="Z3003" t="str">
            <v>380/80R38 (BLACK)</v>
          </cell>
          <cell r="AA3003" t="str">
            <v>380/90R46, SPRAYBIB (BLACK)</v>
          </cell>
          <cell r="AB3003">
            <v>1200</v>
          </cell>
          <cell r="AC3003" t="str">
            <v>N</v>
          </cell>
          <cell r="AD3003" t="str">
            <v>N</v>
          </cell>
          <cell r="AE3003" t="str">
            <v>Y</v>
          </cell>
          <cell r="AF3003">
            <v>38</v>
          </cell>
          <cell r="AG3003" t="str">
            <v>DB</v>
          </cell>
          <cell r="AH3003" t="str">
            <v>N</v>
          </cell>
          <cell r="AK3003" t="str">
            <v>N</v>
          </cell>
          <cell r="AL3003" t="str">
            <v>N</v>
          </cell>
          <cell r="AM3003">
            <v>100</v>
          </cell>
          <cell r="AN3003" t="str">
            <v>Y</v>
          </cell>
          <cell r="AO3003">
            <v>9</v>
          </cell>
          <cell r="AP3003">
            <v>20</v>
          </cell>
          <cell r="AQ3003">
            <v>3</v>
          </cell>
          <cell r="AR3003" t="str">
            <v>N</v>
          </cell>
          <cell r="AS3003" t="str">
            <v>L</v>
          </cell>
          <cell r="AT3003" t="str">
            <v>Viper 4</v>
          </cell>
          <cell r="AU3003" t="str">
            <v>GPS</v>
          </cell>
          <cell r="AV3003" t="str">
            <v>UltraGlide 3</v>
          </cell>
          <cell r="AW3003" t="str">
            <v>Y</v>
          </cell>
          <cell r="AX3003" t="str">
            <v>Y</v>
          </cell>
          <cell r="AY3003" t="str">
            <v>SmartTrax</v>
          </cell>
        </row>
        <row r="3004">
          <cell r="D3004">
            <v>0</v>
          </cell>
          <cell r="H3004">
            <v>588</v>
          </cell>
          <cell r="O3004">
            <v>0</v>
          </cell>
          <cell r="Q3004" t="str">
            <v>2015-1067</v>
          </cell>
          <cell r="R3004">
            <v>1220</v>
          </cell>
          <cell r="S3004">
            <v>225</v>
          </cell>
          <cell r="T3004" t="str">
            <v>ZF 2.42</v>
          </cell>
          <cell r="U3004" t="str">
            <v>6 Speed</v>
          </cell>
          <cell r="V3004" t="str">
            <v/>
          </cell>
          <cell r="W3004" t="str">
            <v>120F</v>
          </cell>
          <cell r="X3004">
            <v>50</v>
          </cell>
          <cell r="Y3004" t="str">
            <v>N</v>
          </cell>
          <cell r="Z3004" t="str">
            <v>380/80R38 (BLACK)</v>
          </cell>
          <cell r="AA3004" t="str">
            <v>380/90R46, SPRAYBIB (BLACK)</v>
          </cell>
          <cell r="AB3004">
            <v>1200</v>
          </cell>
          <cell r="AC3004" t="str">
            <v>N</v>
          </cell>
          <cell r="AD3004" t="str">
            <v>N</v>
          </cell>
          <cell r="AE3004" t="str">
            <v>Y</v>
          </cell>
          <cell r="AF3004" t="str">
            <v>N</v>
          </cell>
          <cell r="AG3004" t="str">
            <v>N</v>
          </cell>
          <cell r="AH3004" t="str">
            <v>N</v>
          </cell>
          <cell r="AK3004" t="str">
            <v>Y</v>
          </cell>
          <cell r="AL3004" t="str">
            <v>Y</v>
          </cell>
          <cell r="AM3004" t="str">
            <v>60/90</v>
          </cell>
          <cell r="AN3004" t="str">
            <v>Y</v>
          </cell>
          <cell r="AO3004">
            <v>9</v>
          </cell>
          <cell r="AP3004">
            <v>15</v>
          </cell>
          <cell r="AQ3004">
            <v>3</v>
          </cell>
          <cell r="AR3004" t="str">
            <v>N</v>
          </cell>
          <cell r="AS3004" t="str">
            <v>L</v>
          </cell>
          <cell r="AT3004" t="str">
            <v>Env Pro 2</v>
          </cell>
          <cell r="AU3004" t="str">
            <v>GPS</v>
          </cell>
          <cell r="AV3004" t="str">
            <v>N</v>
          </cell>
          <cell r="AW3004" t="str">
            <v>Y</v>
          </cell>
          <cell r="AX3004" t="str">
            <v>Y</v>
          </cell>
          <cell r="AY3004" t="str">
            <v>N</v>
          </cell>
          <cell r="BB3004" t="str">
            <v xml:space="preserve">Dual set, White, 380/90R46, SPRAYBIB </v>
          </cell>
        </row>
        <row r="3005">
          <cell r="D3005">
            <v>0</v>
          </cell>
          <cell r="H3005">
            <v>589</v>
          </cell>
          <cell r="O3005">
            <v>0</v>
          </cell>
          <cell r="Q3005" t="str">
            <v>2015-1068</v>
          </cell>
          <cell r="R3005">
            <v>720</v>
          </cell>
          <cell r="S3005">
            <v>160</v>
          </cell>
          <cell r="T3005" t="str">
            <v>JCB</v>
          </cell>
          <cell r="U3005" t="str">
            <v>4 Speed</v>
          </cell>
          <cell r="V3005" t="str">
            <v/>
          </cell>
          <cell r="W3005" t="str">
            <v>120F</v>
          </cell>
          <cell r="X3005">
            <v>42</v>
          </cell>
          <cell r="Y3005" t="str">
            <v>N</v>
          </cell>
          <cell r="Z3005" t="str">
            <v>380/80R38 (White)</v>
          </cell>
          <cell r="AA3005" t="str">
            <v>380/90R46, SPRAYBIB (WHITE)</v>
          </cell>
          <cell r="AB3005">
            <v>750</v>
          </cell>
          <cell r="AC3005" t="str">
            <v>N</v>
          </cell>
          <cell r="AD3005" t="str">
            <v>N</v>
          </cell>
          <cell r="AE3005" t="str">
            <v>Y</v>
          </cell>
          <cell r="AF3005" t="str">
            <v>N</v>
          </cell>
          <cell r="AG3005" t="str">
            <v>N</v>
          </cell>
          <cell r="AH3005" t="str">
            <v>Y</v>
          </cell>
          <cell r="AK3005" t="str">
            <v>Y</v>
          </cell>
          <cell r="AL3005" t="str">
            <v>N</v>
          </cell>
          <cell r="AM3005" t="str">
            <v>60/90</v>
          </cell>
          <cell r="AN3005" t="str">
            <v>Y</v>
          </cell>
          <cell r="AO3005">
            <v>9</v>
          </cell>
          <cell r="AP3005">
            <v>15</v>
          </cell>
          <cell r="AQ3005">
            <v>5</v>
          </cell>
          <cell r="AR3005" t="str">
            <v>N</v>
          </cell>
          <cell r="AS3005" t="str">
            <v>N</v>
          </cell>
          <cell r="AT3005" t="str">
            <v>Env Pro 2</v>
          </cell>
          <cell r="AU3005" t="str">
            <v>GPS</v>
          </cell>
          <cell r="AV3005" t="str">
            <v>UltraGlide 5</v>
          </cell>
          <cell r="AW3005" t="str">
            <v>Y</v>
          </cell>
          <cell r="AX3005" t="str">
            <v>Y</v>
          </cell>
          <cell r="AY3005" t="str">
            <v>SmartTrax</v>
          </cell>
        </row>
        <row r="3006">
          <cell r="D3006">
            <v>0</v>
          </cell>
          <cell r="H3006">
            <v>590</v>
          </cell>
          <cell r="O3006">
            <v>0</v>
          </cell>
          <cell r="Q3006" t="str">
            <v>2015-1073</v>
          </cell>
          <cell r="R3006">
            <v>1025</v>
          </cell>
          <cell r="S3006">
            <v>173</v>
          </cell>
          <cell r="T3006" t="str">
            <v>ZF 2.42</v>
          </cell>
          <cell r="U3006" t="str">
            <v>6 Speed</v>
          </cell>
          <cell r="V3006" t="str">
            <v/>
          </cell>
          <cell r="W3006" t="str">
            <v>120F</v>
          </cell>
          <cell r="X3006">
            <v>50</v>
          </cell>
          <cell r="Y3006" t="str">
            <v>N</v>
          </cell>
          <cell r="Z3006" t="str">
            <v>380/80R38 (White)</v>
          </cell>
          <cell r="AA3006" t="str">
            <v>380/90R46, SPRAYBIB (WHITE)</v>
          </cell>
          <cell r="AB3006">
            <v>1000</v>
          </cell>
          <cell r="AC3006" t="str">
            <v>N</v>
          </cell>
          <cell r="AD3006" t="str">
            <v>Y</v>
          </cell>
          <cell r="AE3006" t="str">
            <v>N</v>
          </cell>
          <cell r="AF3006" t="str">
            <v>N</v>
          </cell>
          <cell r="AG3006" t="str">
            <v>N</v>
          </cell>
          <cell r="AH3006" t="str">
            <v>N</v>
          </cell>
          <cell r="AK3006" t="str">
            <v>Y</v>
          </cell>
          <cell r="AL3006" t="str">
            <v>N</v>
          </cell>
          <cell r="AM3006" t="str">
            <v>POM 120' Boom</v>
          </cell>
          <cell r="AN3006" t="str">
            <v>Y</v>
          </cell>
          <cell r="AO3006">
            <v>9</v>
          </cell>
          <cell r="AP3006">
            <v>15</v>
          </cell>
          <cell r="AQ3006">
            <v>3</v>
          </cell>
          <cell r="AR3006" t="str">
            <v>N</v>
          </cell>
          <cell r="AS3006" t="str">
            <v>N</v>
          </cell>
          <cell r="AT3006" t="str">
            <v>Env Pro 2</v>
          </cell>
          <cell r="AU3006" t="str">
            <v>GPS</v>
          </cell>
          <cell r="AV3006" t="str">
            <v>N</v>
          </cell>
          <cell r="AW3006" t="str">
            <v>Y</v>
          </cell>
          <cell r="AX3006" t="str">
            <v>Y</v>
          </cell>
          <cell r="AY3006" t="str">
            <v>N</v>
          </cell>
        </row>
        <row r="3007">
          <cell r="D3007">
            <v>0</v>
          </cell>
          <cell r="H3007">
            <v>591</v>
          </cell>
          <cell r="O3007">
            <v>0</v>
          </cell>
          <cell r="Q3007" t="str">
            <v>2015-1074</v>
          </cell>
          <cell r="R3007">
            <v>1025</v>
          </cell>
          <cell r="S3007">
            <v>173</v>
          </cell>
          <cell r="T3007" t="str">
            <v>ZF 2.42</v>
          </cell>
          <cell r="U3007" t="str">
            <v>6 Speed</v>
          </cell>
          <cell r="V3007" t="str">
            <v/>
          </cell>
          <cell r="W3007" t="str">
            <v>120-160</v>
          </cell>
          <cell r="X3007">
            <v>50</v>
          </cell>
          <cell r="Y3007" t="str">
            <v>N</v>
          </cell>
          <cell r="Z3007" t="str">
            <v>380/80R38 (White)</v>
          </cell>
          <cell r="AA3007" t="str">
            <v>380/90R46, SPRAYBIB (WHITE)</v>
          </cell>
          <cell r="AB3007">
            <v>1000</v>
          </cell>
          <cell r="AC3007" t="str">
            <v>N</v>
          </cell>
          <cell r="AD3007" t="str">
            <v>N</v>
          </cell>
          <cell r="AE3007" t="str">
            <v>Y</v>
          </cell>
          <cell r="AF3007">
            <v>38</v>
          </cell>
          <cell r="AG3007" t="str">
            <v>DB</v>
          </cell>
          <cell r="AH3007" t="str">
            <v>N</v>
          </cell>
          <cell r="AK3007" t="str">
            <v>N</v>
          </cell>
          <cell r="AL3007" t="str">
            <v>N</v>
          </cell>
          <cell r="AM3007" t="str">
            <v>60/80</v>
          </cell>
          <cell r="AN3007" t="str">
            <v>Y</v>
          </cell>
          <cell r="AO3007">
            <v>7</v>
          </cell>
          <cell r="AP3007">
            <v>15</v>
          </cell>
          <cell r="AQ3007">
            <v>3</v>
          </cell>
          <cell r="AR3007" t="str">
            <v>N</v>
          </cell>
          <cell r="AS3007" t="str">
            <v>N</v>
          </cell>
          <cell r="AT3007" t="str">
            <v>Env Pro 2</v>
          </cell>
          <cell r="AU3007" t="str">
            <v>GPS/RAD</v>
          </cell>
          <cell r="AV3007" t="str">
            <v>UltraGlide 3</v>
          </cell>
          <cell r="AW3007" t="str">
            <v>Y</v>
          </cell>
          <cell r="AX3007" t="str">
            <v>Y</v>
          </cell>
          <cell r="AY3007" t="str">
            <v>SmartTrax</v>
          </cell>
        </row>
        <row r="3008">
          <cell r="D3008">
            <v>0</v>
          </cell>
          <cell r="H3008">
            <v>592</v>
          </cell>
          <cell r="O3008">
            <v>0</v>
          </cell>
          <cell r="Q3008" t="str">
            <v>2015-1077</v>
          </cell>
          <cell r="R3008">
            <v>720</v>
          </cell>
          <cell r="S3008">
            <v>160</v>
          </cell>
          <cell r="T3008" t="str">
            <v>JCB</v>
          </cell>
          <cell r="U3008" t="str">
            <v>4 Speed</v>
          </cell>
          <cell r="V3008" t="str">
            <v/>
          </cell>
          <cell r="W3008" t="str">
            <v>120F</v>
          </cell>
          <cell r="X3008">
            <v>50</v>
          </cell>
          <cell r="Y3008" t="str">
            <v>N</v>
          </cell>
          <cell r="Z3008" t="str">
            <v>380/80R38 (White)</v>
          </cell>
          <cell r="AA3008" t="str">
            <v>380/90R46, SPRAYBIB (WHITE)</v>
          </cell>
          <cell r="AB3008">
            <v>750</v>
          </cell>
          <cell r="AC3008" t="str">
            <v>N</v>
          </cell>
          <cell r="AD3008" t="str">
            <v>N</v>
          </cell>
          <cell r="AE3008" t="str">
            <v>Y</v>
          </cell>
          <cell r="AF3008">
            <v>38</v>
          </cell>
          <cell r="AG3008" t="str">
            <v>Plan</v>
          </cell>
          <cell r="AH3008" t="str">
            <v>N</v>
          </cell>
          <cell r="AK3008" t="str">
            <v>N</v>
          </cell>
          <cell r="AL3008" t="str">
            <v>N</v>
          </cell>
          <cell r="AM3008">
            <v>90</v>
          </cell>
          <cell r="AN3008" t="str">
            <v>Y</v>
          </cell>
          <cell r="AO3008">
            <v>9</v>
          </cell>
          <cell r="AP3008">
            <v>20</v>
          </cell>
          <cell r="AQ3008">
            <v>3</v>
          </cell>
          <cell r="AR3008" t="str">
            <v>N</v>
          </cell>
          <cell r="AS3008" t="str">
            <v>B</v>
          </cell>
          <cell r="AT3008" t="str">
            <v>Env Pro 2</v>
          </cell>
          <cell r="AU3008" t="str">
            <v>GPS</v>
          </cell>
          <cell r="AV3008" t="str">
            <v>N</v>
          </cell>
          <cell r="AW3008" t="str">
            <v>Y</v>
          </cell>
          <cell r="AX3008" t="str">
            <v>Y</v>
          </cell>
          <cell r="AY3008" t="str">
            <v>N</v>
          </cell>
        </row>
        <row r="3009">
          <cell r="D3009">
            <v>0</v>
          </cell>
          <cell r="H3009">
            <v>593</v>
          </cell>
          <cell r="O3009">
            <v>0</v>
          </cell>
          <cell r="Q3009" t="str">
            <v>2015-1079</v>
          </cell>
          <cell r="R3009">
            <v>1020</v>
          </cell>
          <cell r="S3009">
            <v>225</v>
          </cell>
          <cell r="T3009" t="str">
            <v>ZF 2.42</v>
          </cell>
          <cell r="U3009" t="str">
            <v>6 Speed</v>
          </cell>
          <cell r="V3009" t="str">
            <v/>
          </cell>
          <cell r="W3009" t="str">
            <v>120F</v>
          </cell>
          <cell r="X3009">
            <v>50</v>
          </cell>
          <cell r="Y3009" t="str">
            <v>N</v>
          </cell>
          <cell r="Z3009" t="str">
            <v>380/80R38 (White)</v>
          </cell>
          <cell r="AA3009" t="str">
            <v>380/90R46, SPRAYBIB (WHITE)</v>
          </cell>
          <cell r="AB3009">
            <v>1000</v>
          </cell>
          <cell r="AC3009" t="str">
            <v>N</v>
          </cell>
          <cell r="AD3009" t="str">
            <v>N</v>
          </cell>
          <cell r="AE3009" t="str">
            <v>Y</v>
          </cell>
          <cell r="AF3009">
            <v>38</v>
          </cell>
          <cell r="AG3009" t="str">
            <v>DB</v>
          </cell>
          <cell r="AH3009" t="str">
            <v>N</v>
          </cell>
          <cell r="AK3009" t="str">
            <v>Y</v>
          </cell>
          <cell r="AL3009" t="str">
            <v>Y</v>
          </cell>
          <cell r="AM3009">
            <v>90</v>
          </cell>
          <cell r="AN3009" t="str">
            <v>Y</v>
          </cell>
          <cell r="AO3009">
            <v>9</v>
          </cell>
          <cell r="AP3009">
            <v>20</v>
          </cell>
          <cell r="AQ3009">
            <v>3</v>
          </cell>
          <cell r="AR3009" t="str">
            <v>Split</v>
          </cell>
          <cell r="AS3009" t="str">
            <v>B</v>
          </cell>
          <cell r="AT3009" t="str">
            <v>Env Pro 2</v>
          </cell>
          <cell r="AU3009" t="str">
            <v>GPS</v>
          </cell>
          <cell r="AV3009" t="str">
            <v>UltraGlide 3</v>
          </cell>
          <cell r="AW3009" t="str">
            <v>Y</v>
          </cell>
          <cell r="AX3009" t="str">
            <v>Y</v>
          </cell>
          <cell r="AY3009" t="str">
            <v>N</v>
          </cell>
        </row>
        <row r="3010">
          <cell r="D3010">
            <v>0</v>
          </cell>
          <cell r="H3010">
            <v>594</v>
          </cell>
          <cell r="O3010">
            <v>0</v>
          </cell>
          <cell r="Q3010" t="str">
            <v>2015-1080</v>
          </cell>
          <cell r="R3010">
            <v>1025</v>
          </cell>
          <cell r="S3010">
            <v>173</v>
          </cell>
          <cell r="T3010" t="str">
            <v>ZF 2.42</v>
          </cell>
          <cell r="U3010" t="str">
            <v>6 Speed</v>
          </cell>
          <cell r="V3010" t="str">
            <v/>
          </cell>
          <cell r="W3010" t="str">
            <v>120F</v>
          </cell>
          <cell r="X3010">
            <v>42</v>
          </cell>
          <cell r="Y3010" t="str">
            <v>N</v>
          </cell>
          <cell r="Z3010" t="str">
            <v>380/80R38 (White)</v>
          </cell>
          <cell r="AA3010" t="str">
            <v>380/90R46, SPRAYBIB (WHITE)</v>
          </cell>
          <cell r="AB3010">
            <v>1000</v>
          </cell>
          <cell r="AC3010" t="str">
            <v>N</v>
          </cell>
          <cell r="AD3010" t="str">
            <v>N</v>
          </cell>
          <cell r="AE3010" t="str">
            <v>Y</v>
          </cell>
          <cell r="AF3010">
            <v>38</v>
          </cell>
          <cell r="AG3010" t="str">
            <v>Plan</v>
          </cell>
          <cell r="AH3010" t="str">
            <v>Y</v>
          </cell>
          <cell r="AK3010" t="str">
            <v>N</v>
          </cell>
          <cell r="AL3010" t="str">
            <v>N</v>
          </cell>
          <cell r="AM3010">
            <v>90</v>
          </cell>
          <cell r="AN3010" t="str">
            <v>Y</v>
          </cell>
          <cell r="AO3010">
            <v>9</v>
          </cell>
          <cell r="AP3010">
            <v>20</v>
          </cell>
          <cell r="AQ3010">
            <v>3</v>
          </cell>
          <cell r="AR3010" t="str">
            <v>N</v>
          </cell>
          <cell r="AS3010" t="str">
            <v>B</v>
          </cell>
          <cell r="AT3010" t="str">
            <v>Env Pro 2</v>
          </cell>
          <cell r="AU3010" t="str">
            <v>GPS</v>
          </cell>
          <cell r="AV3010" t="str">
            <v>PowerGlide</v>
          </cell>
          <cell r="AW3010" t="str">
            <v>Y</v>
          </cell>
          <cell r="AX3010" t="str">
            <v>Y</v>
          </cell>
          <cell r="AY3010" t="str">
            <v>SmartTrax</v>
          </cell>
        </row>
        <row r="3011">
          <cell r="D3011">
            <v>0</v>
          </cell>
          <cell r="H3011">
            <v>595</v>
          </cell>
          <cell r="O3011">
            <v>0</v>
          </cell>
          <cell r="Q3011" t="str">
            <v>2015-1081</v>
          </cell>
          <cell r="R3011">
            <v>720</v>
          </cell>
          <cell r="S3011">
            <v>160</v>
          </cell>
          <cell r="T3011" t="str">
            <v>JCB</v>
          </cell>
          <cell r="U3011" t="str">
            <v>4 Speed</v>
          </cell>
          <cell r="V3011" t="str">
            <v/>
          </cell>
          <cell r="W3011" t="str">
            <v>120F</v>
          </cell>
          <cell r="X3011">
            <v>42</v>
          </cell>
          <cell r="Y3011" t="str">
            <v>N</v>
          </cell>
          <cell r="Z3011" t="str">
            <v>380/80R38 (White)</v>
          </cell>
          <cell r="AA3011" t="str">
            <v>380/90R46, SPRAYBIB (WHITE)</v>
          </cell>
          <cell r="AB3011">
            <v>750</v>
          </cell>
          <cell r="AC3011" t="str">
            <v>N</v>
          </cell>
          <cell r="AD3011" t="str">
            <v>N</v>
          </cell>
          <cell r="AE3011" t="str">
            <v>N</v>
          </cell>
          <cell r="AF3011" t="str">
            <v>N</v>
          </cell>
          <cell r="AG3011" t="str">
            <v>N</v>
          </cell>
          <cell r="AH3011" t="str">
            <v>N</v>
          </cell>
          <cell r="AK3011" t="str">
            <v>N</v>
          </cell>
          <cell r="AL3011" t="str">
            <v>Y</v>
          </cell>
          <cell r="AM3011">
            <v>100</v>
          </cell>
          <cell r="AN3011" t="str">
            <v>Y</v>
          </cell>
          <cell r="AO3011">
            <v>9</v>
          </cell>
          <cell r="AP3011">
            <v>20</v>
          </cell>
          <cell r="AQ3011">
            <v>5</v>
          </cell>
          <cell r="AR3011" t="str">
            <v>N</v>
          </cell>
          <cell r="AS3011" t="str">
            <v>B</v>
          </cell>
          <cell r="AT3011" t="str">
            <v>Viper 4</v>
          </cell>
          <cell r="AU3011" t="str">
            <v>GPS</v>
          </cell>
          <cell r="AV3011" t="str">
            <v>N</v>
          </cell>
          <cell r="AW3011" t="str">
            <v>Y</v>
          </cell>
          <cell r="AX3011" t="str">
            <v>Y</v>
          </cell>
          <cell r="AY3011" t="str">
            <v>N</v>
          </cell>
        </row>
        <row r="3012">
          <cell r="D3012">
            <v>0</v>
          </cell>
          <cell r="H3012">
            <v>596</v>
          </cell>
          <cell r="O3012">
            <v>0</v>
          </cell>
          <cell r="Q3012" t="str">
            <v>2015-1082</v>
          </cell>
          <cell r="R3012" t="str">
            <v>1220+</v>
          </cell>
          <cell r="S3012">
            <v>275</v>
          </cell>
          <cell r="T3012" t="str">
            <v>ZF 1.87</v>
          </cell>
          <cell r="U3012" t="str">
            <v>6 Speed</v>
          </cell>
          <cell r="V3012" t="str">
            <v/>
          </cell>
          <cell r="W3012" t="str">
            <v>120F</v>
          </cell>
          <cell r="X3012">
            <v>50</v>
          </cell>
          <cell r="Y3012" t="str">
            <v>N</v>
          </cell>
          <cell r="Z3012" t="str">
            <v>380/80R38 (BLACK)</v>
          </cell>
          <cell r="AA3012" t="str">
            <v>380/90R46, SPRAYBIB (BLACK)</v>
          </cell>
          <cell r="AB3012">
            <v>1200</v>
          </cell>
          <cell r="AC3012" t="str">
            <v>N</v>
          </cell>
          <cell r="AD3012" t="str">
            <v>N</v>
          </cell>
          <cell r="AE3012" t="str">
            <v>Y</v>
          </cell>
          <cell r="AF3012">
            <v>38</v>
          </cell>
          <cell r="AG3012" t="str">
            <v>DB</v>
          </cell>
          <cell r="AH3012" t="str">
            <v>N</v>
          </cell>
          <cell r="AK3012" t="str">
            <v>Y</v>
          </cell>
          <cell r="AL3012" t="str">
            <v>N</v>
          </cell>
          <cell r="AM3012">
            <v>100</v>
          </cell>
          <cell r="AN3012" t="str">
            <v>Y</v>
          </cell>
          <cell r="AO3012">
            <v>9</v>
          </cell>
          <cell r="AP3012">
            <v>20</v>
          </cell>
          <cell r="AQ3012">
            <v>3</v>
          </cell>
          <cell r="AR3012" t="str">
            <v>N</v>
          </cell>
          <cell r="AS3012" t="str">
            <v>L</v>
          </cell>
          <cell r="AT3012" t="str">
            <v>Viper 4</v>
          </cell>
          <cell r="AU3012" t="str">
            <v>GPS</v>
          </cell>
          <cell r="AV3012" t="str">
            <v>N</v>
          </cell>
          <cell r="AW3012" t="str">
            <v>Y</v>
          </cell>
          <cell r="AX3012" t="str">
            <v>Y</v>
          </cell>
          <cell r="AY3012" t="str">
            <v>SmartTrax</v>
          </cell>
        </row>
        <row r="3013">
          <cell r="D3013">
            <v>0</v>
          </cell>
          <cell r="H3013">
            <v>597</v>
          </cell>
          <cell r="O3013">
            <v>0</v>
          </cell>
          <cell r="Q3013" t="str">
            <v>2015-1087</v>
          </cell>
          <cell r="R3013">
            <v>1220</v>
          </cell>
          <cell r="S3013">
            <v>225</v>
          </cell>
          <cell r="T3013" t="str">
            <v>ZF 2.42</v>
          </cell>
          <cell r="U3013" t="str">
            <v>6 Speed</v>
          </cell>
          <cell r="V3013" t="str">
            <v/>
          </cell>
          <cell r="W3013" t="str">
            <v>120-160</v>
          </cell>
          <cell r="X3013">
            <v>50</v>
          </cell>
          <cell r="Y3013" t="str">
            <v>Y</v>
          </cell>
          <cell r="Z3013" t="str">
            <v>380/80R38 (BLACK)</v>
          </cell>
          <cell r="AA3013" t="str">
            <v>380/90R46, SPRAYBIB (BLACK)</v>
          </cell>
          <cell r="AB3013">
            <v>1200</v>
          </cell>
          <cell r="AC3013" t="str">
            <v>N</v>
          </cell>
          <cell r="AD3013" t="str">
            <v>Y</v>
          </cell>
          <cell r="AE3013" t="str">
            <v>Y</v>
          </cell>
          <cell r="AF3013">
            <v>38</v>
          </cell>
          <cell r="AG3013" t="str">
            <v>DB</v>
          </cell>
          <cell r="AH3013" t="str">
            <v>Y</v>
          </cell>
          <cell r="AK3013" t="str">
            <v>N</v>
          </cell>
          <cell r="AL3013" t="str">
            <v>N</v>
          </cell>
          <cell r="AM3013">
            <v>100</v>
          </cell>
          <cell r="AN3013" t="str">
            <v>Y</v>
          </cell>
          <cell r="AO3013">
            <v>9</v>
          </cell>
          <cell r="AP3013">
            <v>20</v>
          </cell>
          <cell r="AQ3013">
            <v>3</v>
          </cell>
          <cell r="AR3013" t="str">
            <v>N</v>
          </cell>
          <cell r="AS3013" t="str">
            <v>L</v>
          </cell>
          <cell r="AT3013" t="str">
            <v>Env Pro 2</v>
          </cell>
          <cell r="AU3013" t="str">
            <v>GPS</v>
          </cell>
          <cell r="AV3013" t="str">
            <v>UltraGlide 3</v>
          </cell>
          <cell r="AW3013" t="str">
            <v>Y</v>
          </cell>
          <cell r="AX3013" t="str">
            <v>Y</v>
          </cell>
          <cell r="AY3013" t="str">
            <v>SmartTrax</v>
          </cell>
        </row>
        <row r="3014">
          <cell r="D3014">
            <v>0</v>
          </cell>
          <cell r="H3014">
            <v>598</v>
          </cell>
          <cell r="O3014">
            <v>0</v>
          </cell>
          <cell r="Q3014" t="str">
            <v>2015-1090</v>
          </cell>
          <cell r="R3014">
            <v>1220</v>
          </cell>
          <cell r="S3014">
            <v>225</v>
          </cell>
          <cell r="T3014" t="str">
            <v>ZF 2.42</v>
          </cell>
          <cell r="U3014" t="str">
            <v>6 Speed</v>
          </cell>
          <cell r="V3014" t="str">
            <v/>
          </cell>
          <cell r="W3014" t="str">
            <v>120F</v>
          </cell>
          <cell r="X3014">
            <v>50</v>
          </cell>
          <cell r="Y3014" t="str">
            <v>N</v>
          </cell>
          <cell r="Z3014" t="str">
            <v>380/80R38 (BLACK)</v>
          </cell>
          <cell r="AA3014" t="str">
            <v>380/90R46, SPRAYBIB (BLACK)</v>
          </cell>
          <cell r="AB3014">
            <v>1200</v>
          </cell>
          <cell r="AC3014" t="str">
            <v>N</v>
          </cell>
          <cell r="AD3014" t="str">
            <v>Y</v>
          </cell>
          <cell r="AE3014" t="str">
            <v>Y</v>
          </cell>
          <cell r="AF3014" t="str">
            <v>N</v>
          </cell>
          <cell r="AG3014" t="str">
            <v>N</v>
          </cell>
          <cell r="AH3014" t="str">
            <v>N</v>
          </cell>
          <cell r="AK3014" t="str">
            <v>N</v>
          </cell>
          <cell r="AL3014" t="str">
            <v>Y</v>
          </cell>
          <cell r="AM3014" t="str">
            <v>60/90</v>
          </cell>
          <cell r="AN3014" t="str">
            <v>Y</v>
          </cell>
          <cell r="AO3014">
            <v>9</v>
          </cell>
          <cell r="AP3014">
            <v>15</v>
          </cell>
          <cell r="AQ3014">
            <v>3</v>
          </cell>
          <cell r="AR3014" t="str">
            <v>N</v>
          </cell>
          <cell r="AS3014" t="str">
            <v>L</v>
          </cell>
          <cell r="AT3014" t="str">
            <v>Env Pro 2</v>
          </cell>
          <cell r="AU3014" t="str">
            <v>GPS</v>
          </cell>
          <cell r="AV3014" t="str">
            <v>N</v>
          </cell>
          <cell r="AW3014" t="str">
            <v>Y</v>
          </cell>
          <cell r="AX3014" t="str">
            <v>Y</v>
          </cell>
          <cell r="AY3014" t="str">
            <v>SmartTrax</v>
          </cell>
          <cell r="AZ3014" t="str">
            <v>Raven 2" w/display</v>
          </cell>
        </row>
        <row r="3015">
          <cell r="D3015">
            <v>0</v>
          </cell>
          <cell r="H3015">
            <v>599</v>
          </cell>
          <cell r="O3015">
            <v>0</v>
          </cell>
          <cell r="Q3015" t="str">
            <v>2015-1091</v>
          </cell>
          <cell r="R3015">
            <v>720</v>
          </cell>
          <cell r="S3015">
            <v>160</v>
          </cell>
          <cell r="T3015" t="str">
            <v>JCB</v>
          </cell>
          <cell r="U3015" t="str">
            <v>4 Speed</v>
          </cell>
          <cell r="V3015" t="str">
            <v/>
          </cell>
          <cell r="W3015" t="str">
            <v>120F</v>
          </cell>
          <cell r="X3015">
            <v>42</v>
          </cell>
          <cell r="Y3015" t="str">
            <v>N</v>
          </cell>
          <cell r="Z3015" t="str">
            <v>380/80R38 (White)</v>
          </cell>
          <cell r="AA3015" t="str">
            <v>380/90R46, SPRAYBIB (WHITE)</v>
          </cell>
          <cell r="AB3015">
            <v>750</v>
          </cell>
          <cell r="AC3015" t="str">
            <v>N</v>
          </cell>
          <cell r="AD3015" t="str">
            <v>N</v>
          </cell>
          <cell r="AE3015" t="str">
            <v>Y</v>
          </cell>
          <cell r="AF3015" t="str">
            <v>N</v>
          </cell>
          <cell r="AG3015" t="str">
            <v>N</v>
          </cell>
          <cell r="AH3015" t="str">
            <v>N</v>
          </cell>
          <cell r="AK3015" t="str">
            <v>Y</v>
          </cell>
          <cell r="AL3015" t="str">
            <v>N</v>
          </cell>
          <cell r="AM3015" t="str">
            <v>60/90</v>
          </cell>
          <cell r="AN3015" t="str">
            <v>Y</v>
          </cell>
          <cell r="AO3015">
            <v>9</v>
          </cell>
          <cell r="AP3015">
            <v>15</v>
          </cell>
          <cell r="AQ3015">
            <v>3</v>
          </cell>
          <cell r="AR3015" t="str">
            <v>N</v>
          </cell>
          <cell r="AS3015" t="str">
            <v>N</v>
          </cell>
          <cell r="AT3015" t="str">
            <v>Env Pro 2</v>
          </cell>
          <cell r="AU3015" t="str">
            <v>GPS</v>
          </cell>
          <cell r="AV3015" t="str">
            <v>UltraGlide 5</v>
          </cell>
          <cell r="AW3015" t="str">
            <v>Y</v>
          </cell>
          <cell r="AX3015" t="str">
            <v>Y</v>
          </cell>
          <cell r="AY3015" t="str">
            <v>SmartTrax</v>
          </cell>
          <cell r="BB3015" t="str">
            <v>White 620/70R42, MEGAXBIB</v>
          </cell>
        </row>
        <row r="3016">
          <cell r="D3016">
            <v>0</v>
          </cell>
          <cell r="H3016">
            <v>600</v>
          </cell>
          <cell r="O3016">
            <v>0</v>
          </cell>
          <cell r="Q3016" t="str">
            <v>2015-1093</v>
          </cell>
          <cell r="R3016">
            <v>1025</v>
          </cell>
          <cell r="S3016">
            <v>173</v>
          </cell>
          <cell r="T3016" t="str">
            <v>ZF 2.42</v>
          </cell>
          <cell r="U3016" t="str">
            <v>6 Speed</v>
          </cell>
          <cell r="V3016" t="str">
            <v/>
          </cell>
          <cell r="W3016" t="str">
            <v>120F</v>
          </cell>
          <cell r="X3016">
            <v>42</v>
          </cell>
          <cell r="Y3016" t="str">
            <v>N</v>
          </cell>
          <cell r="Z3016" t="str">
            <v>380/80R38 (White)</v>
          </cell>
          <cell r="AA3016" t="str">
            <v>380/90R46, SPRAYBIB (WHITE)</v>
          </cell>
          <cell r="AB3016">
            <v>1000</v>
          </cell>
          <cell r="AC3016" t="str">
            <v>N</v>
          </cell>
          <cell r="AD3016" t="str">
            <v>N</v>
          </cell>
          <cell r="AE3016" t="str">
            <v>N</v>
          </cell>
          <cell r="AF3016" t="str">
            <v>N</v>
          </cell>
          <cell r="AG3016" t="str">
            <v>N</v>
          </cell>
          <cell r="AH3016" t="str">
            <v>N</v>
          </cell>
          <cell r="AK3016" t="str">
            <v>Y</v>
          </cell>
          <cell r="AL3016" t="str">
            <v>N</v>
          </cell>
          <cell r="AM3016" t="str">
            <v>60/90</v>
          </cell>
          <cell r="AN3016" t="str">
            <v>Y</v>
          </cell>
          <cell r="AO3016">
            <v>9</v>
          </cell>
          <cell r="AP3016">
            <v>15</v>
          </cell>
          <cell r="AQ3016">
            <v>3</v>
          </cell>
          <cell r="AR3016" t="str">
            <v>N</v>
          </cell>
          <cell r="AS3016" t="str">
            <v>N</v>
          </cell>
          <cell r="AT3016" t="str">
            <v>Env Pro 2</v>
          </cell>
          <cell r="AU3016" t="str">
            <v>GPS</v>
          </cell>
          <cell r="AV3016" t="str">
            <v>N</v>
          </cell>
          <cell r="AW3016" t="str">
            <v>Y</v>
          </cell>
          <cell r="AX3016" t="str">
            <v>Y</v>
          </cell>
          <cell r="AY3016" t="str">
            <v>N</v>
          </cell>
        </row>
        <row r="3017">
          <cell r="D3017">
            <v>0</v>
          </cell>
          <cell r="H3017">
            <v>601</v>
          </cell>
          <cell r="O3017">
            <v>0</v>
          </cell>
          <cell r="Q3017" t="str">
            <v>2015-1095</v>
          </cell>
          <cell r="R3017">
            <v>720</v>
          </cell>
          <cell r="S3017">
            <v>160</v>
          </cell>
          <cell r="T3017" t="str">
            <v>JCB</v>
          </cell>
          <cell r="U3017" t="str">
            <v>4 Speed</v>
          </cell>
          <cell r="V3017" t="str">
            <v/>
          </cell>
          <cell r="W3017" t="str">
            <v>120F</v>
          </cell>
          <cell r="X3017">
            <v>42</v>
          </cell>
          <cell r="Y3017" t="str">
            <v>N</v>
          </cell>
          <cell r="Z3017" t="str">
            <v>380/80R38 (White)</v>
          </cell>
          <cell r="AA3017" t="str">
            <v>380/90R46, SPRAYBIB (WHITE)</v>
          </cell>
          <cell r="AB3017">
            <v>750</v>
          </cell>
          <cell r="AC3017" t="str">
            <v>N</v>
          </cell>
          <cell r="AD3017" t="str">
            <v>N</v>
          </cell>
          <cell r="AE3017" t="str">
            <v>Y</v>
          </cell>
          <cell r="AF3017">
            <v>38</v>
          </cell>
          <cell r="AG3017" t="str">
            <v>DB</v>
          </cell>
          <cell r="AH3017" t="str">
            <v>N</v>
          </cell>
          <cell r="AK3017" t="str">
            <v>N</v>
          </cell>
          <cell r="AL3017" t="str">
            <v>N</v>
          </cell>
          <cell r="AM3017" t="str">
            <v>Boomless w/ Parallel linkage</v>
          </cell>
          <cell r="AN3017" t="str">
            <v>Y</v>
          </cell>
          <cell r="AO3017" t="str">
            <v>N</v>
          </cell>
          <cell r="AP3017">
            <v>15</v>
          </cell>
          <cell r="AQ3017">
            <v>3</v>
          </cell>
          <cell r="AR3017" t="str">
            <v>N</v>
          </cell>
          <cell r="AS3017" t="str">
            <v>N</v>
          </cell>
          <cell r="AT3017" t="str">
            <v>Env Pro 2</v>
          </cell>
          <cell r="AU3017" t="str">
            <v>GPS</v>
          </cell>
          <cell r="AV3017" t="str">
            <v>UltraGlide 3</v>
          </cell>
          <cell r="AW3017" t="str">
            <v>Y</v>
          </cell>
          <cell r="AX3017" t="str">
            <v>Y</v>
          </cell>
          <cell r="AY3017" t="str">
            <v>N</v>
          </cell>
        </row>
        <row r="3018">
          <cell r="D3018">
            <v>0</v>
          </cell>
          <cell r="O3018">
            <v>0</v>
          </cell>
          <cell r="Q3018" t="str">
            <v>2015-1098</v>
          </cell>
          <cell r="R3018">
            <v>720</v>
          </cell>
          <cell r="S3018">
            <v>160</v>
          </cell>
          <cell r="T3018" t="str">
            <v>JCB</v>
          </cell>
          <cell r="U3018" t="str">
            <v>4 Speed</v>
          </cell>
          <cell r="V3018" t="str">
            <v/>
          </cell>
          <cell r="W3018" t="str">
            <v>120F</v>
          </cell>
          <cell r="X3018">
            <v>42</v>
          </cell>
          <cell r="Y3018" t="str">
            <v>N</v>
          </cell>
          <cell r="Z3018" t="str">
            <v>380/80R38 (White)</v>
          </cell>
          <cell r="AA3018" t="str">
            <v>380/90R46, SPRAYBIB (WHITE)</v>
          </cell>
          <cell r="AB3018">
            <v>750</v>
          </cell>
          <cell r="AC3018" t="str">
            <v>N</v>
          </cell>
          <cell r="AD3018" t="str">
            <v>N</v>
          </cell>
          <cell r="AE3018" t="str">
            <v>Y</v>
          </cell>
          <cell r="AF3018">
            <v>38</v>
          </cell>
          <cell r="AG3018" t="str">
            <v>Plan</v>
          </cell>
          <cell r="AH3018" t="str">
            <v>N</v>
          </cell>
          <cell r="AK3018" t="str">
            <v>N</v>
          </cell>
          <cell r="AL3018" t="str">
            <v>N</v>
          </cell>
          <cell r="AM3018">
            <v>90</v>
          </cell>
          <cell r="AN3018" t="str">
            <v>Y</v>
          </cell>
          <cell r="AO3018">
            <v>9</v>
          </cell>
          <cell r="AP3018">
            <v>20</v>
          </cell>
          <cell r="AQ3018">
            <v>3</v>
          </cell>
          <cell r="AR3018" t="str">
            <v>Split</v>
          </cell>
          <cell r="AS3018" t="str">
            <v>B</v>
          </cell>
          <cell r="AT3018" t="str">
            <v>FMX</v>
          </cell>
          <cell r="AU3018" t="str">
            <v>GPS</v>
          </cell>
          <cell r="AV3018" t="str">
            <v>N</v>
          </cell>
          <cell r="AW3018" t="str">
            <v>Y</v>
          </cell>
          <cell r="AX3018" t="str">
            <v>Y</v>
          </cell>
          <cell r="AY3018" t="str">
            <v>AutoPilot</v>
          </cell>
        </row>
        <row r="3019">
          <cell r="D3019">
            <v>0</v>
          </cell>
          <cell r="O3019">
            <v>0</v>
          </cell>
          <cell r="Q3019" t="str">
            <v>2015-1099</v>
          </cell>
          <cell r="R3019">
            <v>1020</v>
          </cell>
          <cell r="S3019">
            <v>225</v>
          </cell>
          <cell r="T3019" t="str">
            <v>ZF 2.42</v>
          </cell>
          <cell r="U3019" t="str">
            <v>6 Speed</v>
          </cell>
          <cell r="V3019" t="str">
            <v/>
          </cell>
          <cell r="W3019" t="str">
            <v>120F</v>
          </cell>
          <cell r="X3019">
            <v>42</v>
          </cell>
          <cell r="Y3019" t="str">
            <v>N</v>
          </cell>
          <cell r="Z3019" t="str">
            <v>320/85R38 (White)</v>
          </cell>
          <cell r="AA3019" t="str">
            <v>320/90R50, AGRIBIB RC (White)</v>
          </cell>
          <cell r="AB3019">
            <v>1000</v>
          </cell>
          <cell r="AC3019" t="str">
            <v>N</v>
          </cell>
          <cell r="AD3019" t="str">
            <v>Y</v>
          </cell>
          <cell r="AE3019" t="str">
            <v>Y</v>
          </cell>
          <cell r="AF3019">
            <v>38</v>
          </cell>
          <cell r="AG3019" t="str">
            <v>DB</v>
          </cell>
          <cell r="AH3019" t="str">
            <v>N</v>
          </cell>
          <cell r="AK3019" t="str">
            <v>Y</v>
          </cell>
          <cell r="AL3019" t="str">
            <v>Y</v>
          </cell>
          <cell r="AM3019">
            <v>90</v>
          </cell>
          <cell r="AN3019" t="str">
            <v>Y</v>
          </cell>
          <cell r="AO3019">
            <v>9</v>
          </cell>
          <cell r="AP3019">
            <v>20</v>
          </cell>
          <cell r="AQ3019">
            <v>3</v>
          </cell>
          <cell r="AR3019" t="str">
            <v>N</v>
          </cell>
          <cell r="AS3019" t="str">
            <v>B</v>
          </cell>
          <cell r="AT3019" t="str">
            <v>Env Pro 2</v>
          </cell>
          <cell r="AU3019" t="str">
            <v>GPS</v>
          </cell>
          <cell r="AV3019" t="str">
            <v>UltraGlide 3</v>
          </cell>
          <cell r="AW3019" t="str">
            <v>Y</v>
          </cell>
          <cell r="AX3019" t="str">
            <v>Y</v>
          </cell>
          <cell r="AY3019" t="str">
            <v>SmartTrax</v>
          </cell>
        </row>
        <row r="3020">
          <cell r="D3020">
            <v>0</v>
          </cell>
          <cell r="O3020">
            <v>0</v>
          </cell>
          <cell r="Q3020" t="str">
            <v>2015-1101</v>
          </cell>
          <cell r="R3020">
            <v>1025</v>
          </cell>
          <cell r="S3020">
            <v>173</v>
          </cell>
          <cell r="T3020" t="str">
            <v>ZF 2.42</v>
          </cell>
          <cell r="U3020" t="str">
            <v>6 Speed</v>
          </cell>
          <cell r="V3020" t="str">
            <v/>
          </cell>
          <cell r="W3020" t="str">
            <v>120F</v>
          </cell>
          <cell r="X3020">
            <v>42</v>
          </cell>
          <cell r="Y3020" t="str">
            <v>N</v>
          </cell>
          <cell r="Z3020" t="str">
            <v>380/80R38 (White)</v>
          </cell>
          <cell r="AA3020" t="str">
            <v>380/90R46, SPRAYBIB (WHITE)</v>
          </cell>
          <cell r="AB3020">
            <v>1000</v>
          </cell>
          <cell r="AC3020" t="str">
            <v>N</v>
          </cell>
          <cell r="AD3020" t="str">
            <v>N</v>
          </cell>
          <cell r="AE3020" t="str">
            <v>Y</v>
          </cell>
          <cell r="AF3020">
            <v>38</v>
          </cell>
          <cell r="AG3020" t="str">
            <v>Plan</v>
          </cell>
          <cell r="AH3020" t="str">
            <v>Y</v>
          </cell>
          <cell r="AK3020" t="str">
            <v>N</v>
          </cell>
          <cell r="AL3020" t="str">
            <v>N</v>
          </cell>
          <cell r="AM3020">
            <v>90</v>
          </cell>
          <cell r="AN3020" t="str">
            <v>Y</v>
          </cell>
          <cell r="AO3020">
            <v>9</v>
          </cell>
          <cell r="AP3020">
            <v>20</v>
          </cell>
          <cell r="AQ3020">
            <v>3</v>
          </cell>
          <cell r="AR3020" t="str">
            <v>N</v>
          </cell>
          <cell r="AS3020" t="str">
            <v>B</v>
          </cell>
          <cell r="AT3020" t="str">
            <v>Env Pro 2</v>
          </cell>
          <cell r="AU3020" t="str">
            <v>GPS</v>
          </cell>
          <cell r="AV3020" t="str">
            <v>PowerGlide</v>
          </cell>
          <cell r="AW3020" t="str">
            <v>Y</v>
          </cell>
          <cell r="AX3020" t="str">
            <v>Y</v>
          </cell>
          <cell r="AY3020" t="str">
            <v>SmartTrax</v>
          </cell>
        </row>
        <row r="3021">
          <cell r="D3021">
            <v>0</v>
          </cell>
          <cell r="O3021">
            <v>0</v>
          </cell>
          <cell r="Q3021" t="str">
            <v>2015-1102</v>
          </cell>
          <cell r="R3021">
            <v>720</v>
          </cell>
          <cell r="S3021">
            <v>160</v>
          </cell>
          <cell r="T3021" t="str">
            <v>JCB</v>
          </cell>
          <cell r="U3021" t="str">
            <v>4 Speed</v>
          </cell>
          <cell r="V3021" t="str">
            <v/>
          </cell>
          <cell r="W3021" t="str">
            <v>120F</v>
          </cell>
          <cell r="X3021">
            <v>42</v>
          </cell>
          <cell r="Y3021" t="str">
            <v>N</v>
          </cell>
          <cell r="Z3021" t="str">
            <v>380/80R38 (White)</v>
          </cell>
          <cell r="AA3021" t="str">
            <v>380/90R46, SPRAYBIB (WHITE)</v>
          </cell>
          <cell r="AB3021">
            <v>750</v>
          </cell>
          <cell r="AC3021" t="str">
            <v>N</v>
          </cell>
          <cell r="AD3021" t="str">
            <v>N</v>
          </cell>
          <cell r="AE3021" t="str">
            <v>N</v>
          </cell>
          <cell r="AF3021">
            <v>38</v>
          </cell>
          <cell r="AG3021" t="str">
            <v>DB</v>
          </cell>
          <cell r="AH3021" t="str">
            <v>N</v>
          </cell>
          <cell r="AK3021" t="str">
            <v>N</v>
          </cell>
          <cell r="AL3021" t="str">
            <v>Y</v>
          </cell>
          <cell r="AM3021">
            <v>100</v>
          </cell>
          <cell r="AN3021" t="str">
            <v>Y</v>
          </cell>
          <cell r="AO3021">
            <v>9</v>
          </cell>
          <cell r="AP3021">
            <v>20</v>
          </cell>
          <cell r="AQ3021">
            <v>5</v>
          </cell>
          <cell r="AR3021" t="str">
            <v>N</v>
          </cell>
          <cell r="AS3021" t="str">
            <v>B</v>
          </cell>
          <cell r="AT3021" t="str">
            <v>Viper 4</v>
          </cell>
          <cell r="AU3021" t="str">
            <v>GPS</v>
          </cell>
          <cell r="AV3021" t="str">
            <v>N</v>
          </cell>
          <cell r="AW3021" t="str">
            <v>Y</v>
          </cell>
          <cell r="AX3021" t="str">
            <v>Y</v>
          </cell>
          <cell r="AY3021" t="str">
            <v>N</v>
          </cell>
          <cell r="BB3021" t="str">
            <v xml:space="preserve">Dual set, White, 380/90R46, SPRAYBIB </v>
          </cell>
        </row>
        <row r="3022">
          <cell r="D3022">
            <v>0</v>
          </cell>
          <cell r="O3022">
            <v>0</v>
          </cell>
          <cell r="Q3022" t="str">
            <v>2015-1104</v>
          </cell>
          <cell r="R3022" t="str">
            <v>1220+</v>
          </cell>
          <cell r="S3022">
            <v>275</v>
          </cell>
          <cell r="T3022" t="str">
            <v>ZF 1.87</v>
          </cell>
          <cell r="U3022" t="str">
            <v>6 Speed</v>
          </cell>
          <cell r="V3022" t="str">
            <v/>
          </cell>
          <cell r="W3022" t="str">
            <v>120-160</v>
          </cell>
          <cell r="X3022">
            <v>50</v>
          </cell>
          <cell r="Y3022" t="str">
            <v>Y</v>
          </cell>
          <cell r="Z3022" t="str">
            <v>380/80R38 (BLACK)</v>
          </cell>
          <cell r="AA3022" t="str">
            <v>380/90R46, SPRAYBIB (BLACK)</v>
          </cell>
          <cell r="AB3022">
            <v>1200</v>
          </cell>
          <cell r="AC3022" t="str">
            <v>N</v>
          </cell>
          <cell r="AD3022" t="str">
            <v>N</v>
          </cell>
          <cell r="AE3022" t="str">
            <v>Y</v>
          </cell>
          <cell r="AF3022" t="str">
            <v>N</v>
          </cell>
          <cell r="AG3022" t="str">
            <v>N</v>
          </cell>
          <cell r="AH3022" t="str">
            <v>N</v>
          </cell>
          <cell r="AK3022" t="str">
            <v>Y</v>
          </cell>
          <cell r="AL3022" t="str">
            <v>N</v>
          </cell>
          <cell r="AM3022">
            <v>100</v>
          </cell>
          <cell r="AN3022" t="str">
            <v>Y</v>
          </cell>
          <cell r="AO3022">
            <v>9</v>
          </cell>
          <cell r="AP3022">
            <v>20</v>
          </cell>
          <cell r="AQ3022">
            <v>3</v>
          </cell>
          <cell r="AR3022" t="str">
            <v>N</v>
          </cell>
          <cell r="AS3022" t="str">
            <v>L</v>
          </cell>
          <cell r="AT3022" t="str">
            <v>Env Pro 2</v>
          </cell>
          <cell r="AU3022" t="str">
            <v>GPS</v>
          </cell>
          <cell r="AV3022" t="str">
            <v>N</v>
          </cell>
          <cell r="AW3022" t="str">
            <v>Y</v>
          </cell>
          <cell r="AX3022" t="str">
            <v>Y</v>
          </cell>
          <cell r="AY3022" t="str">
            <v>N</v>
          </cell>
        </row>
        <row r="3023">
          <cell r="D3023">
            <v>0</v>
          </cell>
          <cell r="O3023">
            <v>0</v>
          </cell>
          <cell r="Q3023" t="str">
            <v>2015-1105</v>
          </cell>
          <cell r="R3023">
            <v>1220</v>
          </cell>
          <cell r="S3023">
            <v>225</v>
          </cell>
          <cell r="T3023" t="str">
            <v>ZF 2.42</v>
          </cell>
          <cell r="U3023" t="str">
            <v>6 Speed</v>
          </cell>
          <cell r="V3023" t="str">
            <v/>
          </cell>
          <cell r="W3023" t="str">
            <v>120F</v>
          </cell>
          <cell r="X3023">
            <v>50</v>
          </cell>
          <cell r="Y3023" t="str">
            <v>N</v>
          </cell>
          <cell r="Z3023" t="str">
            <v>380/80R38 (BLACK)</v>
          </cell>
          <cell r="AA3023" t="str">
            <v>380/90R46, SPRAYBIB (BLACK)</v>
          </cell>
          <cell r="AB3023">
            <v>1200</v>
          </cell>
          <cell r="AC3023" t="str">
            <v>N</v>
          </cell>
          <cell r="AD3023" t="str">
            <v>Y</v>
          </cell>
          <cell r="AE3023" t="str">
            <v>Y</v>
          </cell>
          <cell r="AF3023">
            <v>38</v>
          </cell>
          <cell r="AG3023" t="str">
            <v>DB</v>
          </cell>
          <cell r="AH3023" t="str">
            <v>N</v>
          </cell>
          <cell r="AK3023" t="str">
            <v>N</v>
          </cell>
          <cell r="AL3023" t="str">
            <v>N</v>
          </cell>
          <cell r="AM3023">
            <v>100</v>
          </cell>
          <cell r="AN3023" t="str">
            <v>Y</v>
          </cell>
          <cell r="AO3023">
            <v>9</v>
          </cell>
          <cell r="AP3023">
            <v>20</v>
          </cell>
          <cell r="AQ3023">
            <v>3</v>
          </cell>
          <cell r="AR3023" t="str">
            <v>N</v>
          </cell>
          <cell r="AS3023" t="str">
            <v>L</v>
          </cell>
          <cell r="AT3023" t="str">
            <v>Env Pro 2</v>
          </cell>
          <cell r="AU3023" t="str">
            <v>GPS</v>
          </cell>
          <cell r="AV3023" t="str">
            <v>UltraGlide 3</v>
          </cell>
          <cell r="AW3023" t="str">
            <v>Y</v>
          </cell>
          <cell r="AX3023" t="str">
            <v>Y</v>
          </cell>
          <cell r="AY3023" t="str">
            <v>SmartTrax</v>
          </cell>
          <cell r="AZ3023" t="str">
            <v>Raven 2" w/display</v>
          </cell>
        </row>
        <row r="3024">
          <cell r="D3024">
            <v>0</v>
          </cell>
          <cell r="O3024">
            <v>0</v>
          </cell>
          <cell r="Q3024" t="str">
            <v>2015-1106</v>
          </cell>
          <cell r="R3024">
            <v>1025</v>
          </cell>
          <cell r="S3024">
            <v>173</v>
          </cell>
          <cell r="T3024" t="str">
            <v>ZF 2.42</v>
          </cell>
          <cell r="U3024" t="str">
            <v>6 Speed</v>
          </cell>
          <cell r="V3024" t="str">
            <v/>
          </cell>
          <cell r="W3024" t="str">
            <v>120F</v>
          </cell>
          <cell r="X3024">
            <v>50</v>
          </cell>
          <cell r="Y3024" t="str">
            <v>N</v>
          </cell>
          <cell r="Z3024" t="str">
            <v>380/80R38 (White)</v>
          </cell>
          <cell r="AA3024" t="str">
            <v>380/90R46, SPRAYBIB (WHITE)</v>
          </cell>
          <cell r="AB3024">
            <v>1000</v>
          </cell>
          <cell r="AC3024" t="str">
            <v>N</v>
          </cell>
          <cell r="AD3024" t="str">
            <v>N</v>
          </cell>
          <cell r="AE3024" t="str">
            <v>Y</v>
          </cell>
          <cell r="AF3024" t="str">
            <v>N</v>
          </cell>
          <cell r="AG3024" t="str">
            <v>N</v>
          </cell>
          <cell r="AH3024" t="str">
            <v>N</v>
          </cell>
          <cell r="AK3024" t="str">
            <v>N</v>
          </cell>
          <cell r="AL3024" t="str">
            <v>Y</v>
          </cell>
          <cell r="AM3024" t="str">
            <v>60/90</v>
          </cell>
          <cell r="AN3024" t="str">
            <v>Y</v>
          </cell>
          <cell r="AO3024">
            <v>9</v>
          </cell>
          <cell r="AP3024">
            <v>15</v>
          </cell>
          <cell r="AQ3024">
            <v>3</v>
          </cell>
          <cell r="AR3024" t="str">
            <v>N</v>
          </cell>
          <cell r="AS3024" t="str">
            <v>L</v>
          </cell>
          <cell r="AT3024" t="str">
            <v>Env Pro 2</v>
          </cell>
          <cell r="AU3024" t="str">
            <v>GPS</v>
          </cell>
          <cell r="AV3024" t="str">
            <v>N</v>
          </cell>
          <cell r="AW3024" t="str">
            <v>Y</v>
          </cell>
          <cell r="AX3024" t="str">
            <v>Y</v>
          </cell>
          <cell r="AY3024" t="str">
            <v>SmartTrax</v>
          </cell>
        </row>
        <row r="3025">
          <cell r="D3025">
            <v>0</v>
          </cell>
          <cell r="O3025">
            <v>0</v>
          </cell>
          <cell r="Q3025" t="str">
            <v>2015-1107</v>
          </cell>
          <cell r="R3025">
            <v>720</v>
          </cell>
          <cell r="S3025">
            <v>160</v>
          </cell>
          <cell r="T3025" t="str">
            <v>JCB</v>
          </cell>
          <cell r="U3025" t="str">
            <v>4 Speed</v>
          </cell>
          <cell r="V3025" t="str">
            <v/>
          </cell>
          <cell r="W3025" t="str">
            <v>120F</v>
          </cell>
          <cell r="X3025">
            <v>50</v>
          </cell>
          <cell r="Y3025" t="str">
            <v>N</v>
          </cell>
          <cell r="Z3025" t="str">
            <v>380/80R38 (White)</v>
          </cell>
          <cell r="AA3025" t="str">
            <v>380/90R46, SPRAYBIB (WHITE)</v>
          </cell>
          <cell r="AB3025">
            <v>750</v>
          </cell>
          <cell r="AC3025" t="str">
            <v>N</v>
          </cell>
          <cell r="AD3025" t="str">
            <v>N</v>
          </cell>
          <cell r="AE3025" t="str">
            <v>Y</v>
          </cell>
          <cell r="AF3025" t="str">
            <v>N</v>
          </cell>
          <cell r="AG3025" t="str">
            <v>N</v>
          </cell>
          <cell r="AH3025" t="str">
            <v>Y</v>
          </cell>
          <cell r="AK3025" t="str">
            <v>Y</v>
          </cell>
          <cell r="AL3025" t="str">
            <v>N</v>
          </cell>
          <cell r="AM3025" t="str">
            <v>60/90</v>
          </cell>
          <cell r="AN3025" t="str">
            <v>Y</v>
          </cell>
          <cell r="AO3025">
            <v>9</v>
          </cell>
          <cell r="AP3025">
            <v>15</v>
          </cell>
          <cell r="AQ3025">
            <v>3</v>
          </cell>
          <cell r="AR3025" t="str">
            <v>N</v>
          </cell>
          <cell r="AS3025" t="str">
            <v>N</v>
          </cell>
          <cell r="AT3025" t="str">
            <v>Viper 4</v>
          </cell>
          <cell r="AU3025" t="str">
            <v>GPS</v>
          </cell>
          <cell r="AV3025" t="str">
            <v>UltraGlide 5</v>
          </cell>
          <cell r="AW3025" t="str">
            <v>Y</v>
          </cell>
          <cell r="AX3025" t="str">
            <v>Y</v>
          </cell>
          <cell r="AY3025" t="str">
            <v>N</v>
          </cell>
        </row>
        <row r="3026">
          <cell r="D3026">
            <v>0</v>
          </cell>
          <cell r="O3026">
            <v>0</v>
          </cell>
          <cell r="Q3026" t="str">
            <v>2015-1108</v>
          </cell>
          <cell r="R3026">
            <v>1220</v>
          </cell>
          <cell r="S3026">
            <v>225</v>
          </cell>
          <cell r="T3026" t="str">
            <v>ZF 2.42</v>
          </cell>
          <cell r="U3026" t="str">
            <v>6 Speed</v>
          </cell>
          <cell r="V3026" t="str">
            <v/>
          </cell>
          <cell r="W3026" t="str">
            <v>120F</v>
          </cell>
          <cell r="X3026">
            <v>42</v>
          </cell>
          <cell r="Y3026" t="str">
            <v>N</v>
          </cell>
          <cell r="Z3026" t="str">
            <v>380/80R38 (BLACK)</v>
          </cell>
          <cell r="AA3026" t="str">
            <v>380/90R46, SPRAYBIB (BLACK)</v>
          </cell>
          <cell r="AB3026">
            <v>1000</v>
          </cell>
          <cell r="AC3026" t="str">
            <v>N</v>
          </cell>
          <cell r="AD3026" t="str">
            <v>Y</v>
          </cell>
          <cell r="AE3026" t="str">
            <v>N</v>
          </cell>
          <cell r="AF3026" t="str">
            <v>N</v>
          </cell>
          <cell r="AG3026" t="str">
            <v>N</v>
          </cell>
          <cell r="AH3026" t="str">
            <v>N</v>
          </cell>
          <cell r="AK3026" t="str">
            <v>Y</v>
          </cell>
          <cell r="AL3026" t="str">
            <v>N</v>
          </cell>
          <cell r="AM3026" t="str">
            <v>60/90</v>
          </cell>
          <cell r="AN3026" t="str">
            <v>Y</v>
          </cell>
          <cell r="AO3026">
            <v>9</v>
          </cell>
          <cell r="AP3026">
            <v>15</v>
          </cell>
          <cell r="AQ3026">
            <v>3</v>
          </cell>
          <cell r="AR3026" t="str">
            <v>N</v>
          </cell>
          <cell r="AS3026" t="str">
            <v>N</v>
          </cell>
          <cell r="AT3026" t="str">
            <v>Env Pro 2</v>
          </cell>
          <cell r="AU3026" t="str">
            <v>GPS</v>
          </cell>
          <cell r="AV3026" t="str">
            <v>N</v>
          </cell>
          <cell r="AW3026" t="str">
            <v>Y</v>
          </cell>
          <cell r="AX3026" t="str">
            <v>Y</v>
          </cell>
          <cell r="AY3026" t="str">
            <v>N</v>
          </cell>
        </row>
        <row r="3027">
          <cell r="D3027">
            <v>0</v>
          </cell>
          <cell r="O3027">
            <v>0</v>
          </cell>
          <cell r="Q3027" t="str">
            <v>2015-1109</v>
          </cell>
          <cell r="R3027">
            <v>720</v>
          </cell>
          <cell r="S3027">
            <v>160</v>
          </cell>
          <cell r="T3027" t="str">
            <v>JCB</v>
          </cell>
          <cell r="U3027" t="str">
            <v>4 Speed</v>
          </cell>
          <cell r="V3027" t="str">
            <v/>
          </cell>
          <cell r="W3027" t="str">
            <v>120F</v>
          </cell>
          <cell r="X3027">
            <v>50</v>
          </cell>
          <cell r="Y3027" t="str">
            <v>N</v>
          </cell>
          <cell r="Z3027" t="str">
            <v>380/80R38 (White)</v>
          </cell>
          <cell r="AA3027" t="str">
            <v>380/90R46, SPRAYBIB (WHITE)</v>
          </cell>
          <cell r="AB3027">
            <v>750</v>
          </cell>
          <cell r="AC3027" t="str">
            <v>N</v>
          </cell>
          <cell r="AD3027" t="str">
            <v>N</v>
          </cell>
          <cell r="AE3027" t="str">
            <v>Y</v>
          </cell>
          <cell r="AF3027">
            <v>38</v>
          </cell>
          <cell r="AG3027" t="str">
            <v>DB</v>
          </cell>
          <cell r="AH3027" t="str">
            <v>N</v>
          </cell>
          <cell r="AK3027" t="str">
            <v>N</v>
          </cell>
          <cell r="AL3027" t="str">
            <v>N</v>
          </cell>
          <cell r="AM3027" t="str">
            <v>POM 132' Boom</v>
          </cell>
          <cell r="AN3027" t="str">
            <v>Y</v>
          </cell>
          <cell r="AO3027">
            <v>9</v>
          </cell>
          <cell r="AP3027">
            <v>15</v>
          </cell>
          <cell r="AQ3027">
            <v>3</v>
          </cell>
          <cell r="AR3027" t="str">
            <v>N</v>
          </cell>
          <cell r="AS3027" t="str">
            <v>N</v>
          </cell>
          <cell r="AT3027" t="str">
            <v>Env Pro 2</v>
          </cell>
          <cell r="AU3027" t="str">
            <v>GPS/RAD</v>
          </cell>
          <cell r="AV3027" t="str">
            <v>UltraGlide 3</v>
          </cell>
          <cell r="AW3027" t="str">
            <v>Y</v>
          </cell>
          <cell r="AX3027" t="str">
            <v>Y</v>
          </cell>
          <cell r="AY3027" t="str">
            <v>SmartTrax</v>
          </cell>
          <cell r="BB3027" t="str">
            <v>White 620/70R42, MEGAXBIB</v>
          </cell>
        </row>
        <row r="3028">
          <cell r="D3028">
            <v>0</v>
          </cell>
          <cell r="O3028">
            <v>0</v>
          </cell>
          <cell r="Q3028" t="str">
            <v>2015-1111</v>
          </cell>
          <cell r="R3028">
            <v>720</v>
          </cell>
          <cell r="S3028">
            <v>160</v>
          </cell>
          <cell r="T3028" t="str">
            <v>JCB</v>
          </cell>
          <cell r="U3028" t="str">
            <v>4 Speed</v>
          </cell>
          <cell r="V3028" t="str">
            <v/>
          </cell>
          <cell r="W3028" t="str">
            <v>120F</v>
          </cell>
          <cell r="X3028">
            <v>42</v>
          </cell>
          <cell r="Y3028" t="str">
            <v>N</v>
          </cell>
          <cell r="Z3028" t="str">
            <v>380/80R38 (White)</v>
          </cell>
          <cell r="AA3028" t="str">
            <v>380/90R46, SPRAYBIB (WHITE)</v>
          </cell>
          <cell r="AB3028">
            <v>750</v>
          </cell>
          <cell r="AC3028" t="str">
            <v>N</v>
          </cell>
          <cell r="AD3028" t="str">
            <v>Y</v>
          </cell>
          <cell r="AE3028" t="str">
            <v>Y</v>
          </cell>
          <cell r="AF3028">
            <v>38</v>
          </cell>
          <cell r="AG3028" t="str">
            <v>Plan</v>
          </cell>
          <cell r="AH3028" t="str">
            <v>N</v>
          </cell>
          <cell r="AK3028" t="str">
            <v>N</v>
          </cell>
          <cell r="AL3028" t="str">
            <v>N</v>
          </cell>
          <cell r="AM3028">
            <v>90</v>
          </cell>
          <cell r="AN3028" t="str">
            <v>Y</v>
          </cell>
          <cell r="AO3028">
            <v>9</v>
          </cell>
          <cell r="AP3028">
            <v>20</v>
          </cell>
          <cell r="AQ3028">
            <v>3</v>
          </cell>
          <cell r="AR3028" t="str">
            <v>N</v>
          </cell>
          <cell r="AS3028" t="str">
            <v>B</v>
          </cell>
          <cell r="AT3028" t="str">
            <v>Env Pro 2</v>
          </cell>
          <cell r="AU3028" t="str">
            <v>GPS</v>
          </cell>
          <cell r="AV3028" t="str">
            <v>PowerGlide</v>
          </cell>
          <cell r="AW3028" t="str">
            <v>Y</v>
          </cell>
          <cell r="AX3028" t="str">
            <v>Y</v>
          </cell>
          <cell r="AY3028" t="str">
            <v>SmartTrax</v>
          </cell>
        </row>
        <row r="3029">
          <cell r="D3029">
            <v>0</v>
          </cell>
          <cell r="O3029">
            <v>0</v>
          </cell>
          <cell r="Q3029" t="str">
            <v>2015-1115</v>
          </cell>
          <cell r="R3029">
            <v>1020</v>
          </cell>
          <cell r="S3029">
            <v>225</v>
          </cell>
          <cell r="T3029" t="str">
            <v>ZF 2.42</v>
          </cell>
          <cell r="U3029" t="str">
            <v>6 Speed</v>
          </cell>
          <cell r="V3029" t="str">
            <v/>
          </cell>
          <cell r="W3029" t="str">
            <v>120F</v>
          </cell>
          <cell r="X3029">
            <v>42</v>
          </cell>
          <cell r="Y3029" t="str">
            <v>N</v>
          </cell>
          <cell r="Z3029" t="str">
            <v>380/80R38 (White)</v>
          </cell>
          <cell r="AA3029" t="str">
            <v>380/90R46, SPRAYBIB (WHITE)</v>
          </cell>
          <cell r="AB3029">
            <v>1000</v>
          </cell>
          <cell r="AC3029" t="str">
            <v>N</v>
          </cell>
          <cell r="AD3029" t="str">
            <v>N</v>
          </cell>
          <cell r="AE3029" t="str">
            <v>Y</v>
          </cell>
          <cell r="AF3029">
            <v>38</v>
          </cell>
          <cell r="AG3029" t="str">
            <v>DB</v>
          </cell>
          <cell r="AH3029" t="str">
            <v>N</v>
          </cell>
          <cell r="AK3029" t="str">
            <v>Y</v>
          </cell>
          <cell r="AL3029" t="str">
            <v>N</v>
          </cell>
          <cell r="AM3029">
            <v>90</v>
          </cell>
          <cell r="AN3029" t="str">
            <v>Y</v>
          </cell>
          <cell r="AO3029">
            <v>9</v>
          </cell>
          <cell r="AP3029">
            <v>20</v>
          </cell>
          <cell r="AQ3029">
            <v>3</v>
          </cell>
          <cell r="AR3029" t="str">
            <v>N</v>
          </cell>
          <cell r="AS3029" t="str">
            <v>B</v>
          </cell>
          <cell r="AT3029" t="str">
            <v>Viper 4</v>
          </cell>
          <cell r="AU3029" t="str">
            <v>GPS</v>
          </cell>
          <cell r="AV3029" t="str">
            <v>UltraGlide 3</v>
          </cell>
          <cell r="AW3029" t="str">
            <v>Y</v>
          </cell>
          <cell r="AX3029" t="str">
            <v>Y</v>
          </cell>
          <cell r="AY3029" t="str">
            <v>N</v>
          </cell>
        </row>
        <row r="3030">
          <cell r="D3030">
            <v>0</v>
          </cell>
          <cell r="O3030">
            <v>0</v>
          </cell>
          <cell r="Q3030" t="str">
            <v>2015-1117</v>
          </cell>
          <cell r="R3030">
            <v>1025</v>
          </cell>
          <cell r="S3030">
            <v>173</v>
          </cell>
          <cell r="T3030" t="str">
            <v>ZF 2.42</v>
          </cell>
          <cell r="U3030" t="str">
            <v>6 Speed</v>
          </cell>
          <cell r="V3030" t="str">
            <v/>
          </cell>
          <cell r="W3030" t="str">
            <v>120-160</v>
          </cell>
          <cell r="X3030">
            <v>50</v>
          </cell>
          <cell r="Y3030" t="str">
            <v>N</v>
          </cell>
          <cell r="Z3030" t="str">
            <v>380/80R38 (White)</v>
          </cell>
          <cell r="AA3030" t="str">
            <v>380/90R46, SPRAYBIB (WHITE)</v>
          </cell>
          <cell r="AB3030">
            <v>1000</v>
          </cell>
          <cell r="AC3030" t="str">
            <v>N</v>
          </cell>
          <cell r="AD3030" t="str">
            <v>N</v>
          </cell>
          <cell r="AE3030" t="str">
            <v>Y</v>
          </cell>
          <cell r="AF3030">
            <v>38</v>
          </cell>
          <cell r="AG3030" t="str">
            <v>Plan</v>
          </cell>
          <cell r="AH3030" t="str">
            <v>Y</v>
          </cell>
          <cell r="AK3030" t="str">
            <v>Y</v>
          </cell>
          <cell r="AL3030" t="str">
            <v>N</v>
          </cell>
          <cell r="AM3030">
            <v>90</v>
          </cell>
          <cell r="AN3030" t="str">
            <v>Y</v>
          </cell>
          <cell r="AO3030">
            <v>9</v>
          </cell>
          <cell r="AP3030">
            <v>20</v>
          </cell>
          <cell r="AQ3030">
            <v>3</v>
          </cell>
          <cell r="AR3030" t="str">
            <v>N</v>
          </cell>
          <cell r="AS3030" t="str">
            <v>B</v>
          </cell>
          <cell r="AT3030" t="str">
            <v>Env Pro 2</v>
          </cell>
          <cell r="AU3030" t="str">
            <v>GPS</v>
          </cell>
          <cell r="AV3030" t="str">
            <v>PowerGlide</v>
          </cell>
          <cell r="AW3030" t="str">
            <v>Y</v>
          </cell>
          <cell r="AX3030" t="str">
            <v>Y</v>
          </cell>
          <cell r="AY3030" t="str">
            <v>SmartTrax</v>
          </cell>
        </row>
        <row r="3031">
          <cell r="D3031">
            <v>0</v>
          </cell>
          <cell r="O3031">
            <v>0</v>
          </cell>
          <cell r="Q3031" t="str">
            <v>2015-1118</v>
          </cell>
          <cell r="R3031">
            <v>720</v>
          </cell>
          <cell r="S3031">
            <v>160</v>
          </cell>
          <cell r="T3031" t="str">
            <v>JCB</v>
          </cell>
          <cell r="U3031" t="str">
            <v>4 Speed</v>
          </cell>
          <cell r="V3031" t="str">
            <v/>
          </cell>
          <cell r="W3031" t="str">
            <v>120F</v>
          </cell>
          <cell r="X3031">
            <v>42</v>
          </cell>
          <cell r="Y3031" t="str">
            <v>N</v>
          </cell>
          <cell r="Z3031" t="str">
            <v>380/80R38 (White)</v>
          </cell>
          <cell r="AA3031" t="str">
            <v>380/90R46, SPRAYBIB (WHITE)</v>
          </cell>
          <cell r="AB3031">
            <v>750</v>
          </cell>
          <cell r="AC3031" t="str">
            <v>N</v>
          </cell>
          <cell r="AD3031" t="str">
            <v>N</v>
          </cell>
          <cell r="AE3031" t="str">
            <v>N</v>
          </cell>
          <cell r="AF3031">
            <v>38</v>
          </cell>
          <cell r="AG3031" t="str">
            <v>DB</v>
          </cell>
          <cell r="AH3031" t="str">
            <v>N</v>
          </cell>
          <cell r="AK3031" t="str">
            <v>N</v>
          </cell>
          <cell r="AL3031" t="str">
            <v>Y</v>
          </cell>
          <cell r="AM3031" t="str">
            <v>POM 120' Boom</v>
          </cell>
          <cell r="AN3031" t="str">
            <v>Y</v>
          </cell>
          <cell r="AO3031">
            <v>9</v>
          </cell>
          <cell r="AP3031">
            <v>20</v>
          </cell>
          <cell r="AQ3031">
            <v>3</v>
          </cell>
          <cell r="AR3031" t="str">
            <v>N</v>
          </cell>
          <cell r="AS3031" t="str">
            <v>B</v>
          </cell>
          <cell r="AT3031" t="str">
            <v>Env Pro 2</v>
          </cell>
          <cell r="AU3031" t="str">
            <v>GPS</v>
          </cell>
          <cell r="AV3031" t="str">
            <v>N</v>
          </cell>
          <cell r="AW3031" t="str">
            <v>Y</v>
          </cell>
          <cell r="AX3031" t="str">
            <v>Y</v>
          </cell>
          <cell r="AY3031" t="str">
            <v>SmartTrax</v>
          </cell>
        </row>
        <row r="3032">
          <cell r="D3032">
            <v>0</v>
          </cell>
          <cell r="O3032">
            <v>0</v>
          </cell>
          <cell r="Q3032" t="str">
            <v>2015-1119</v>
          </cell>
          <cell r="R3032" t="str">
            <v>1220+</v>
          </cell>
          <cell r="S3032">
            <v>275</v>
          </cell>
          <cell r="T3032" t="str">
            <v>ZF 1.87</v>
          </cell>
          <cell r="U3032" t="str">
            <v>6 Speed</v>
          </cell>
          <cell r="V3032" t="str">
            <v/>
          </cell>
          <cell r="W3032" t="str">
            <v>120F</v>
          </cell>
          <cell r="X3032">
            <v>50</v>
          </cell>
          <cell r="Y3032" t="str">
            <v>N</v>
          </cell>
          <cell r="Z3032" t="str">
            <v>380/80R38 (BLACK)</v>
          </cell>
          <cell r="AA3032" t="str">
            <v>380/90R46, SPRAYBIB (BLACK)</v>
          </cell>
          <cell r="AB3032">
            <v>1200</v>
          </cell>
          <cell r="AC3032" t="str">
            <v>N</v>
          </cell>
          <cell r="AD3032" t="str">
            <v>Y</v>
          </cell>
          <cell r="AE3032" t="str">
            <v>Y</v>
          </cell>
          <cell r="AF3032">
            <v>38</v>
          </cell>
          <cell r="AG3032" t="str">
            <v>DB</v>
          </cell>
          <cell r="AH3032" t="str">
            <v>N</v>
          </cell>
          <cell r="AK3032" t="str">
            <v>Y</v>
          </cell>
          <cell r="AL3032" t="str">
            <v>N</v>
          </cell>
          <cell r="AM3032">
            <v>100</v>
          </cell>
          <cell r="AN3032" t="str">
            <v>Y</v>
          </cell>
          <cell r="AO3032">
            <v>9</v>
          </cell>
          <cell r="AP3032">
            <v>20</v>
          </cell>
          <cell r="AQ3032">
            <v>3</v>
          </cell>
          <cell r="AR3032" t="str">
            <v>N</v>
          </cell>
          <cell r="AS3032" t="str">
            <v>L</v>
          </cell>
          <cell r="AT3032" t="str">
            <v>Env Pro 2</v>
          </cell>
          <cell r="AU3032" t="str">
            <v>GPS</v>
          </cell>
          <cell r="AV3032" t="str">
            <v>N</v>
          </cell>
          <cell r="AW3032" t="str">
            <v>Y</v>
          </cell>
          <cell r="AX3032" t="str">
            <v>Y</v>
          </cell>
          <cell r="AY3032" t="str">
            <v>N</v>
          </cell>
        </row>
        <row r="3033">
          <cell r="D3033">
            <v>0</v>
          </cell>
          <cell r="O3033">
            <v>0</v>
          </cell>
          <cell r="Q3033" t="str">
            <v>2015-1125</v>
          </cell>
          <cell r="R3033">
            <v>1220</v>
          </cell>
          <cell r="S3033">
            <v>225</v>
          </cell>
          <cell r="T3033" t="str">
            <v>ZF 2.42</v>
          </cell>
          <cell r="U3033" t="str">
            <v>6 Speed</v>
          </cell>
          <cell r="V3033" t="str">
            <v/>
          </cell>
          <cell r="W3033" t="str">
            <v>120F</v>
          </cell>
          <cell r="X3033">
            <v>50</v>
          </cell>
          <cell r="Y3033" t="str">
            <v>N</v>
          </cell>
          <cell r="Z3033" t="str">
            <v>380/80R38 (BLACK)</v>
          </cell>
          <cell r="AA3033" t="str">
            <v>380/90R46, SPRAYBIB (BLACK)</v>
          </cell>
          <cell r="AB3033">
            <v>1200</v>
          </cell>
          <cell r="AC3033" t="str">
            <v>N</v>
          </cell>
          <cell r="AD3033" t="str">
            <v>N</v>
          </cell>
          <cell r="AE3033" t="str">
            <v>Y</v>
          </cell>
          <cell r="AF3033">
            <v>38</v>
          </cell>
          <cell r="AG3033" t="str">
            <v>DB</v>
          </cell>
          <cell r="AH3033" t="str">
            <v>N</v>
          </cell>
          <cell r="AK3033" t="str">
            <v>N</v>
          </cell>
          <cell r="AL3033" t="str">
            <v>N</v>
          </cell>
          <cell r="AM3033">
            <v>100</v>
          </cell>
          <cell r="AN3033" t="str">
            <v>Y</v>
          </cell>
          <cell r="AO3033">
            <v>9</v>
          </cell>
          <cell r="AP3033">
            <v>20</v>
          </cell>
          <cell r="AQ3033">
            <v>3</v>
          </cell>
          <cell r="AR3033" t="str">
            <v>N</v>
          </cell>
          <cell r="AS3033" t="str">
            <v>L</v>
          </cell>
          <cell r="AT3033" t="str">
            <v>Viper 4</v>
          </cell>
          <cell r="AU3033" t="str">
            <v>GPS</v>
          </cell>
          <cell r="AV3033" t="str">
            <v>UltraGlide 3</v>
          </cell>
          <cell r="AW3033" t="str">
            <v>Y</v>
          </cell>
          <cell r="AX3033" t="str">
            <v>Y</v>
          </cell>
          <cell r="AY3033" t="str">
            <v>SmartTrax</v>
          </cell>
          <cell r="AZ3033" t="str">
            <v>Raven 3" w/display</v>
          </cell>
        </row>
        <row r="3034">
          <cell r="D3034">
            <v>0</v>
          </cell>
          <cell r="O3034">
            <v>0</v>
          </cell>
          <cell r="Q3034" t="str">
            <v>2015-1128</v>
          </cell>
          <cell r="R3034">
            <v>1220</v>
          </cell>
          <cell r="S3034">
            <v>225</v>
          </cell>
          <cell r="T3034" t="str">
            <v>ZF 2.42</v>
          </cell>
          <cell r="U3034" t="str">
            <v>6 Speed</v>
          </cell>
          <cell r="V3034" t="str">
            <v/>
          </cell>
          <cell r="W3034" t="str">
            <v>120F</v>
          </cell>
          <cell r="X3034">
            <v>42</v>
          </cell>
          <cell r="Y3034" t="str">
            <v>N</v>
          </cell>
          <cell r="Z3034" t="str">
            <v>380/80R38 (BLACK)</v>
          </cell>
          <cell r="AA3034" t="str">
            <v>380/90R46, SPRAYBIB (BLACK)</v>
          </cell>
          <cell r="AB3034">
            <v>1200</v>
          </cell>
          <cell r="AC3034" t="str">
            <v>N</v>
          </cell>
          <cell r="AD3034" t="str">
            <v>Y</v>
          </cell>
          <cell r="AE3034" t="str">
            <v>Y</v>
          </cell>
          <cell r="AF3034" t="str">
            <v>N</v>
          </cell>
          <cell r="AG3034" t="str">
            <v>N</v>
          </cell>
          <cell r="AH3034" t="str">
            <v>N</v>
          </cell>
          <cell r="AK3034" t="str">
            <v>N</v>
          </cell>
          <cell r="AL3034" t="str">
            <v>Y</v>
          </cell>
          <cell r="AM3034" t="str">
            <v>60/90</v>
          </cell>
          <cell r="AN3034" t="str">
            <v>Y</v>
          </cell>
          <cell r="AO3034">
            <v>9</v>
          </cell>
          <cell r="AP3034">
            <v>15</v>
          </cell>
          <cell r="AQ3034">
            <v>3</v>
          </cell>
          <cell r="AR3034" t="str">
            <v>N</v>
          </cell>
          <cell r="AS3034" t="str">
            <v>L</v>
          </cell>
          <cell r="AT3034" t="str">
            <v>Env Pro 2</v>
          </cell>
          <cell r="AU3034" t="str">
            <v>GPS</v>
          </cell>
          <cell r="AV3034" t="str">
            <v>ISO UltraGlide 5</v>
          </cell>
          <cell r="AW3034" t="str">
            <v>Y</v>
          </cell>
          <cell r="AX3034" t="str">
            <v>Y</v>
          </cell>
          <cell r="AY3034" t="str">
            <v>N</v>
          </cell>
        </row>
        <row r="3035">
          <cell r="D3035">
            <v>0</v>
          </cell>
          <cell r="O3035">
            <v>0</v>
          </cell>
          <cell r="Q3035" t="str">
            <v>2015-1131</v>
          </cell>
          <cell r="R3035">
            <v>720</v>
          </cell>
          <cell r="S3035">
            <v>160</v>
          </cell>
          <cell r="T3035" t="str">
            <v>JCB</v>
          </cell>
          <cell r="U3035" t="str">
            <v>4 Speed</v>
          </cell>
          <cell r="V3035" t="str">
            <v/>
          </cell>
          <cell r="W3035" t="str">
            <v>120F</v>
          </cell>
          <cell r="X3035">
            <v>50</v>
          </cell>
          <cell r="Y3035" t="str">
            <v>N</v>
          </cell>
          <cell r="Z3035" t="str">
            <v>380/80R38 (White)</v>
          </cell>
          <cell r="AA3035" t="str">
            <v>380/90R46, SPRAYBIB (WHITE)</v>
          </cell>
          <cell r="AB3035">
            <v>750</v>
          </cell>
          <cell r="AC3035" t="str">
            <v>N</v>
          </cell>
          <cell r="AD3035" t="str">
            <v>N</v>
          </cell>
          <cell r="AE3035" t="str">
            <v>Y</v>
          </cell>
          <cell r="AF3035" t="str">
            <v>N</v>
          </cell>
          <cell r="AG3035" t="str">
            <v>N</v>
          </cell>
          <cell r="AH3035" t="str">
            <v>N</v>
          </cell>
          <cell r="AK3035" t="str">
            <v>Y</v>
          </cell>
          <cell r="AL3035" t="str">
            <v>N</v>
          </cell>
          <cell r="AM3035" t="str">
            <v>60/90</v>
          </cell>
          <cell r="AN3035" t="str">
            <v>Y</v>
          </cell>
          <cell r="AO3035">
            <v>9</v>
          </cell>
          <cell r="AP3035">
            <v>15</v>
          </cell>
          <cell r="AQ3035">
            <v>3</v>
          </cell>
          <cell r="AR3035" t="str">
            <v>N</v>
          </cell>
          <cell r="AS3035" t="str">
            <v>N</v>
          </cell>
          <cell r="AT3035" t="str">
            <v>Env Pro 2</v>
          </cell>
          <cell r="AU3035" t="str">
            <v>GPS</v>
          </cell>
          <cell r="AV3035" t="str">
            <v>UltraGlide 5</v>
          </cell>
          <cell r="AW3035" t="str">
            <v>Y</v>
          </cell>
          <cell r="AX3035" t="str">
            <v>Y</v>
          </cell>
          <cell r="AY3035" t="str">
            <v>SmartTrax</v>
          </cell>
        </row>
        <row r="3036">
          <cell r="D3036">
            <v>0</v>
          </cell>
          <cell r="O3036">
            <v>0</v>
          </cell>
          <cell r="Q3036" t="str">
            <v>2015-1132</v>
          </cell>
          <cell r="R3036">
            <v>1025</v>
          </cell>
          <cell r="S3036">
            <v>173</v>
          </cell>
          <cell r="T3036" t="str">
            <v>ZF 2.42</v>
          </cell>
          <cell r="U3036" t="str">
            <v>6 Speed</v>
          </cell>
          <cell r="V3036" t="str">
            <v/>
          </cell>
          <cell r="W3036" t="str">
            <v>120F</v>
          </cell>
          <cell r="X3036">
            <v>50</v>
          </cell>
          <cell r="Y3036" t="str">
            <v>N</v>
          </cell>
          <cell r="Z3036" t="str">
            <v>380/80R38 (White)</v>
          </cell>
          <cell r="AA3036" t="str">
            <v>380/90R46, SPRAYBIB (WHITE)</v>
          </cell>
          <cell r="AB3036">
            <v>1000</v>
          </cell>
          <cell r="AC3036" t="str">
            <v>N</v>
          </cell>
          <cell r="AD3036" t="str">
            <v>N</v>
          </cell>
          <cell r="AE3036" t="str">
            <v>N</v>
          </cell>
          <cell r="AF3036" t="str">
            <v>N</v>
          </cell>
          <cell r="AG3036" t="str">
            <v>N</v>
          </cell>
          <cell r="AH3036" t="str">
            <v>Y</v>
          </cell>
          <cell r="AK3036" t="str">
            <v>Y</v>
          </cell>
          <cell r="AL3036" t="str">
            <v>N</v>
          </cell>
          <cell r="AM3036" t="str">
            <v>60/90</v>
          </cell>
          <cell r="AN3036" t="str">
            <v>Y</v>
          </cell>
          <cell r="AO3036">
            <v>9</v>
          </cell>
          <cell r="AP3036">
            <v>15</v>
          </cell>
          <cell r="AQ3036">
            <v>3</v>
          </cell>
          <cell r="AR3036" t="str">
            <v>N</v>
          </cell>
          <cell r="AS3036" t="str">
            <v>N</v>
          </cell>
          <cell r="AT3036" t="str">
            <v>Env Pro 2</v>
          </cell>
          <cell r="AU3036" t="str">
            <v>GPS</v>
          </cell>
          <cell r="AV3036" t="str">
            <v>N</v>
          </cell>
          <cell r="AW3036" t="str">
            <v>Y</v>
          </cell>
          <cell r="AX3036" t="str">
            <v>Y</v>
          </cell>
          <cell r="AY3036" t="str">
            <v>N</v>
          </cell>
        </row>
        <row r="3037">
          <cell r="D3037">
            <v>0</v>
          </cell>
          <cell r="O3037">
            <v>0</v>
          </cell>
          <cell r="Q3037" t="str">
            <v>2015-1133</v>
          </cell>
          <cell r="R3037">
            <v>1025</v>
          </cell>
          <cell r="S3037">
            <v>173</v>
          </cell>
          <cell r="T3037" t="str">
            <v>ZF 2.42</v>
          </cell>
          <cell r="U3037" t="str">
            <v>6 Speed</v>
          </cell>
          <cell r="V3037" t="str">
            <v/>
          </cell>
          <cell r="W3037" t="str">
            <v>120-160</v>
          </cell>
          <cell r="X3037">
            <v>50</v>
          </cell>
          <cell r="Y3037" t="str">
            <v>Y</v>
          </cell>
          <cell r="Z3037" t="str">
            <v>380/80R38 (White)</v>
          </cell>
          <cell r="AA3037" t="str">
            <v>380/90R46, SPRAYBIB (WHITE)</v>
          </cell>
          <cell r="AB3037">
            <v>1000</v>
          </cell>
          <cell r="AC3037" t="str">
            <v>N</v>
          </cell>
          <cell r="AD3037" t="str">
            <v>N</v>
          </cell>
          <cell r="AE3037" t="str">
            <v>Y</v>
          </cell>
          <cell r="AF3037">
            <v>38</v>
          </cell>
          <cell r="AG3037" t="str">
            <v>DB</v>
          </cell>
          <cell r="AH3037" t="str">
            <v>N</v>
          </cell>
          <cell r="AK3037" t="str">
            <v>N</v>
          </cell>
          <cell r="AL3037" t="str">
            <v>N</v>
          </cell>
          <cell r="AM3037" t="str">
            <v>60/90</v>
          </cell>
          <cell r="AN3037" t="str">
            <v>Y</v>
          </cell>
          <cell r="AO3037">
            <v>9</v>
          </cell>
          <cell r="AP3037">
            <v>15</v>
          </cell>
          <cell r="AQ3037">
            <v>3</v>
          </cell>
          <cell r="AR3037" t="str">
            <v>N</v>
          </cell>
          <cell r="AS3037" t="str">
            <v>N</v>
          </cell>
          <cell r="AT3037" t="str">
            <v>Env Pro 2</v>
          </cell>
          <cell r="AU3037" t="str">
            <v>GPS</v>
          </cell>
          <cell r="AV3037" t="str">
            <v>UltraGlide 3</v>
          </cell>
          <cell r="AW3037" t="str">
            <v>Y</v>
          </cell>
          <cell r="AX3037" t="str">
            <v>Y</v>
          </cell>
          <cell r="AY3037" t="str">
            <v>SmartTrax</v>
          </cell>
        </row>
        <row r="3038">
          <cell r="D3038">
            <v>0</v>
          </cell>
          <cell r="O3038">
            <v>0</v>
          </cell>
          <cell r="Q3038" t="str">
            <v>2015-1135</v>
          </cell>
          <cell r="R3038">
            <v>720</v>
          </cell>
          <cell r="S3038">
            <v>160</v>
          </cell>
          <cell r="T3038" t="str">
            <v>JCB</v>
          </cell>
          <cell r="U3038" t="str">
            <v>4 Speed</v>
          </cell>
          <cell r="V3038" t="str">
            <v/>
          </cell>
          <cell r="W3038" t="str">
            <v>120F</v>
          </cell>
          <cell r="X3038">
            <v>42</v>
          </cell>
          <cell r="Y3038" t="str">
            <v>N</v>
          </cell>
          <cell r="Z3038" t="str">
            <v>380/80R38 (White)</v>
          </cell>
          <cell r="AA3038" t="str">
            <v>380/90R46, SPRAYBIB (WHITE)</v>
          </cell>
          <cell r="AB3038">
            <v>750</v>
          </cell>
          <cell r="AC3038" t="str">
            <v>N</v>
          </cell>
          <cell r="AD3038" t="str">
            <v>N</v>
          </cell>
          <cell r="AE3038" t="str">
            <v>Y</v>
          </cell>
          <cell r="AF3038">
            <v>38</v>
          </cell>
          <cell r="AG3038" t="str">
            <v>Plan</v>
          </cell>
          <cell r="AH3038" t="str">
            <v>N</v>
          </cell>
          <cell r="AK3038" t="str">
            <v>N</v>
          </cell>
          <cell r="AL3038" t="str">
            <v>N</v>
          </cell>
          <cell r="AM3038">
            <v>90</v>
          </cell>
          <cell r="AN3038" t="str">
            <v>Y</v>
          </cell>
          <cell r="AO3038">
            <v>9</v>
          </cell>
          <cell r="AP3038">
            <v>20</v>
          </cell>
          <cell r="AQ3038">
            <v>5</v>
          </cell>
          <cell r="AR3038" t="str">
            <v>N</v>
          </cell>
          <cell r="AS3038" t="str">
            <v>B</v>
          </cell>
          <cell r="AT3038" t="str">
            <v>Env Pro 2</v>
          </cell>
          <cell r="AU3038" t="str">
            <v>GPS</v>
          </cell>
          <cell r="AV3038" t="str">
            <v>PowerGlide</v>
          </cell>
          <cell r="AW3038" t="str">
            <v>Y</v>
          </cell>
          <cell r="AX3038" t="str">
            <v>Y</v>
          </cell>
          <cell r="AY3038" t="str">
            <v>N</v>
          </cell>
        </row>
        <row r="3039">
          <cell r="D3039">
            <v>0</v>
          </cell>
          <cell r="O3039">
            <v>0</v>
          </cell>
          <cell r="Q3039" t="str">
            <v>2015-1136</v>
          </cell>
          <cell r="R3039">
            <v>1020</v>
          </cell>
          <cell r="S3039">
            <v>225</v>
          </cell>
          <cell r="T3039" t="str">
            <v>ZF 2.42</v>
          </cell>
          <cell r="U3039" t="str">
            <v>6 Speed</v>
          </cell>
          <cell r="V3039" t="str">
            <v/>
          </cell>
          <cell r="W3039" t="str">
            <v>120F</v>
          </cell>
          <cell r="X3039">
            <v>42</v>
          </cell>
          <cell r="Y3039" t="str">
            <v>N</v>
          </cell>
          <cell r="Z3039" t="str">
            <v>380/80R38 (White)</v>
          </cell>
          <cell r="AA3039" t="str">
            <v>380/90R46, SPRAYBIB (WHITE)</v>
          </cell>
          <cell r="AB3039">
            <v>1000</v>
          </cell>
          <cell r="AC3039" t="str">
            <v>N</v>
          </cell>
          <cell r="AD3039" t="str">
            <v>N</v>
          </cell>
          <cell r="AE3039" t="str">
            <v>Y</v>
          </cell>
          <cell r="AF3039">
            <v>38</v>
          </cell>
          <cell r="AG3039" t="str">
            <v>DB</v>
          </cell>
          <cell r="AH3039" t="str">
            <v>N</v>
          </cell>
          <cell r="AK3039" t="str">
            <v>Y</v>
          </cell>
          <cell r="AL3039" t="str">
            <v>Y</v>
          </cell>
          <cell r="AM3039">
            <v>90</v>
          </cell>
          <cell r="AN3039" t="str">
            <v>Y</v>
          </cell>
          <cell r="AO3039">
            <v>9</v>
          </cell>
          <cell r="AP3039">
            <v>20</v>
          </cell>
          <cell r="AQ3039">
            <v>3</v>
          </cell>
          <cell r="AR3039" t="str">
            <v>N</v>
          </cell>
          <cell r="AS3039" t="str">
            <v>B</v>
          </cell>
          <cell r="AT3039" t="str">
            <v>Viper 4</v>
          </cell>
          <cell r="AU3039" t="str">
            <v>GPS</v>
          </cell>
          <cell r="AV3039" t="str">
            <v>UltraGlide 3</v>
          </cell>
          <cell r="AW3039" t="str">
            <v>Y</v>
          </cell>
          <cell r="AX3039" t="str">
            <v>Y</v>
          </cell>
          <cell r="AY3039" t="str">
            <v>N</v>
          </cell>
        </row>
        <row r="3040">
          <cell r="D3040">
            <v>0</v>
          </cell>
          <cell r="O3040">
            <v>0</v>
          </cell>
          <cell r="Q3040" t="str">
            <v>2015-1140</v>
          </cell>
          <cell r="R3040">
            <v>1025</v>
          </cell>
          <cell r="S3040">
            <v>173</v>
          </cell>
          <cell r="T3040" t="str">
            <v>ZF 2.42</v>
          </cell>
          <cell r="U3040" t="str">
            <v>6 Speed</v>
          </cell>
          <cell r="V3040" t="str">
            <v/>
          </cell>
          <cell r="W3040" t="str">
            <v>120F</v>
          </cell>
          <cell r="X3040">
            <v>50</v>
          </cell>
          <cell r="Y3040" t="str">
            <v>N</v>
          </cell>
          <cell r="Z3040" t="str">
            <v>380/80R38 (White)</v>
          </cell>
          <cell r="AA3040" t="str">
            <v>380/90R46, SPRAYBIB (WHITE)</v>
          </cell>
          <cell r="AB3040">
            <v>1000</v>
          </cell>
          <cell r="AC3040" t="str">
            <v>Y</v>
          </cell>
          <cell r="AD3040" t="str">
            <v>Y</v>
          </cell>
          <cell r="AE3040" t="str">
            <v>Y</v>
          </cell>
          <cell r="AF3040">
            <v>38</v>
          </cell>
          <cell r="AG3040" t="str">
            <v>Plan</v>
          </cell>
          <cell r="AH3040" t="str">
            <v>N</v>
          </cell>
          <cell r="AK3040" t="str">
            <v>N</v>
          </cell>
          <cell r="AL3040" t="str">
            <v>N</v>
          </cell>
          <cell r="AM3040">
            <v>90</v>
          </cell>
          <cell r="AN3040" t="str">
            <v>Y</v>
          </cell>
          <cell r="AO3040">
            <v>9</v>
          </cell>
          <cell r="AP3040">
            <v>20</v>
          </cell>
          <cell r="AQ3040">
            <v>3</v>
          </cell>
          <cell r="AR3040" t="str">
            <v>N</v>
          </cell>
          <cell r="AS3040" t="str">
            <v>B</v>
          </cell>
          <cell r="AT3040" t="str">
            <v>Env Pro 2</v>
          </cell>
          <cell r="AU3040" t="str">
            <v>GPS</v>
          </cell>
          <cell r="AV3040" t="str">
            <v>PowerGlide</v>
          </cell>
          <cell r="AW3040" t="str">
            <v>Y</v>
          </cell>
          <cell r="AX3040" t="str">
            <v>Y</v>
          </cell>
          <cell r="AY3040" t="str">
            <v>SmartTrax</v>
          </cell>
        </row>
        <row r="3041">
          <cell r="D3041">
            <v>0</v>
          </cell>
          <cell r="O3041">
            <v>0</v>
          </cell>
          <cell r="Q3041" t="str">
            <v>2015-1142</v>
          </cell>
          <cell r="R3041">
            <v>720</v>
          </cell>
          <cell r="S3041">
            <v>160</v>
          </cell>
          <cell r="T3041" t="str">
            <v>JCB</v>
          </cell>
          <cell r="U3041" t="str">
            <v>4 Speed</v>
          </cell>
          <cell r="V3041" t="str">
            <v/>
          </cell>
          <cell r="W3041" t="str">
            <v>120F</v>
          </cell>
          <cell r="X3041">
            <v>42</v>
          </cell>
          <cell r="Y3041" t="str">
            <v>N</v>
          </cell>
          <cell r="Z3041" t="str">
            <v>380/80R38 (White)</v>
          </cell>
          <cell r="AA3041" t="str">
            <v>380/90R46, SPRAYBIB (WHITE)</v>
          </cell>
          <cell r="AB3041">
            <v>750</v>
          </cell>
          <cell r="AC3041" t="str">
            <v>N</v>
          </cell>
          <cell r="AD3041" t="str">
            <v>N</v>
          </cell>
          <cell r="AE3041" t="str">
            <v>N</v>
          </cell>
          <cell r="AF3041" t="str">
            <v>N</v>
          </cell>
          <cell r="AG3041" t="str">
            <v>N</v>
          </cell>
          <cell r="AH3041" t="str">
            <v>Y</v>
          </cell>
          <cell r="AK3041" t="str">
            <v>N</v>
          </cell>
          <cell r="AL3041" t="str">
            <v>Y</v>
          </cell>
          <cell r="AM3041">
            <v>100</v>
          </cell>
          <cell r="AN3041" t="str">
            <v>Y</v>
          </cell>
          <cell r="AO3041">
            <v>9</v>
          </cell>
          <cell r="AP3041">
            <v>20</v>
          </cell>
          <cell r="AQ3041">
            <v>3</v>
          </cell>
          <cell r="AR3041" t="str">
            <v>Split</v>
          </cell>
          <cell r="AS3041" t="str">
            <v>B</v>
          </cell>
          <cell r="AT3041" t="str">
            <v>ISO Wiring</v>
          </cell>
          <cell r="AU3041" t="str">
            <v>GPS</v>
          </cell>
          <cell r="AV3041" t="str">
            <v>N</v>
          </cell>
          <cell r="AW3041" t="str">
            <v>Y</v>
          </cell>
          <cell r="AX3041" t="str">
            <v>Y</v>
          </cell>
          <cell r="AY3041" t="str">
            <v>N</v>
          </cell>
        </row>
        <row r="3042">
          <cell r="D3042">
            <v>0</v>
          </cell>
          <cell r="O3042">
            <v>0</v>
          </cell>
          <cell r="Q3042" t="str">
            <v>2015-1144</v>
          </cell>
          <cell r="R3042" t="str">
            <v>1220+</v>
          </cell>
          <cell r="S3042">
            <v>275</v>
          </cell>
          <cell r="T3042" t="str">
            <v>ZF 1.87</v>
          </cell>
          <cell r="U3042" t="str">
            <v>6 Speed</v>
          </cell>
          <cell r="V3042" t="str">
            <v/>
          </cell>
          <cell r="W3042" t="str">
            <v>120F</v>
          </cell>
          <cell r="X3042">
            <v>50</v>
          </cell>
          <cell r="Y3042" t="str">
            <v>N</v>
          </cell>
          <cell r="Z3042" t="str">
            <v>380/80R38 (BLACK)</v>
          </cell>
          <cell r="AA3042" t="str">
            <v>380/90R46, SPRAYBIB (BLACK)</v>
          </cell>
          <cell r="AB3042">
            <v>1200</v>
          </cell>
          <cell r="AC3042" t="str">
            <v>N</v>
          </cell>
          <cell r="AD3042" t="str">
            <v>Y</v>
          </cell>
          <cell r="AE3042" t="str">
            <v>Y</v>
          </cell>
          <cell r="AF3042">
            <v>38</v>
          </cell>
          <cell r="AG3042" t="str">
            <v>DB</v>
          </cell>
          <cell r="AH3042" t="str">
            <v>N</v>
          </cell>
          <cell r="AK3042" t="str">
            <v>Y</v>
          </cell>
          <cell r="AL3042" t="str">
            <v>N</v>
          </cell>
          <cell r="AM3042">
            <v>100</v>
          </cell>
          <cell r="AN3042" t="str">
            <v>Y</v>
          </cell>
          <cell r="AO3042">
            <v>9</v>
          </cell>
          <cell r="AP3042">
            <v>20</v>
          </cell>
          <cell r="AQ3042">
            <v>3</v>
          </cell>
          <cell r="AR3042" t="str">
            <v>N</v>
          </cell>
          <cell r="AS3042" t="str">
            <v>L</v>
          </cell>
          <cell r="AT3042" t="str">
            <v>Env Pro 2</v>
          </cell>
          <cell r="AU3042" t="str">
            <v>GPS</v>
          </cell>
          <cell r="AV3042" t="str">
            <v>N</v>
          </cell>
          <cell r="AW3042" t="str">
            <v>Y</v>
          </cell>
          <cell r="AX3042" t="str">
            <v>Y</v>
          </cell>
          <cell r="AY3042" t="str">
            <v>N</v>
          </cell>
        </row>
        <row r="3043">
          <cell r="D3043">
            <v>0</v>
          </cell>
          <cell r="O3043">
            <v>0</v>
          </cell>
          <cell r="Q3043" t="str">
            <v>2015-1146</v>
          </cell>
          <cell r="R3043">
            <v>1220</v>
          </cell>
          <cell r="S3043">
            <v>225</v>
          </cell>
          <cell r="T3043" t="str">
            <v>ZF 2.42</v>
          </cell>
          <cell r="U3043" t="str">
            <v>6 Speed</v>
          </cell>
          <cell r="V3043" t="str">
            <v/>
          </cell>
          <cell r="W3043" t="str">
            <v>120F</v>
          </cell>
          <cell r="X3043">
            <v>50</v>
          </cell>
          <cell r="Y3043" t="str">
            <v>N</v>
          </cell>
          <cell r="Z3043" t="str">
            <v>380/80R38 (BLACK)</v>
          </cell>
          <cell r="AA3043" t="str">
            <v>380/90R46, SPRAYBIB (BLACK)</v>
          </cell>
          <cell r="AB3043">
            <v>1200</v>
          </cell>
          <cell r="AC3043" t="str">
            <v>N</v>
          </cell>
          <cell r="AD3043" t="str">
            <v>N</v>
          </cell>
          <cell r="AE3043" t="str">
            <v>Y</v>
          </cell>
          <cell r="AF3043">
            <v>38</v>
          </cell>
          <cell r="AG3043" t="str">
            <v>DB</v>
          </cell>
          <cell r="AH3043" t="str">
            <v>N</v>
          </cell>
          <cell r="AK3043" t="str">
            <v>N</v>
          </cell>
          <cell r="AL3043" t="str">
            <v>N</v>
          </cell>
          <cell r="AM3043">
            <v>100</v>
          </cell>
          <cell r="AN3043" t="str">
            <v>Y</v>
          </cell>
          <cell r="AO3043">
            <v>9</v>
          </cell>
          <cell r="AP3043">
            <v>20</v>
          </cell>
          <cell r="AQ3043">
            <v>3</v>
          </cell>
          <cell r="AR3043" t="str">
            <v>N</v>
          </cell>
          <cell r="AS3043" t="str">
            <v>L</v>
          </cell>
          <cell r="AT3043" t="str">
            <v>Env Pro 2</v>
          </cell>
          <cell r="AU3043" t="str">
            <v>GPS</v>
          </cell>
          <cell r="AV3043" t="str">
            <v>UltraGlide 3</v>
          </cell>
          <cell r="AW3043" t="str">
            <v>Y</v>
          </cell>
          <cell r="AX3043" t="str">
            <v>Y</v>
          </cell>
          <cell r="AY3043" t="str">
            <v>SmartTrax</v>
          </cell>
          <cell r="AZ3043" t="str">
            <v>Raven 2" w/display</v>
          </cell>
        </row>
        <row r="3044">
          <cell r="D3044">
            <v>0</v>
          </cell>
          <cell r="O3044">
            <v>0</v>
          </cell>
          <cell r="Q3044" t="str">
            <v>2015-1147</v>
          </cell>
          <cell r="R3044">
            <v>1220</v>
          </cell>
          <cell r="S3044">
            <v>225</v>
          </cell>
          <cell r="T3044" t="str">
            <v>ZF 2.42</v>
          </cell>
          <cell r="U3044" t="str">
            <v>6 Speed</v>
          </cell>
          <cell r="V3044" t="str">
            <v/>
          </cell>
          <cell r="W3044" t="str">
            <v>120-160</v>
          </cell>
          <cell r="X3044">
            <v>50</v>
          </cell>
          <cell r="Y3044" t="str">
            <v>Y</v>
          </cell>
          <cell r="Z3044" t="str">
            <v>380/80R38 (BLACK)</v>
          </cell>
          <cell r="AA3044" t="str">
            <v>380/90R46, SPRAYBIB (BLACK)</v>
          </cell>
          <cell r="AB3044">
            <v>1200</v>
          </cell>
          <cell r="AC3044" t="str">
            <v>N</v>
          </cell>
          <cell r="AD3044" t="str">
            <v>N</v>
          </cell>
          <cell r="AE3044" t="str">
            <v>Y</v>
          </cell>
          <cell r="AF3044" t="str">
            <v>N</v>
          </cell>
          <cell r="AG3044" t="str">
            <v>N</v>
          </cell>
          <cell r="AH3044" t="str">
            <v>N</v>
          </cell>
          <cell r="AK3044" t="str">
            <v>N</v>
          </cell>
          <cell r="AL3044" t="str">
            <v>Y</v>
          </cell>
          <cell r="AM3044" t="str">
            <v>60/90</v>
          </cell>
          <cell r="AN3044" t="str">
            <v>Y</v>
          </cell>
          <cell r="AO3044">
            <v>9</v>
          </cell>
          <cell r="AP3044">
            <v>15</v>
          </cell>
          <cell r="AQ3044">
            <v>3</v>
          </cell>
          <cell r="AR3044" t="str">
            <v>N</v>
          </cell>
          <cell r="AS3044" t="str">
            <v>L</v>
          </cell>
          <cell r="AT3044" t="str">
            <v>Env Pro 2</v>
          </cell>
          <cell r="AU3044" t="str">
            <v>GPS</v>
          </cell>
          <cell r="AV3044" t="str">
            <v>UltraGlide 5</v>
          </cell>
          <cell r="AW3044" t="str">
            <v>Y</v>
          </cell>
          <cell r="AX3044" t="str">
            <v>Y</v>
          </cell>
          <cell r="AY3044" t="str">
            <v>SmartTrax</v>
          </cell>
          <cell r="BB3044" t="str">
            <v>White 620/70R42, MEGAXBIB</v>
          </cell>
        </row>
        <row r="3045">
          <cell r="D3045">
            <v>0</v>
          </cell>
          <cell r="O3045">
            <v>0</v>
          </cell>
          <cell r="Q3045" t="str">
            <v>2015-1148</v>
          </cell>
          <cell r="R3045">
            <v>720</v>
          </cell>
          <cell r="S3045">
            <v>160</v>
          </cell>
          <cell r="T3045" t="str">
            <v>JCB</v>
          </cell>
          <cell r="U3045" t="str">
            <v>4 Speed</v>
          </cell>
          <cell r="V3045" t="str">
            <v/>
          </cell>
          <cell r="W3045" t="str">
            <v>120F</v>
          </cell>
          <cell r="X3045">
            <v>42</v>
          </cell>
          <cell r="Y3045" t="str">
            <v>N</v>
          </cell>
          <cell r="Z3045" t="str">
            <v>380/80R38 (White)</v>
          </cell>
          <cell r="AA3045" t="str">
            <v>380/90R46, SPRAYBIB (WHITE)</v>
          </cell>
          <cell r="AB3045">
            <v>750</v>
          </cell>
          <cell r="AC3045" t="str">
            <v>N</v>
          </cell>
          <cell r="AD3045" t="str">
            <v>N</v>
          </cell>
          <cell r="AE3045" t="str">
            <v>Y</v>
          </cell>
          <cell r="AF3045" t="str">
            <v>N</v>
          </cell>
          <cell r="AG3045" t="str">
            <v>N</v>
          </cell>
          <cell r="AH3045" t="str">
            <v>Y</v>
          </cell>
          <cell r="AK3045" t="str">
            <v>Y</v>
          </cell>
          <cell r="AL3045" t="str">
            <v>N</v>
          </cell>
          <cell r="AM3045" t="str">
            <v>60/90</v>
          </cell>
          <cell r="AN3045" t="str">
            <v>Y</v>
          </cell>
          <cell r="AO3045">
            <v>9</v>
          </cell>
          <cell r="AP3045">
            <v>15</v>
          </cell>
          <cell r="AQ3045">
            <v>3</v>
          </cell>
          <cell r="AR3045" t="str">
            <v>N</v>
          </cell>
          <cell r="AS3045" t="str">
            <v>N</v>
          </cell>
          <cell r="AT3045" t="str">
            <v>Env Pro 2</v>
          </cell>
          <cell r="AU3045" t="str">
            <v>GPS</v>
          </cell>
          <cell r="AV3045" t="str">
            <v>UltraGlide 5</v>
          </cell>
          <cell r="AW3045" t="str">
            <v>Y</v>
          </cell>
          <cell r="AX3045" t="str">
            <v>Y</v>
          </cell>
          <cell r="AY3045" t="str">
            <v>SmartTrax</v>
          </cell>
        </row>
        <row r="3046">
          <cell r="D3046">
            <v>0</v>
          </cell>
          <cell r="O3046">
            <v>0</v>
          </cell>
          <cell r="Q3046" t="str">
            <v>2015-1153</v>
          </cell>
          <cell r="R3046">
            <v>1025</v>
          </cell>
          <cell r="S3046">
            <v>173</v>
          </cell>
          <cell r="T3046" t="str">
            <v>ZF 2.42</v>
          </cell>
          <cell r="U3046" t="str">
            <v>6 Speed</v>
          </cell>
          <cell r="V3046" t="str">
            <v/>
          </cell>
          <cell r="W3046" t="str">
            <v>120F</v>
          </cell>
          <cell r="X3046">
            <v>42</v>
          </cell>
          <cell r="Y3046" t="str">
            <v>N</v>
          </cell>
          <cell r="Z3046" t="str">
            <v>320/85R38 (White)</v>
          </cell>
          <cell r="AA3046" t="str">
            <v>320/90R50, AGRIBIB RC (White)</v>
          </cell>
          <cell r="AB3046">
            <v>1000</v>
          </cell>
          <cell r="AC3046" t="str">
            <v>N</v>
          </cell>
          <cell r="AD3046" t="str">
            <v>N</v>
          </cell>
          <cell r="AE3046" t="str">
            <v>N</v>
          </cell>
          <cell r="AF3046" t="str">
            <v>N</v>
          </cell>
          <cell r="AG3046" t="str">
            <v>N</v>
          </cell>
          <cell r="AH3046" t="str">
            <v>N</v>
          </cell>
          <cell r="AK3046" t="str">
            <v>Y</v>
          </cell>
          <cell r="AL3046" t="str">
            <v>N</v>
          </cell>
          <cell r="AM3046" t="str">
            <v>60/90</v>
          </cell>
          <cell r="AN3046" t="str">
            <v>Y</v>
          </cell>
          <cell r="AO3046">
            <v>9</v>
          </cell>
          <cell r="AP3046">
            <v>15</v>
          </cell>
          <cell r="AQ3046">
            <v>5</v>
          </cell>
          <cell r="AR3046" t="str">
            <v>N</v>
          </cell>
          <cell r="AS3046" t="str">
            <v>N</v>
          </cell>
          <cell r="AT3046" t="str">
            <v>Env Pro 2</v>
          </cell>
          <cell r="AU3046" t="str">
            <v>GPS</v>
          </cell>
          <cell r="AV3046" t="str">
            <v>N</v>
          </cell>
          <cell r="AW3046" t="str">
            <v>Y</v>
          </cell>
          <cell r="AX3046" t="str">
            <v>Y</v>
          </cell>
          <cell r="AY3046" t="str">
            <v>N</v>
          </cell>
        </row>
        <row r="3047">
          <cell r="D3047">
            <v>0</v>
          </cell>
          <cell r="O3047">
            <v>0</v>
          </cell>
          <cell r="Q3047" t="str">
            <v>2015-1154</v>
          </cell>
          <cell r="R3047">
            <v>720</v>
          </cell>
          <cell r="S3047">
            <v>160</v>
          </cell>
          <cell r="T3047" t="str">
            <v>JCB</v>
          </cell>
          <cell r="U3047" t="str">
            <v>4 Speed</v>
          </cell>
          <cell r="V3047" t="str">
            <v/>
          </cell>
          <cell r="W3047" t="str">
            <v>120F</v>
          </cell>
          <cell r="X3047">
            <v>50</v>
          </cell>
          <cell r="Y3047" t="str">
            <v>N</v>
          </cell>
          <cell r="Z3047" t="str">
            <v>380/80R38 (White)</v>
          </cell>
          <cell r="AA3047" t="str">
            <v>380/90R46, SPRAYBIB (WHITE)</v>
          </cell>
          <cell r="AB3047">
            <v>750</v>
          </cell>
          <cell r="AC3047" t="str">
            <v>N</v>
          </cell>
          <cell r="AD3047" t="str">
            <v>N</v>
          </cell>
          <cell r="AE3047" t="str">
            <v>Y</v>
          </cell>
          <cell r="AF3047">
            <v>38</v>
          </cell>
          <cell r="AG3047" t="str">
            <v>DB</v>
          </cell>
          <cell r="AH3047" t="str">
            <v>N</v>
          </cell>
          <cell r="AK3047" t="str">
            <v>N</v>
          </cell>
          <cell r="AL3047" t="str">
            <v>N</v>
          </cell>
          <cell r="AM3047">
            <v>100</v>
          </cell>
          <cell r="AN3047" t="str">
            <v>Y</v>
          </cell>
          <cell r="AO3047">
            <v>9</v>
          </cell>
          <cell r="AP3047">
            <v>15</v>
          </cell>
          <cell r="AQ3047">
            <v>3</v>
          </cell>
          <cell r="AR3047" t="str">
            <v>N</v>
          </cell>
          <cell r="AS3047" t="str">
            <v>N</v>
          </cell>
          <cell r="AT3047" t="str">
            <v>Env Pro 2</v>
          </cell>
          <cell r="AU3047" t="str">
            <v>GPS</v>
          </cell>
          <cell r="AV3047" t="str">
            <v>UltraGlide 3</v>
          </cell>
          <cell r="AW3047" t="str">
            <v>Y</v>
          </cell>
          <cell r="AX3047" t="str">
            <v>Y</v>
          </cell>
          <cell r="AY3047" t="str">
            <v>SmartTrax</v>
          </cell>
        </row>
        <row r="3048">
          <cell r="D3048">
            <v>0</v>
          </cell>
          <cell r="O3048">
            <v>0</v>
          </cell>
          <cell r="Q3048" t="str">
            <v>2015-1155</v>
          </cell>
          <cell r="R3048">
            <v>720</v>
          </cell>
          <cell r="S3048">
            <v>160</v>
          </cell>
          <cell r="T3048" t="str">
            <v>JCB</v>
          </cell>
          <cell r="U3048" t="str">
            <v>4 Speed</v>
          </cell>
          <cell r="V3048" t="str">
            <v/>
          </cell>
          <cell r="W3048" t="str">
            <v>120F</v>
          </cell>
          <cell r="X3048">
            <v>42</v>
          </cell>
          <cell r="Y3048" t="str">
            <v>N</v>
          </cell>
          <cell r="Z3048" t="str">
            <v>380/80R38 (White)</v>
          </cell>
          <cell r="AA3048" t="str">
            <v>380/90R46, SPRAYBIB (WHITE)</v>
          </cell>
          <cell r="AB3048">
            <v>750</v>
          </cell>
          <cell r="AC3048" t="str">
            <v>N</v>
          </cell>
          <cell r="AD3048" t="str">
            <v>N</v>
          </cell>
          <cell r="AE3048" t="str">
            <v>Y</v>
          </cell>
          <cell r="AF3048">
            <v>38</v>
          </cell>
          <cell r="AG3048" t="str">
            <v>Plan</v>
          </cell>
          <cell r="AH3048" t="str">
            <v>N</v>
          </cell>
          <cell r="AK3048" t="str">
            <v>N</v>
          </cell>
          <cell r="AL3048" t="str">
            <v>N</v>
          </cell>
          <cell r="AM3048">
            <v>90</v>
          </cell>
          <cell r="AN3048" t="str">
            <v>Y</v>
          </cell>
          <cell r="AO3048">
            <v>9</v>
          </cell>
          <cell r="AP3048">
            <v>20</v>
          </cell>
          <cell r="AQ3048">
            <v>3</v>
          </cell>
          <cell r="AR3048" t="str">
            <v>N</v>
          </cell>
          <cell r="AS3048" t="str">
            <v>B</v>
          </cell>
          <cell r="AT3048" t="str">
            <v>Env Pro 2</v>
          </cell>
          <cell r="AU3048" t="str">
            <v>GPS</v>
          </cell>
          <cell r="AV3048" t="str">
            <v>PowerGlide</v>
          </cell>
          <cell r="AW3048" t="str">
            <v>Y</v>
          </cell>
          <cell r="AX3048" t="str">
            <v>Y</v>
          </cell>
          <cell r="AY3048" t="str">
            <v>SmartTrax</v>
          </cell>
        </row>
        <row r="3049">
          <cell r="D3049">
            <v>0</v>
          </cell>
          <cell r="O3049">
            <v>0</v>
          </cell>
          <cell r="Q3049" t="str">
            <v>2015-1156</v>
          </cell>
          <cell r="R3049">
            <v>1020</v>
          </cell>
          <cell r="S3049">
            <v>225</v>
          </cell>
          <cell r="T3049" t="str">
            <v>ZF 2.42</v>
          </cell>
          <cell r="U3049" t="str">
            <v>6 Speed</v>
          </cell>
          <cell r="V3049" t="str">
            <v/>
          </cell>
          <cell r="W3049" t="str">
            <v>120F</v>
          </cell>
          <cell r="X3049">
            <v>42</v>
          </cell>
          <cell r="Y3049" t="str">
            <v>N</v>
          </cell>
          <cell r="Z3049" t="str">
            <v>380/80R38 (White)</v>
          </cell>
          <cell r="AA3049" t="str">
            <v>380/90R46, SPRAYBIB (WHITE)</v>
          </cell>
          <cell r="AB3049">
            <v>1000</v>
          </cell>
          <cell r="AC3049" t="str">
            <v>N</v>
          </cell>
          <cell r="AD3049" t="str">
            <v>Y</v>
          </cell>
          <cell r="AE3049" t="str">
            <v>Y</v>
          </cell>
          <cell r="AF3049">
            <v>38</v>
          </cell>
          <cell r="AG3049" t="str">
            <v>DB</v>
          </cell>
          <cell r="AH3049" t="str">
            <v>N</v>
          </cell>
          <cell r="AK3049" t="str">
            <v>Y</v>
          </cell>
          <cell r="AL3049" t="str">
            <v>N</v>
          </cell>
          <cell r="AM3049">
            <v>90</v>
          </cell>
          <cell r="AN3049" t="str">
            <v>Y</v>
          </cell>
          <cell r="AO3049">
            <v>9</v>
          </cell>
          <cell r="AP3049">
            <v>20</v>
          </cell>
          <cell r="AQ3049">
            <v>3</v>
          </cell>
          <cell r="AR3049" t="str">
            <v>N</v>
          </cell>
          <cell r="AS3049" t="str">
            <v>B</v>
          </cell>
          <cell r="AT3049" t="str">
            <v>Viper 4</v>
          </cell>
          <cell r="AU3049" t="str">
            <v>GPS</v>
          </cell>
          <cell r="AV3049" t="str">
            <v>UltraGlide 3</v>
          </cell>
          <cell r="AW3049" t="str">
            <v>Y</v>
          </cell>
          <cell r="AX3049" t="str">
            <v>Y</v>
          </cell>
          <cell r="AY3049" t="str">
            <v>N</v>
          </cell>
        </row>
        <row r="3050">
          <cell r="D3050">
            <v>0</v>
          </cell>
          <cell r="O3050">
            <v>0</v>
          </cell>
          <cell r="Q3050" t="str">
            <v>2015-1157</v>
          </cell>
          <cell r="R3050">
            <v>1025</v>
          </cell>
          <cell r="S3050">
            <v>173</v>
          </cell>
          <cell r="T3050" t="str">
            <v>ZF 2.42</v>
          </cell>
          <cell r="U3050" t="str">
            <v>6 Speed</v>
          </cell>
          <cell r="V3050" t="str">
            <v/>
          </cell>
          <cell r="W3050" t="str">
            <v>120F</v>
          </cell>
          <cell r="X3050">
            <v>50</v>
          </cell>
          <cell r="Y3050" t="str">
            <v>N</v>
          </cell>
          <cell r="Z3050" t="str">
            <v>380/80R38 (White)</v>
          </cell>
          <cell r="AA3050" t="str">
            <v>380/90R46, SPRAYBIB (WHITE)</v>
          </cell>
          <cell r="AB3050">
            <v>1000</v>
          </cell>
          <cell r="AC3050" t="str">
            <v>N</v>
          </cell>
          <cell r="AD3050" t="str">
            <v>N</v>
          </cell>
          <cell r="AE3050" t="str">
            <v>Y</v>
          </cell>
          <cell r="AF3050">
            <v>38</v>
          </cell>
          <cell r="AG3050" t="str">
            <v>Plan</v>
          </cell>
          <cell r="AH3050" t="str">
            <v>N</v>
          </cell>
          <cell r="AK3050" t="str">
            <v>N</v>
          </cell>
          <cell r="AL3050" t="str">
            <v>N</v>
          </cell>
          <cell r="AM3050">
            <v>90</v>
          </cell>
          <cell r="AN3050" t="str">
            <v>Y</v>
          </cell>
          <cell r="AO3050">
            <v>9</v>
          </cell>
          <cell r="AP3050">
            <v>20</v>
          </cell>
          <cell r="AQ3050">
            <v>3</v>
          </cell>
          <cell r="AR3050" t="str">
            <v>N</v>
          </cell>
          <cell r="AS3050" t="str">
            <v>B</v>
          </cell>
          <cell r="AT3050" t="str">
            <v>Env Pro 2</v>
          </cell>
          <cell r="AU3050" t="str">
            <v>GPS</v>
          </cell>
          <cell r="AV3050" t="str">
            <v>PowerGlide</v>
          </cell>
          <cell r="AW3050" t="str">
            <v>Y</v>
          </cell>
          <cell r="AX3050" t="str">
            <v>Y</v>
          </cell>
          <cell r="AY3050" t="str">
            <v>SmartTrax</v>
          </cell>
        </row>
        <row r="3051">
          <cell r="D3051">
            <v>0</v>
          </cell>
          <cell r="O3051">
            <v>0</v>
          </cell>
          <cell r="Q3051" t="str">
            <v>2015-1158</v>
          </cell>
          <cell r="R3051">
            <v>720</v>
          </cell>
          <cell r="S3051">
            <v>160</v>
          </cell>
          <cell r="T3051" t="str">
            <v>JCB</v>
          </cell>
          <cell r="U3051" t="str">
            <v>4 Speed</v>
          </cell>
          <cell r="V3051" t="str">
            <v/>
          </cell>
          <cell r="W3051" t="str">
            <v>120F</v>
          </cell>
          <cell r="X3051">
            <v>42</v>
          </cell>
          <cell r="Y3051" t="str">
            <v>N</v>
          </cell>
          <cell r="Z3051" t="str">
            <v>380/80R38 (White)</v>
          </cell>
          <cell r="AA3051" t="str">
            <v>380/90R46, SPRAYBIB (WHITE)</v>
          </cell>
          <cell r="AB3051">
            <v>750</v>
          </cell>
          <cell r="AC3051" t="str">
            <v>N</v>
          </cell>
          <cell r="AD3051" t="str">
            <v>N</v>
          </cell>
          <cell r="AE3051" t="str">
            <v>N</v>
          </cell>
          <cell r="AF3051">
            <v>38</v>
          </cell>
          <cell r="AG3051" t="str">
            <v>DB</v>
          </cell>
          <cell r="AH3051" t="str">
            <v>N</v>
          </cell>
          <cell r="AK3051" t="str">
            <v>N</v>
          </cell>
          <cell r="AL3051" t="str">
            <v>Y</v>
          </cell>
          <cell r="AM3051">
            <v>100</v>
          </cell>
          <cell r="AN3051" t="str">
            <v>Y</v>
          </cell>
          <cell r="AO3051">
            <v>9</v>
          </cell>
          <cell r="AP3051">
            <v>20</v>
          </cell>
          <cell r="AQ3051">
            <v>3</v>
          </cell>
          <cell r="AR3051" t="str">
            <v>N</v>
          </cell>
          <cell r="AS3051" t="str">
            <v>B</v>
          </cell>
          <cell r="AT3051" t="str">
            <v>Env Pro 2</v>
          </cell>
          <cell r="AU3051" t="str">
            <v>GPS</v>
          </cell>
          <cell r="AV3051" t="str">
            <v>N</v>
          </cell>
          <cell r="AW3051" t="str">
            <v>Y</v>
          </cell>
          <cell r="AX3051" t="str">
            <v>Y</v>
          </cell>
          <cell r="AY3051" t="str">
            <v>SmartTrax</v>
          </cell>
        </row>
        <row r="3052">
          <cell r="D3052">
            <v>0</v>
          </cell>
          <cell r="O3052">
            <v>0</v>
          </cell>
          <cell r="Q3052" t="str">
            <v>2015-1163</v>
          </cell>
          <cell r="R3052" t="str">
            <v>1020+</v>
          </cell>
          <cell r="S3052">
            <v>275</v>
          </cell>
          <cell r="T3052" t="str">
            <v>ZF 1.87</v>
          </cell>
          <cell r="U3052" t="str">
            <v>6 Speed</v>
          </cell>
          <cell r="V3052" t="str">
            <v/>
          </cell>
          <cell r="W3052" t="str">
            <v>120-160</v>
          </cell>
          <cell r="X3052">
            <v>50</v>
          </cell>
          <cell r="Y3052" t="str">
            <v>Y</v>
          </cell>
          <cell r="Z3052" t="str">
            <v>380/80R38 (BLACK)</v>
          </cell>
          <cell r="AA3052" t="str">
            <v>380/90R46, SPRAYBIB (BLACK)</v>
          </cell>
          <cell r="AB3052">
            <v>1200</v>
          </cell>
          <cell r="AC3052" t="str">
            <v>N</v>
          </cell>
          <cell r="AD3052" t="str">
            <v>Y</v>
          </cell>
          <cell r="AE3052" t="str">
            <v>Y</v>
          </cell>
          <cell r="AF3052">
            <v>38</v>
          </cell>
          <cell r="AG3052" t="str">
            <v>DB</v>
          </cell>
          <cell r="AH3052" t="str">
            <v>Y</v>
          </cell>
          <cell r="AK3052" t="str">
            <v>Y</v>
          </cell>
          <cell r="AL3052" t="str">
            <v>N</v>
          </cell>
          <cell r="AM3052">
            <v>100</v>
          </cell>
          <cell r="AN3052" t="str">
            <v>Y</v>
          </cell>
          <cell r="AO3052">
            <v>9</v>
          </cell>
          <cell r="AP3052">
            <v>20</v>
          </cell>
          <cell r="AQ3052">
            <v>3</v>
          </cell>
          <cell r="AR3052" t="str">
            <v>N</v>
          </cell>
          <cell r="AS3052" t="str">
            <v>L</v>
          </cell>
          <cell r="AT3052" t="str">
            <v>Env Pro 2</v>
          </cell>
          <cell r="AU3052" t="str">
            <v>GPS</v>
          </cell>
          <cell r="AV3052" t="str">
            <v>N</v>
          </cell>
          <cell r="AW3052" t="str">
            <v>Y</v>
          </cell>
          <cell r="AX3052" t="str">
            <v>Y</v>
          </cell>
          <cell r="AY3052" t="str">
            <v>N</v>
          </cell>
        </row>
        <row r="3053">
          <cell r="D3053">
            <v>0</v>
          </cell>
          <cell r="O3053">
            <v>0</v>
          </cell>
          <cell r="Q3053" t="str">
            <v>2015-1165</v>
          </cell>
          <cell r="R3053">
            <v>1220</v>
          </cell>
          <cell r="S3053">
            <v>225</v>
          </cell>
          <cell r="T3053" t="str">
            <v>ZF 2.42</v>
          </cell>
          <cell r="U3053" t="str">
            <v>6 Speed</v>
          </cell>
          <cell r="V3053" t="str">
            <v/>
          </cell>
          <cell r="W3053" t="str">
            <v>120F</v>
          </cell>
          <cell r="X3053">
            <v>50</v>
          </cell>
          <cell r="Y3053" t="str">
            <v>N</v>
          </cell>
          <cell r="Z3053" t="str">
            <v>380/80R38 (BLACK)</v>
          </cell>
          <cell r="AA3053" t="str">
            <v>380/90R46, SPRAYBIB (BLACK)</v>
          </cell>
          <cell r="AB3053">
            <v>1200</v>
          </cell>
          <cell r="AC3053" t="str">
            <v>N</v>
          </cell>
          <cell r="AD3053" t="str">
            <v>N</v>
          </cell>
          <cell r="AE3053" t="str">
            <v>Y</v>
          </cell>
          <cell r="AF3053">
            <v>38</v>
          </cell>
          <cell r="AG3053" t="str">
            <v>DB</v>
          </cell>
          <cell r="AH3053" t="str">
            <v>N</v>
          </cell>
          <cell r="AK3053" t="str">
            <v>N</v>
          </cell>
          <cell r="AL3053" t="str">
            <v>N</v>
          </cell>
          <cell r="AM3053">
            <v>100</v>
          </cell>
          <cell r="AN3053" t="str">
            <v>Y</v>
          </cell>
          <cell r="AO3053">
            <v>9</v>
          </cell>
          <cell r="AP3053">
            <v>20</v>
          </cell>
          <cell r="AQ3053">
            <v>3</v>
          </cell>
          <cell r="AR3053" t="str">
            <v>N</v>
          </cell>
          <cell r="AS3053" t="str">
            <v>L</v>
          </cell>
          <cell r="AT3053" t="str">
            <v>Viper 4</v>
          </cell>
          <cell r="AU3053" t="str">
            <v>GPS</v>
          </cell>
          <cell r="AV3053" t="str">
            <v>UltraGlide 3</v>
          </cell>
          <cell r="AW3053" t="str">
            <v>Y</v>
          </cell>
          <cell r="AX3053" t="str">
            <v>Y</v>
          </cell>
          <cell r="AY3053" t="str">
            <v>SmartTrax</v>
          </cell>
        </row>
        <row r="3054">
          <cell r="D3054">
            <v>0</v>
          </cell>
          <cell r="O3054">
            <v>0</v>
          </cell>
          <cell r="Q3054" t="str">
            <v>2015-1166</v>
          </cell>
          <cell r="R3054">
            <v>1220</v>
          </cell>
          <cell r="S3054">
            <v>225</v>
          </cell>
          <cell r="T3054" t="str">
            <v>ZF 2.42</v>
          </cell>
          <cell r="U3054" t="str">
            <v>6 Speed</v>
          </cell>
          <cell r="V3054" t="str">
            <v/>
          </cell>
          <cell r="W3054" t="str">
            <v>120F</v>
          </cell>
          <cell r="X3054">
            <v>50</v>
          </cell>
          <cell r="Y3054" t="str">
            <v>N</v>
          </cell>
          <cell r="Z3054" t="str">
            <v>380/80R38 (BLACK)</v>
          </cell>
          <cell r="AA3054" t="str">
            <v>380/90R46, SPRAYBIB (BLACK)</v>
          </cell>
          <cell r="AB3054">
            <v>1200</v>
          </cell>
          <cell r="AC3054" t="str">
            <v>N</v>
          </cell>
          <cell r="AD3054" t="str">
            <v>N</v>
          </cell>
          <cell r="AE3054" t="str">
            <v>Y</v>
          </cell>
          <cell r="AF3054" t="str">
            <v>N</v>
          </cell>
          <cell r="AG3054" t="str">
            <v>N</v>
          </cell>
          <cell r="AH3054" t="str">
            <v>N</v>
          </cell>
          <cell r="AK3054" t="str">
            <v>Y</v>
          </cell>
          <cell r="AL3054" t="str">
            <v>Y</v>
          </cell>
          <cell r="AM3054" t="str">
            <v>60/90</v>
          </cell>
          <cell r="AN3054" t="str">
            <v>Y</v>
          </cell>
          <cell r="AO3054">
            <v>9</v>
          </cell>
          <cell r="AP3054">
            <v>15</v>
          </cell>
          <cell r="AQ3054">
            <v>3</v>
          </cell>
          <cell r="AR3054" t="str">
            <v>N</v>
          </cell>
          <cell r="AS3054" t="str">
            <v>L</v>
          </cell>
          <cell r="AT3054" t="str">
            <v>Env Pro 2</v>
          </cell>
          <cell r="AU3054" t="str">
            <v>GPS</v>
          </cell>
          <cell r="AV3054" t="str">
            <v>N</v>
          </cell>
          <cell r="AW3054" t="str">
            <v>Y</v>
          </cell>
          <cell r="AX3054" t="str">
            <v>Y</v>
          </cell>
          <cell r="AY3054" t="str">
            <v>N</v>
          </cell>
          <cell r="BB3054" t="str">
            <v xml:space="preserve">Dual set, White, 380/90R46, SPRAYBIB </v>
          </cell>
        </row>
        <row r="3055">
          <cell r="D3055">
            <v>0</v>
          </cell>
          <cell r="O3055">
            <v>0</v>
          </cell>
          <cell r="Q3055" t="str">
            <v>2015-1169</v>
          </cell>
          <cell r="R3055">
            <v>720</v>
          </cell>
          <cell r="S3055">
            <v>160</v>
          </cell>
          <cell r="T3055" t="str">
            <v>JCB</v>
          </cell>
          <cell r="U3055" t="str">
            <v>4 Speed</v>
          </cell>
          <cell r="V3055" t="str">
            <v/>
          </cell>
          <cell r="W3055" t="str">
            <v>120F</v>
          </cell>
          <cell r="X3055">
            <v>42</v>
          </cell>
          <cell r="Y3055" t="str">
            <v>N</v>
          </cell>
          <cell r="Z3055" t="str">
            <v>380/80R38 (White)</v>
          </cell>
          <cell r="AA3055" t="str">
            <v>380/90R46, SPRAYBIB (WHITE)</v>
          </cell>
          <cell r="AB3055">
            <v>750</v>
          </cell>
          <cell r="AC3055" t="str">
            <v>N</v>
          </cell>
          <cell r="AD3055" t="str">
            <v>N</v>
          </cell>
          <cell r="AE3055" t="str">
            <v>Y</v>
          </cell>
          <cell r="AF3055" t="str">
            <v>N</v>
          </cell>
          <cell r="AG3055" t="str">
            <v>N</v>
          </cell>
          <cell r="AH3055" t="str">
            <v>Y</v>
          </cell>
          <cell r="AK3055" t="str">
            <v>Y</v>
          </cell>
          <cell r="AL3055" t="str">
            <v>N</v>
          </cell>
          <cell r="AM3055" t="str">
            <v>60/90</v>
          </cell>
          <cell r="AN3055" t="str">
            <v>Y</v>
          </cell>
          <cell r="AO3055">
            <v>9</v>
          </cell>
          <cell r="AP3055">
            <v>15</v>
          </cell>
          <cell r="AQ3055">
            <v>5</v>
          </cell>
          <cell r="AR3055" t="str">
            <v>N</v>
          </cell>
          <cell r="AS3055" t="str">
            <v>N</v>
          </cell>
          <cell r="AT3055" t="str">
            <v>Env Pro 2</v>
          </cell>
          <cell r="AU3055" t="str">
            <v>GPS</v>
          </cell>
          <cell r="AV3055" t="str">
            <v>UltraGlide 5</v>
          </cell>
          <cell r="AW3055" t="str">
            <v>Y</v>
          </cell>
          <cell r="AX3055" t="str">
            <v>Y</v>
          </cell>
          <cell r="AY3055" t="str">
            <v>SmartTrax</v>
          </cell>
        </row>
        <row r="3056">
          <cell r="D3056">
            <v>0</v>
          </cell>
          <cell r="O3056">
            <v>0</v>
          </cell>
          <cell r="Q3056" t="str">
            <v>2015-1170</v>
          </cell>
          <cell r="R3056">
            <v>1025</v>
          </cell>
          <cell r="S3056">
            <v>173</v>
          </cell>
          <cell r="T3056" t="str">
            <v>ZF 2.42</v>
          </cell>
          <cell r="U3056" t="str">
            <v>6 Speed</v>
          </cell>
          <cell r="V3056" t="str">
            <v/>
          </cell>
          <cell r="W3056" t="str">
            <v>120F</v>
          </cell>
          <cell r="X3056">
            <v>50</v>
          </cell>
          <cell r="Y3056" t="str">
            <v>N</v>
          </cell>
          <cell r="Z3056" t="str">
            <v>380/80R38 (White)</v>
          </cell>
          <cell r="AA3056" t="str">
            <v>380/90R46, SPRAYBIB (WHITE)</v>
          </cell>
          <cell r="AB3056">
            <v>1000</v>
          </cell>
          <cell r="AC3056" t="str">
            <v>N</v>
          </cell>
          <cell r="AD3056" t="str">
            <v>Y</v>
          </cell>
          <cell r="AE3056" t="str">
            <v>N</v>
          </cell>
          <cell r="AF3056" t="str">
            <v>N</v>
          </cell>
          <cell r="AG3056" t="str">
            <v>N</v>
          </cell>
          <cell r="AH3056" t="str">
            <v>N</v>
          </cell>
          <cell r="AK3056" t="str">
            <v>Y</v>
          </cell>
          <cell r="AL3056" t="str">
            <v>N</v>
          </cell>
          <cell r="AM3056" t="str">
            <v>POM 120' Boom</v>
          </cell>
          <cell r="AN3056" t="str">
            <v>Y</v>
          </cell>
          <cell r="AO3056">
            <v>9</v>
          </cell>
          <cell r="AP3056">
            <v>15</v>
          </cell>
          <cell r="AQ3056">
            <v>3</v>
          </cell>
          <cell r="AR3056" t="str">
            <v>N</v>
          </cell>
          <cell r="AS3056" t="str">
            <v>N</v>
          </cell>
          <cell r="AT3056" t="str">
            <v>Env Pro 2</v>
          </cell>
          <cell r="AU3056" t="str">
            <v>GPS</v>
          </cell>
          <cell r="AV3056" t="str">
            <v>N</v>
          </cell>
          <cell r="AW3056" t="str">
            <v>Y</v>
          </cell>
          <cell r="AX3056" t="str">
            <v>Y</v>
          </cell>
          <cell r="AY3056" t="str">
            <v>N</v>
          </cell>
        </row>
        <row r="3057">
          <cell r="D3057">
            <v>0</v>
          </cell>
          <cell r="O3057">
            <v>0</v>
          </cell>
          <cell r="Q3057" t="str">
            <v>2015-1171</v>
          </cell>
          <cell r="R3057">
            <v>1025</v>
          </cell>
          <cell r="S3057">
            <v>173</v>
          </cell>
          <cell r="T3057" t="str">
            <v>ZF 2.42</v>
          </cell>
          <cell r="U3057" t="str">
            <v>6 Speed</v>
          </cell>
          <cell r="V3057" t="str">
            <v/>
          </cell>
          <cell r="W3057" t="str">
            <v>120-160</v>
          </cell>
          <cell r="X3057">
            <v>50</v>
          </cell>
          <cell r="Y3057" t="str">
            <v>N</v>
          </cell>
          <cell r="Z3057" t="str">
            <v>380/80R38 (White)</v>
          </cell>
          <cell r="AA3057" t="str">
            <v>380/90R46, SPRAYBIB (WHITE)</v>
          </cell>
          <cell r="AB3057">
            <v>1000</v>
          </cell>
          <cell r="AC3057" t="str">
            <v>N</v>
          </cell>
          <cell r="AD3057" t="str">
            <v>N</v>
          </cell>
          <cell r="AE3057" t="str">
            <v>Y</v>
          </cell>
          <cell r="AF3057">
            <v>38</v>
          </cell>
          <cell r="AG3057" t="str">
            <v>DB</v>
          </cell>
          <cell r="AH3057" t="str">
            <v>N</v>
          </cell>
          <cell r="AK3057" t="str">
            <v>N</v>
          </cell>
          <cell r="AL3057" t="str">
            <v>N</v>
          </cell>
          <cell r="AM3057" t="str">
            <v>60/80</v>
          </cell>
          <cell r="AN3057" t="str">
            <v>Y</v>
          </cell>
          <cell r="AO3057">
            <v>7</v>
          </cell>
          <cell r="AP3057">
            <v>15</v>
          </cell>
          <cell r="AQ3057">
            <v>3</v>
          </cell>
          <cell r="AR3057" t="str">
            <v>N</v>
          </cell>
          <cell r="AS3057" t="str">
            <v>N</v>
          </cell>
          <cell r="AT3057" t="str">
            <v>Env Pro 2</v>
          </cell>
          <cell r="AU3057" t="str">
            <v>GPS/RAD</v>
          </cell>
          <cell r="AV3057" t="str">
            <v>UltraGlide 3</v>
          </cell>
          <cell r="AW3057" t="str">
            <v>Y</v>
          </cell>
          <cell r="AX3057" t="str">
            <v>Y</v>
          </cell>
          <cell r="AY3057" t="str">
            <v>SmartTrax</v>
          </cell>
        </row>
        <row r="3058">
          <cell r="D3058">
            <v>0</v>
          </cell>
          <cell r="O3058">
            <v>0</v>
          </cell>
          <cell r="Q3058" t="str">
            <v>2015-1172</v>
          </cell>
          <cell r="R3058">
            <v>720</v>
          </cell>
          <cell r="S3058">
            <v>160</v>
          </cell>
          <cell r="T3058" t="str">
            <v>JCB</v>
          </cell>
          <cell r="U3058" t="str">
            <v>4 Speed</v>
          </cell>
          <cell r="V3058" t="str">
            <v/>
          </cell>
          <cell r="W3058" t="str">
            <v>120F</v>
          </cell>
          <cell r="X3058">
            <v>50</v>
          </cell>
          <cell r="Y3058" t="str">
            <v>N</v>
          </cell>
          <cell r="Z3058" t="str">
            <v>380/80R38 (White)</v>
          </cell>
          <cell r="AA3058" t="str">
            <v>380/90R46, SPRAYBIB (WHITE)</v>
          </cell>
          <cell r="AB3058">
            <v>750</v>
          </cell>
          <cell r="AC3058" t="str">
            <v>N</v>
          </cell>
          <cell r="AD3058" t="str">
            <v>N</v>
          </cell>
          <cell r="AE3058" t="str">
            <v>Y</v>
          </cell>
          <cell r="AF3058">
            <v>38</v>
          </cell>
          <cell r="AG3058" t="str">
            <v>Plan</v>
          </cell>
          <cell r="AH3058" t="str">
            <v>N</v>
          </cell>
          <cell r="AK3058" t="str">
            <v>N</v>
          </cell>
          <cell r="AL3058" t="str">
            <v>N</v>
          </cell>
          <cell r="AM3058">
            <v>90</v>
          </cell>
          <cell r="AN3058" t="str">
            <v>Y</v>
          </cell>
          <cell r="AO3058">
            <v>9</v>
          </cell>
          <cell r="AP3058">
            <v>20</v>
          </cell>
          <cell r="AQ3058">
            <v>3</v>
          </cell>
          <cell r="AR3058" t="str">
            <v>N</v>
          </cell>
          <cell r="AS3058" t="str">
            <v>B</v>
          </cell>
          <cell r="AT3058" t="str">
            <v>Env Pro 2</v>
          </cell>
          <cell r="AU3058" t="str">
            <v>GPS</v>
          </cell>
          <cell r="AV3058" t="str">
            <v>N</v>
          </cell>
          <cell r="AW3058" t="str">
            <v>Y</v>
          </cell>
          <cell r="AX3058" t="str">
            <v>Y</v>
          </cell>
          <cell r="AY3058" t="str">
            <v>N</v>
          </cell>
        </row>
        <row r="3059">
          <cell r="D3059">
            <v>0</v>
          </cell>
          <cell r="O3059">
            <v>0</v>
          </cell>
          <cell r="Q3059" t="str">
            <v>2015-1173</v>
          </cell>
          <cell r="R3059">
            <v>1020</v>
          </cell>
          <cell r="S3059">
            <v>225</v>
          </cell>
          <cell r="T3059" t="str">
            <v>ZF 2.42</v>
          </cell>
          <cell r="U3059" t="str">
            <v>6 Speed</v>
          </cell>
          <cell r="V3059" t="str">
            <v/>
          </cell>
          <cell r="W3059" t="str">
            <v>120F</v>
          </cell>
          <cell r="X3059">
            <v>50</v>
          </cell>
          <cell r="Y3059" t="str">
            <v>N</v>
          </cell>
          <cell r="Z3059" t="str">
            <v>380/80R38 (White)</v>
          </cell>
          <cell r="AA3059" t="str">
            <v>380/90R46, SPRAYBIB (WHITE)</v>
          </cell>
          <cell r="AB3059">
            <v>1000</v>
          </cell>
          <cell r="AC3059" t="str">
            <v>N</v>
          </cell>
          <cell r="AD3059" t="str">
            <v>N</v>
          </cell>
          <cell r="AE3059" t="str">
            <v>Y</v>
          </cell>
          <cell r="AF3059">
            <v>38</v>
          </cell>
          <cell r="AG3059" t="str">
            <v>DB</v>
          </cell>
          <cell r="AH3059" t="str">
            <v>N</v>
          </cell>
          <cell r="AK3059" t="str">
            <v>Y</v>
          </cell>
          <cell r="AL3059" t="str">
            <v>Y</v>
          </cell>
          <cell r="AM3059">
            <v>90</v>
          </cell>
          <cell r="AN3059" t="str">
            <v>Y</v>
          </cell>
          <cell r="AO3059">
            <v>9</v>
          </cell>
          <cell r="AP3059">
            <v>20</v>
          </cell>
          <cell r="AQ3059">
            <v>3</v>
          </cell>
          <cell r="AR3059" t="str">
            <v>Split</v>
          </cell>
          <cell r="AS3059" t="str">
            <v>B</v>
          </cell>
          <cell r="AT3059" t="str">
            <v>Env Pro 2</v>
          </cell>
          <cell r="AU3059" t="str">
            <v>GPS</v>
          </cell>
          <cell r="AV3059" t="str">
            <v>UltraGlide 3</v>
          </cell>
          <cell r="AW3059" t="str">
            <v>Y</v>
          </cell>
          <cell r="AX3059" t="str">
            <v>Y</v>
          </cell>
          <cell r="AY3059" t="str">
            <v>N</v>
          </cell>
        </row>
        <row r="3060">
          <cell r="D3060">
            <v>0</v>
          </cell>
          <cell r="O3060">
            <v>0</v>
          </cell>
          <cell r="Q3060" t="str">
            <v>2015-1174</v>
          </cell>
          <cell r="R3060">
            <v>1025</v>
          </cell>
          <cell r="S3060">
            <v>173</v>
          </cell>
          <cell r="T3060" t="str">
            <v>ZF 2.42</v>
          </cell>
          <cell r="U3060" t="str">
            <v>6 Speed</v>
          </cell>
          <cell r="V3060" t="str">
            <v/>
          </cell>
          <cell r="W3060" t="str">
            <v>120F</v>
          </cell>
          <cell r="X3060">
            <v>42</v>
          </cell>
          <cell r="Y3060" t="str">
            <v>N</v>
          </cell>
          <cell r="Z3060" t="str">
            <v>380/80R38 (White)</v>
          </cell>
          <cell r="AA3060" t="str">
            <v>380/90R46, SPRAYBIB (WHITE)</v>
          </cell>
          <cell r="AB3060">
            <v>1000</v>
          </cell>
          <cell r="AC3060" t="str">
            <v>N</v>
          </cell>
          <cell r="AD3060" t="str">
            <v>N</v>
          </cell>
          <cell r="AE3060" t="str">
            <v>Y</v>
          </cell>
          <cell r="AF3060">
            <v>38</v>
          </cell>
          <cell r="AG3060" t="str">
            <v>Plan</v>
          </cell>
          <cell r="AH3060" t="str">
            <v>Y</v>
          </cell>
          <cell r="AK3060" t="str">
            <v>N</v>
          </cell>
          <cell r="AL3060" t="str">
            <v>N</v>
          </cell>
          <cell r="AM3060">
            <v>90</v>
          </cell>
          <cell r="AN3060" t="str">
            <v>Y</v>
          </cell>
          <cell r="AO3060">
            <v>9</v>
          </cell>
          <cell r="AP3060">
            <v>20</v>
          </cell>
          <cell r="AQ3060">
            <v>3</v>
          </cell>
          <cell r="AR3060" t="str">
            <v>N</v>
          </cell>
          <cell r="AS3060" t="str">
            <v>B</v>
          </cell>
          <cell r="AT3060" t="str">
            <v>Env Pro 2</v>
          </cell>
          <cell r="AU3060" t="str">
            <v>GPS</v>
          </cell>
          <cell r="AV3060" t="str">
            <v>PowerGlide</v>
          </cell>
          <cell r="AW3060" t="str">
            <v>Y</v>
          </cell>
          <cell r="AX3060" t="str">
            <v>Y</v>
          </cell>
          <cell r="AY3060" t="str">
            <v>SmartTrax</v>
          </cell>
        </row>
        <row r="3061">
          <cell r="D3061">
            <v>0</v>
          </cell>
          <cell r="O3061">
            <v>0</v>
          </cell>
          <cell r="Q3061" t="str">
            <v>2015-1175</v>
          </cell>
          <cell r="R3061">
            <v>720</v>
          </cell>
          <cell r="S3061">
            <v>160</v>
          </cell>
          <cell r="T3061" t="str">
            <v>JCB</v>
          </cell>
          <cell r="U3061" t="str">
            <v>4 Speed</v>
          </cell>
          <cell r="V3061" t="str">
            <v/>
          </cell>
          <cell r="W3061" t="str">
            <v>120F</v>
          </cell>
          <cell r="X3061">
            <v>42</v>
          </cell>
          <cell r="Y3061" t="str">
            <v>N</v>
          </cell>
          <cell r="Z3061" t="str">
            <v>380/80R38 (White)</v>
          </cell>
          <cell r="AA3061" t="str">
            <v>380/90R46, SPRAYBIB (WHITE)</v>
          </cell>
          <cell r="AB3061">
            <v>750</v>
          </cell>
          <cell r="AC3061" t="str">
            <v>N</v>
          </cell>
          <cell r="AD3061" t="str">
            <v>N</v>
          </cell>
          <cell r="AE3061" t="str">
            <v>N</v>
          </cell>
          <cell r="AF3061" t="str">
            <v>N</v>
          </cell>
          <cell r="AG3061" t="str">
            <v>N</v>
          </cell>
          <cell r="AH3061" t="str">
            <v>N</v>
          </cell>
          <cell r="AK3061" t="str">
            <v>N</v>
          </cell>
          <cell r="AL3061" t="str">
            <v>Y</v>
          </cell>
          <cell r="AM3061">
            <v>100</v>
          </cell>
          <cell r="AN3061" t="str">
            <v>Y</v>
          </cell>
          <cell r="AO3061">
            <v>9</v>
          </cell>
          <cell r="AP3061">
            <v>20</v>
          </cell>
          <cell r="AQ3061">
            <v>5</v>
          </cell>
          <cell r="AR3061" t="str">
            <v>N</v>
          </cell>
          <cell r="AS3061" t="str">
            <v>B</v>
          </cell>
          <cell r="AT3061" t="str">
            <v>Viper 4</v>
          </cell>
          <cell r="AU3061" t="str">
            <v>GPS</v>
          </cell>
          <cell r="AV3061" t="str">
            <v>N</v>
          </cell>
          <cell r="AW3061" t="str">
            <v>Y</v>
          </cell>
          <cell r="AX3061" t="str">
            <v>Y</v>
          </cell>
          <cell r="AY3061" t="str">
            <v>N</v>
          </cell>
        </row>
        <row r="3062">
          <cell r="D3062">
            <v>0</v>
          </cell>
          <cell r="O3062">
            <v>0</v>
          </cell>
          <cell r="Q3062" t="str">
            <v>2015-1176</v>
          </cell>
          <cell r="R3062" t="str">
            <v>1220+</v>
          </cell>
          <cell r="S3062">
            <v>275</v>
          </cell>
          <cell r="T3062" t="str">
            <v>ZF 1.87</v>
          </cell>
          <cell r="U3062" t="str">
            <v>6 Speed</v>
          </cell>
          <cell r="V3062" t="str">
            <v/>
          </cell>
          <cell r="W3062" t="str">
            <v>120F</v>
          </cell>
          <cell r="X3062">
            <v>50</v>
          </cell>
          <cell r="Y3062" t="str">
            <v>N</v>
          </cell>
          <cell r="Z3062" t="str">
            <v>380/80R38 (BLACK)</v>
          </cell>
          <cell r="AA3062" t="str">
            <v>380/90R46, SPRAYBIB (BLACK)</v>
          </cell>
          <cell r="AB3062">
            <v>1200</v>
          </cell>
          <cell r="AC3062" t="str">
            <v>N</v>
          </cell>
          <cell r="AD3062" t="str">
            <v>N</v>
          </cell>
          <cell r="AE3062" t="str">
            <v>Y</v>
          </cell>
          <cell r="AF3062">
            <v>38</v>
          </cell>
          <cell r="AG3062" t="str">
            <v>DB</v>
          </cell>
          <cell r="AH3062" t="str">
            <v>N</v>
          </cell>
          <cell r="AK3062" t="str">
            <v>Y</v>
          </cell>
          <cell r="AL3062" t="str">
            <v>N</v>
          </cell>
          <cell r="AM3062">
            <v>100</v>
          </cell>
          <cell r="AN3062" t="str">
            <v>Y</v>
          </cell>
          <cell r="AO3062">
            <v>9</v>
          </cell>
          <cell r="AP3062">
            <v>20</v>
          </cell>
          <cell r="AQ3062">
            <v>3</v>
          </cell>
          <cell r="AR3062" t="str">
            <v>N</v>
          </cell>
          <cell r="AS3062" t="str">
            <v>L</v>
          </cell>
          <cell r="AT3062" t="str">
            <v>Viper 4</v>
          </cell>
          <cell r="AU3062" t="str">
            <v>GPS</v>
          </cell>
          <cell r="AV3062" t="str">
            <v>N</v>
          </cell>
          <cell r="AW3062" t="str">
            <v>Y</v>
          </cell>
          <cell r="AX3062" t="str">
            <v>Y</v>
          </cell>
          <cell r="AY3062" t="str">
            <v>SmartTrax</v>
          </cell>
        </row>
        <row r="3063">
          <cell r="D3063">
            <v>0</v>
          </cell>
          <cell r="O3063">
            <v>0</v>
          </cell>
          <cell r="Q3063" t="str">
            <v>2015-1177</v>
          </cell>
          <cell r="R3063">
            <v>1220</v>
          </cell>
          <cell r="S3063">
            <v>225</v>
          </cell>
          <cell r="T3063" t="str">
            <v>ZF 2.42</v>
          </cell>
          <cell r="U3063" t="str">
            <v>6 Speed</v>
          </cell>
          <cell r="V3063" t="str">
            <v/>
          </cell>
          <cell r="W3063" t="str">
            <v>120-160</v>
          </cell>
          <cell r="X3063">
            <v>50</v>
          </cell>
          <cell r="Y3063" t="str">
            <v>Y</v>
          </cell>
          <cell r="Z3063" t="str">
            <v>380/80R38 (BLACK)</v>
          </cell>
          <cell r="AA3063" t="str">
            <v>380/90R46, SPRAYBIB (BLACK)</v>
          </cell>
          <cell r="AB3063">
            <v>1200</v>
          </cell>
          <cell r="AC3063" t="str">
            <v>N</v>
          </cell>
          <cell r="AD3063" t="str">
            <v>Y</v>
          </cell>
          <cell r="AE3063" t="str">
            <v>Y</v>
          </cell>
          <cell r="AF3063">
            <v>38</v>
          </cell>
          <cell r="AG3063" t="str">
            <v>DB</v>
          </cell>
          <cell r="AH3063" t="str">
            <v>Y</v>
          </cell>
          <cell r="AK3063" t="str">
            <v>N</v>
          </cell>
          <cell r="AL3063" t="str">
            <v>N</v>
          </cell>
          <cell r="AM3063">
            <v>100</v>
          </cell>
          <cell r="AN3063" t="str">
            <v>Y</v>
          </cell>
          <cell r="AO3063">
            <v>9</v>
          </cell>
          <cell r="AP3063">
            <v>20</v>
          </cell>
          <cell r="AQ3063">
            <v>3</v>
          </cell>
          <cell r="AR3063" t="str">
            <v>N</v>
          </cell>
          <cell r="AS3063" t="str">
            <v>L</v>
          </cell>
          <cell r="AT3063" t="str">
            <v>Env Pro 2</v>
          </cell>
          <cell r="AU3063" t="str">
            <v>GPS</v>
          </cell>
          <cell r="AV3063" t="str">
            <v>UltraGlide 3</v>
          </cell>
          <cell r="AW3063" t="str">
            <v>Y</v>
          </cell>
          <cell r="AX3063" t="str">
            <v>Y</v>
          </cell>
          <cell r="AY3063" t="str">
            <v>SmartTrax</v>
          </cell>
        </row>
        <row r="3064">
          <cell r="D3064">
            <v>0</v>
          </cell>
          <cell r="O3064">
            <v>0</v>
          </cell>
          <cell r="Q3064" t="str">
            <v>2015-1181</v>
          </cell>
          <cell r="R3064">
            <v>1220</v>
          </cell>
          <cell r="S3064">
            <v>225</v>
          </cell>
          <cell r="T3064" t="str">
            <v>ZF 2.42</v>
          </cell>
          <cell r="U3064" t="str">
            <v>6 Speed</v>
          </cell>
          <cell r="V3064" t="str">
            <v/>
          </cell>
          <cell r="W3064" t="str">
            <v>120F</v>
          </cell>
          <cell r="X3064">
            <v>50</v>
          </cell>
          <cell r="Y3064" t="str">
            <v>N</v>
          </cell>
          <cell r="Z3064" t="str">
            <v>380/80R38 (BLACK)</v>
          </cell>
          <cell r="AA3064" t="str">
            <v>380/90R46, SPRAYBIB (BLACK)</v>
          </cell>
          <cell r="AB3064">
            <v>1200</v>
          </cell>
          <cell r="AC3064" t="str">
            <v>N</v>
          </cell>
          <cell r="AD3064" t="str">
            <v>Y</v>
          </cell>
          <cell r="AE3064" t="str">
            <v>Y</v>
          </cell>
          <cell r="AF3064" t="str">
            <v>N</v>
          </cell>
          <cell r="AG3064" t="str">
            <v>N</v>
          </cell>
          <cell r="AH3064" t="str">
            <v>N</v>
          </cell>
          <cell r="AK3064" t="str">
            <v>N</v>
          </cell>
          <cell r="AL3064" t="str">
            <v>Y</v>
          </cell>
          <cell r="AM3064" t="str">
            <v>60/90</v>
          </cell>
          <cell r="AN3064" t="str">
            <v>Y</v>
          </cell>
          <cell r="AO3064">
            <v>9</v>
          </cell>
          <cell r="AP3064">
            <v>15</v>
          </cell>
          <cell r="AQ3064">
            <v>3</v>
          </cell>
          <cell r="AR3064" t="str">
            <v>N</v>
          </cell>
          <cell r="AS3064" t="str">
            <v>L</v>
          </cell>
          <cell r="AT3064" t="str">
            <v>Env Pro 2</v>
          </cell>
          <cell r="AU3064" t="str">
            <v>GPS</v>
          </cell>
          <cell r="AV3064" t="str">
            <v>N</v>
          </cell>
          <cell r="AW3064" t="str">
            <v>Y</v>
          </cell>
          <cell r="AX3064" t="str">
            <v>Y</v>
          </cell>
          <cell r="AY3064" t="str">
            <v>SmartTrax</v>
          </cell>
          <cell r="AZ3064" t="str">
            <v>Raven 2" w/display</v>
          </cell>
        </row>
        <row r="3065">
          <cell r="D3065">
            <v>0</v>
          </cell>
          <cell r="O3065">
            <v>0</v>
          </cell>
          <cell r="Q3065" t="str">
            <v>2015-1184</v>
          </cell>
          <cell r="R3065">
            <v>720</v>
          </cell>
          <cell r="S3065">
            <v>160</v>
          </cell>
          <cell r="T3065" t="str">
            <v>JCB</v>
          </cell>
          <cell r="U3065" t="str">
            <v>4 Speed</v>
          </cell>
          <cell r="V3065" t="str">
            <v/>
          </cell>
          <cell r="W3065" t="str">
            <v>120F</v>
          </cell>
          <cell r="X3065">
            <v>42</v>
          </cell>
          <cell r="Y3065" t="str">
            <v>N</v>
          </cell>
          <cell r="Z3065" t="str">
            <v>380/80R38 (White)</v>
          </cell>
          <cell r="AA3065" t="str">
            <v>380/90R46, SPRAYBIB (WHITE)</v>
          </cell>
          <cell r="AB3065">
            <v>750</v>
          </cell>
          <cell r="AC3065" t="str">
            <v>N</v>
          </cell>
          <cell r="AD3065" t="str">
            <v>N</v>
          </cell>
          <cell r="AE3065" t="str">
            <v>Y</v>
          </cell>
          <cell r="AF3065" t="str">
            <v>N</v>
          </cell>
          <cell r="AG3065" t="str">
            <v>N</v>
          </cell>
          <cell r="AH3065" t="str">
            <v>N</v>
          </cell>
          <cell r="AK3065" t="str">
            <v>Y</v>
          </cell>
          <cell r="AL3065" t="str">
            <v>N</v>
          </cell>
          <cell r="AM3065" t="str">
            <v>60/90</v>
          </cell>
          <cell r="AN3065" t="str">
            <v>Y</v>
          </cell>
          <cell r="AO3065">
            <v>9</v>
          </cell>
          <cell r="AP3065">
            <v>15</v>
          </cell>
          <cell r="AQ3065">
            <v>3</v>
          </cell>
          <cell r="AR3065" t="str">
            <v>N</v>
          </cell>
          <cell r="AS3065" t="str">
            <v>N</v>
          </cell>
          <cell r="AT3065" t="str">
            <v>Env Pro 2</v>
          </cell>
          <cell r="AU3065" t="str">
            <v>GPS</v>
          </cell>
          <cell r="AV3065" t="str">
            <v>UltraGlide 5</v>
          </cell>
          <cell r="AW3065" t="str">
            <v>Y</v>
          </cell>
          <cell r="AX3065" t="str">
            <v>Y</v>
          </cell>
          <cell r="AY3065" t="str">
            <v>SmartTrax</v>
          </cell>
          <cell r="BB3065" t="str">
            <v>White 620/70R42, MEGAXBIB</v>
          </cell>
        </row>
        <row r="3066">
          <cell r="D3066">
            <v>0</v>
          </cell>
          <cell r="O3066">
            <v>0</v>
          </cell>
          <cell r="Q3066" t="str">
            <v>2015-1186</v>
          </cell>
          <cell r="R3066">
            <v>1025</v>
          </cell>
          <cell r="S3066">
            <v>173</v>
          </cell>
          <cell r="T3066" t="str">
            <v>ZF 2.42</v>
          </cell>
          <cell r="U3066" t="str">
            <v>6 Speed</v>
          </cell>
          <cell r="V3066" t="str">
            <v/>
          </cell>
          <cell r="W3066" t="str">
            <v>120F</v>
          </cell>
          <cell r="X3066">
            <v>42</v>
          </cell>
          <cell r="Y3066" t="str">
            <v>N</v>
          </cell>
          <cell r="Z3066" t="str">
            <v>380/80R38 (White)</v>
          </cell>
          <cell r="AA3066" t="str">
            <v>380/90R46, SPRAYBIB (WHITE)</v>
          </cell>
          <cell r="AB3066">
            <v>1000</v>
          </cell>
          <cell r="AC3066" t="str">
            <v>N</v>
          </cell>
          <cell r="AD3066" t="str">
            <v>N</v>
          </cell>
          <cell r="AE3066" t="str">
            <v>N</v>
          </cell>
          <cell r="AF3066" t="str">
            <v>N</v>
          </cell>
          <cell r="AG3066" t="str">
            <v>N</v>
          </cell>
          <cell r="AH3066" t="str">
            <v>N</v>
          </cell>
          <cell r="AK3066" t="str">
            <v>Y</v>
          </cell>
          <cell r="AL3066" t="str">
            <v>N</v>
          </cell>
          <cell r="AM3066" t="str">
            <v>60/90</v>
          </cell>
          <cell r="AN3066" t="str">
            <v>Y</v>
          </cell>
          <cell r="AO3066">
            <v>9</v>
          </cell>
          <cell r="AP3066">
            <v>15</v>
          </cell>
          <cell r="AQ3066">
            <v>3</v>
          </cell>
          <cell r="AR3066" t="str">
            <v>N</v>
          </cell>
          <cell r="AS3066" t="str">
            <v>N</v>
          </cell>
          <cell r="AT3066" t="str">
            <v>Env Pro 2</v>
          </cell>
          <cell r="AU3066" t="str">
            <v>GPS</v>
          </cell>
          <cell r="AV3066" t="str">
            <v>N</v>
          </cell>
          <cell r="AW3066" t="str">
            <v>Y</v>
          </cell>
          <cell r="AX3066" t="str">
            <v>Y</v>
          </cell>
          <cell r="AY3066" t="str">
            <v>N</v>
          </cell>
        </row>
        <row r="3067">
          <cell r="D3067">
            <v>0</v>
          </cell>
          <cell r="O3067">
            <v>0</v>
          </cell>
          <cell r="Q3067" t="str">
            <v>2015-1187</v>
          </cell>
          <cell r="R3067">
            <v>720</v>
          </cell>
          <cell r="S3067">
            <v>160</v>
          </cell>
          <cell r="T3067" t="str">
            <v>JCB</v>
          </cell>
          <cell r="U3067" t="str">
            <v>4 Speed</v>
          </cell>
          <cell r="V3067" t="str">
            <v/>
          </cell>
          <cell r="W3067" t="str">
            <v>120F</v>
          </cell>
          <cell r="X3067">
            <v>42</v>
          </cell>
          <cell r="Y3067" t="str">
            <v>N</v>
          </cell>
          <cell r="Z3067" t="str">
            <v>380/80R38 (White)</v>
          </cell>
          <cell r="AA3067" t="str">
            <v>380/90R46, SPRAYBIB (WHITE)</v>
          </cell>
          <cell r="AB3067">
            <v>750</v>
          </cell>
          <cell r="AC3067" t="str">
            <v>N</v>
          </cell>
          <cell r="AD3067" t="str">
            <v>N</v>
          </cell>
          <cell r="AE3067" t="str">
            <v>Y</v>
          </cell>
          <cell r="AF3067">
            <v>38</v>
          </cell>
          <cell r="AG3067" t="str">
            <v>DB</v>
          </cell>
          <cell r="AH3067" t="str">
            <v>N</v>
          </cell>
          <cell r="AK3067" t="str">
            <v>N</v>
          </cell>
          <cell r="AL3067" t="str">
            <v>N</v>
          </cell>
          <cell r="AM3067" t="str">
            <v>Boomless w/ Parallel linkage</v>
          </cell>
          <cell r="AN3067" t="str">
            <v>Y</v>
          </cell>
          <cell r="AO3067" t="str">
            <v>N</v>
          </cell>
          <cell r="AP3067">
            <v>15</v>
          </cell>
          <cell r="AQ3067">
            <v>3</v>
          </cell>
          <cell r="AR3067" t="str">
            <v>N</v>
          </cell>
          <cell r="AS3067" t="str">
            <v>N</v>
          </cell>
          <cell r="AT3067" t="str">
            <v>Env Pro 2</v>
          </cell>
          <cell r="AU3067" t="str">
            <v>GPS</v>
          </cell>
          <cell r="AV3067" t="str">
            <v>UltraGlide 3</v>
          </cell>
          <cell r="AW3067" t="str">
            <v>Y</v>
          </cell>
          <cell r="AX3067" t="str">
            <v>Y</v>
          </cell>
          <cell r="AY3067" t="str">
            <v>N</v>
          </cell>
        </row>
        <row r="3068">
          <cell r="D3068">
            <v>0</v>
          </cell>
          <cell r="O3068">
            <v>0</v>
          </cell>
          <cell r="Q3068" t="str">
            <v>2015-1189</v>
          </cell>
          <cell r="R3068">
            <v>720</v>
          </cell>
          <cell r="S3068">
            <v>160</v>
          </cell>
          <cell r="T3068" t="str">
            <v>JCB</v>
          </cell>
          <cell r="U3068" t="str">
            <v>4 Speed</v>
          </cell>
          <cell r="V3068" t="str">
            <v/>
          </cell>
          <cell r="W3068" t="str">
            <v>120F</v>
          </cell>
          <cell r="X3068">
            <v>42</v>
          </cell>
          <cell r="Y3068" t="str">
            <v>N</v>
          </cell>
          <cell r="Z3068" t="str">
            <v>380/80R38 (White)</v>
          </cell>
          <cell r="AA3068" t="str">
            <v>380/90R46, SPRAYBIB (WHITE)</v>
          </cell>
          <cell r="AB3068">
            <v>750</v>
          </cell>
          <cell r="AC3068" t="str">
            <v>N</v>
          </cell>
          <cell r="AD3068" t="str">
            <v>N</v>
          </cell>
          <cell r="AE3068" t="str">
            <v>Y</v>
          </cell>
          <cell r="AF3068">
            <v>38</v>
          </cell>
          <cell r="AG3068" t="str">
            <v>Plan</v>
          </cell>
          <cell r="AH3068" t="str">
            <v>N</v>
          </cell>
          <cell r="AK3068" t="str">
            <v>N</v>
          </cell>
          <cell r="AL3068" t="str">
            <v>N</v>
          </cell>
          <cell r="AM3068">
            <v>90</v>
          </cell>
          <cell r="AN3068" t="str">
            <v>Y</v>
          </cell>
          <cell r="AO3068">
            <v>9</v>
          </cell>
          <cell r="AP3068">
            <v>20</v>
          </cell>
          <cell r="AQ3068">
            <v>3</v>
          </cell>
          <cell r="AR3068" t="str">
            <v>Split</v>
          </cell>
          <cell r="AS3068" t="str">
            <v>B</v>
          </cell>
          <cell r="AT3068" t="str">
            <v>FMX</v>
          </cell>
          <cell r="AU3068" t="str">
            <v>GPS</v>
          </cell>
          <cell r="AV3068" t="str">
            <v>N</v>
          </cell>
          <cell r="AW3068" t="str">
            <v>Y</v>
          </cell>
          <cell r="AX3068" t="str">
            <v>Y</v>
          </cell>
          <cell r="AY3068" t="str">
            <v>AutoPilot</v>
          </cell>
        </row>
        <row r="3069">
          <cell r="D3069">
            <v>0</v>
          </cell>
          <cell r="O3069">
            <v>0</v>
          </cell>
          <cell r="Q3069" t="str">
            <v>2015-1192</v>
          </cell>
          <cell r="R3069">
            <v>1020</v>
          </cell>
          <cell r="S3069">
            <v>225</v>
          </cell>
          <cell r="T3069" t="str">
            <v>ZF 2.42</v>
          </cell>
          <cell r="U3069" t="str">
            <v>6 Speed</v>
          </cell>
          <cell r="V3069" t="str">
            <v/>
          </cell>
          <cell r="W3069" t="str">
            <v>120F</v>
          </cell>
          <cell r="X3069">
            <v>42</v>
          </cell>
          <cell r="Y3069" t="str">
            <v>N</v>
          </cell>
          <cell r="Z3069" t="str">
            <v>320/85R38 (White)</v>
          </cell>
          <cell r="AA3069" t="str">
            <v>320/90R50, AGRIBIB RC (White)</v>
          </cell>
          <cell r="AB3069">
            <v>1000</v>
          </cell>
          <cell r="AC3069" t="str">
            <v>N</v>
          </cell>
          <cell r="AD3069" t="str">
            <v>Y</v>
          </cell>
          <cell r="AE3069" t="str">
            <v>Y</v>
          </cell>
          <cell r="AF3069">
            <v>38</v>
          </cell>
          <cell r="AG3069" t="str">
            <v>DB</v>
          </cell>
          <cell r="AH3069" t="str">
            <v>N</v>
          </cell>
          <cell r="AK3069" t="str">
            <v>Y</v>
          </cell>
          <cell r="AL3069" t="str">
            <v>Y</v>
          </cell>
          <cell r="AM3069">
            <v>90</v>
          </cell>
          <cell r="AN3069" t="str">
            <v>Y</v>
          </cell>
          <cell r="AO3069">
            <v>9</v>
          </cell>
          <cell r="AP3069">
            <v>20</v>
          </cell>
          <cell r="AQ3069">
            <v>3</v>
          </cell>
          <cell r="AR3069" t="str">
            <v>N</v>
          </cell>
          <cell r="AS3069" t="str">
            <v>B</v>
          </cell>
          <cell r="AT3069" t="str">
            <v>Env Pro 2</v>
          </cell>
          <cell r="AU3069" t="str">
            <v>GPS</v>
          </cell>
          <cell r="AV3069" t="str">
            <v>UltraGlide 3</v>
          </cell>
          <cell r="AW3069" t="str">
            <v>Y</v>
          </cell>
          <cell r="AX3069" t="str">
            <v>Y</v>
          </cell>
          <cell r="AY3069" t="str">
            <v>SmartTrax</v>
          </cell>
        </row>
        <row r="3070">
          <cell r="D3070">
            <v>0</v>
          </cell>
          <cell r="O3070">
            <v>0</v>
          </cell>
          <cell r="Q3070" t="str">
            <v>2015-1193</v>
          </cell>
          <cell r="R3070">
            <v>1025</v>
          </cell>
          <cell r="S3070">
            <v>173</v>
          </cell>
          <cell r="T3070" t="str">
            <v>ZF 2.42</v>
          </cell>
          <cell r="U3070" t="str">
            <v>6 Speed</v>
          </cell>
          <cell r="V3070" t="str">
            <v/>
          </cell>
          <cell r="W3070" t="str">
            <v>120F</v>
          </cell>
          <cell r="X3070">
            <v>42</v>
          </cell>
          <cell r="Y3070" t="str">
            <v>N</v>
          </cell>
          <cell r="Z3070" t="str">
            <v>380/80R38 (White)</v>
          </cell>
          <cell r="AA3070" t="str">
            <v>380/90R46, SPRAYBIB (WHITE)</v>
          </cell>
          <cell r="AB3070">
            <v>1000</v>
          </cell>
          <cell r="AC3070" t="str">
            <v>N</v>
          </cell>
          <cell r="AD3070" t="str">
            <v>N</v>
          </cell>
          <cell r="AE3070" t="str">
            <v>Y</v>
          </cell>
          <cell r="AF3070">
            <v>38</v>
          </cell>
          <cell r="AG3070" t="str">
            <v>Plan</v>
          </cell>
          <cell r="AH3070" t="str">
            <v>Y</v>
          </cell>
          <cell r="AK3070" t="str">
            <v>N</v>
          </cell>
          <cell r="AL3070" t="str">
            <v>N</v>
          </cell>
          <cell r="AM3070">
            <v>90</v>
          </cell>
          <cell r="AN3070" t="str">
            <v>Y</v>
          </cell>
          <cell r="AO3070">
            <v>9</v>
          </cell>
          <cell r="AP3070">
            <v>20</v>
          </cell>
          <cell r="AQ3070">
            <v>3</v>
          </cell>
          <cell r="AR3070" t="str">
            <v>N</v>
          </cell>
          <cell r="AS3070" t="str">
            <v>B</v>
          </cell>
          <cell r="AT3070" t="str">
            <v>Env Pro 2</v>
          </cell>
          <cell r="AU3070" t="str">
            <v>GPS</v>
          </cell>
          <cell r="AV3070" t="str">
            <v>PowerGlide</v>
          </cell>
          <cell r="AW3070" t="str">
            <v>Y</v>
          </cell>
          <cell r="AX3070" t="str">
            <v>Y</v>
          </cell>
          <cell r="AY3070" t="str">
            <v>SmartTrax</v>
          </cell>
        </row>
        <row r="3071">
          <cell r="D3071">
            <v>0</v>
          </cell>
          <cell r="O3071">
            <v>0</v>
          </cell>
          <cell r="Q3071" t="str">
            <v>2015-1195</v>
          </cell>
          <cell r="R3071">
            <v>720</v>
          </cell>
          <cell r="S3071">
            <v>160</v>
          </cell>
          <cell r="T3071" t="str">
            <v>JCB</v>
          </cell>
          <cell r="U3071" t="str">
            <v>4 Speed</v>
          </cell>
          <cell r="V3071" t="str">
            <v/>
          </cell>
          <cell r="W3071" t="str">
            <v>120F</v>
          </cell>
          <cell r="X3071">
            <v>42</v>
          </cell>
          <cell r="Y3071" t="str">
            <v>N</v>
          </cell>
          <cell r="Z3071" t="str">
            <v>380/80R38 (White)</v>
          </cell>
          <cell r="AA3071" t="str">
            <v>380/90R46, SPRAYBIB (WHITE)</v>
          </cell>
          <cell r="AB3071">
            <v>750</v>
          </cell>
          <cell r="AC3071" t="str">
            <v>N</v>
          </cell>
          <cell r="AD3071" t="str">
            <v>N</v>
          </cell>
          <cell r="AE3071" t="str">
            <v>N</v>
          </cell>
          <cell r="AF3071">
            <v>38</v>
          </cell>
          <cell r="AG3071" t="str">
            <v>DB</v>
          </cell>
          <cell r="AH3071" t="str">
            <v>N</v>
          </cell>
          <cell r="AK3071" t="str">
            <v>N</v>
          </cell>
          <cell r="AL3071" t="str">
            <v>Y</v>
          </cell>
          <cell r="AM3071">
            <v>100</v>
          </cell>
          <cell r="AN3071" t="str">
            <v>Y</v>
          </cell>
          <cell r="AO3071">
            <v>9</v>
          </cell>
          <cell r="AP3071">
            <v>20</v>
          </cell>
          <cell r="AQ3071">
            <v>5</v>
          </cell>
          <cell r="AR3071" t="str">
            <v>N</v>
          </cell>
          <cell r="AS3071" t="str">
            <v>B</v>
          </cell>
          <cell r="AT3071" t="str">
            <v>Viper 4</v>
          </cell>
          <cell r="AU3071" t="str">
            <v>GPS</v>
          </cell>
          <cell r="AV3071" t="str">
            <v>N</v>
          </cell>
          <cell r="AW3071" t="str">
            <v>Y</v>
          </cell>
          <cell r="AX3071" t="str">
            <v>Y</v>
          </cell>
          <cell r="AY3071" t="str">
            <v>N</v>
          </cell>
          <cell r="BB3071" t="str">
            <v xml:space="preserve">Dual set, White, 380/90R46, SPRAYBIB </v>
          </cell>
        </row>
        <row r="3072">
          <cell r="D3072">
            <v>0</v>
          </cell>
          <cell r="O3072">
            <v>0</v>
          </cell>
          <cell r="Q3072" t="str">
            <v>2015-1198</v>
          </cell>
          <cell r="R3072" t="str">
            <v>1220+</v>
          </cell>
          <cell r="S3072">
            <v>275</v>
          </cell>
          <cell r="T3072" t="str">
            <v>ZF 1.87</v>
          </cell>
          <cell r="U3072" t="str">
            <v>6 Speed</v>
          </cell>
          <cell r="V3072" t="str">
            <v/>
          </cell>
          <cell r="W3072" t="str">
            <v>120-160</v>
          </cell>
          <cell r="X3072">
            <v>50</v>
          </cell>
          <cell r="Y3072" t="str">
            <v>Y</v>
          </cell>
          <cell r="Z3072" t="str">
            <v>380/80R38 (BLACK)</v>
          </cell>
          <cell r="AA3072" t="str">
            <v>380/90R46, SPRAYBIB (BLACK)</v>
          </cell>
          <cell r="AB3072">
            <v>1200</v>
          </cell>
          <cell r="AC3072" t="str">
            <v>N</v>
          </cell>
          <cell r="AD3072" t="str">
            <v>N</v>
          </cell>
          <cell r="AE3072" t="str">
            <v>Y</v>
          </cell>
          <cell r="AF3072" t="str">
            <v>N</v>
          </cell>
          <cell r="AG3072" t="str">
            <v>N</v>
          </cell>
          <cell r="AH3072" t="str">
            <v>N</v>
          </cell>
          <cell r="AK3072" t="str">
            <v>Y</v>
          </cell>
          <cell r="AL3072" t="str">
            <v>N</v>
          </cell>
          <cell r="AM3072">
            <v>100</v>
          </cell>
          <cell r="AN3072" t="str">
            <v>Y</v>
          </cell>
          <cell r="AO3072">
            <v>9</v>
          </cell>
          <cell r="AP3072">
            <v>20</v>
          </cell>
          <cell r="AQ3072">
            <v>3</v>
          </cell>
          <cell r="AR3072" t="str">
            <v>N</v>
          </cell>
          <cell r="AS3072" t="str">
            <v>L</v>
          </cell>
          <cell r="AT3072" t="str">
            <v>Env Pro 2</v>
          </cell>
          <cell r="AU3072" t="str">
            <v>GPS</v>
          </cell>
          <cell r="AV3072" t="str">
            <v>N</v>
          </cell>
          <cell r="AW3072" t="str">
            <v>Y</v>
          </cell>
          <cell r="AX3072" t="str">
            <v>Y</v>
          </cell>
          <cell r="AY3072" t="str">
            <v>N</v>
          </cell>
        </row>
        <row r="3073">
          <cell r="D3073">
            <v>0</v>
          </cell>
          <cell r="O3073">
            <v>0</v>
          </cell>
          <cell r="Q3073" t="str">
            <v>2015-1203</v>
          </cell>
          <cell r="R3073">
            <v>1220</v>
          </cell>
          <cell r="S3073">
            <v>225</v>
          </cell>
          <cell r="T3073" t="str">
            <v>ZF 2.42</v>
          </cell>
          <cell r="U3073" t="str">
            <v>6 Speed</v>
          </cell>
          <cell r="V3073" t="str">
            <v/>
          </cell>
          <cell r="W3073" t="str">
            <v>120F</v>
          </cell>
          <cell r="X3073">
            <v>50</v>
          </cell>
          <cell r="Y3073" t="str">
            <v>N</v>
          </cell>
          <cell r="Z3073" t="str">
            <v>380/80R38 (BLACK)</v>
          </cell>
          <cell r="AA3073" t="str">
            <v>380/90R46, SPRAYBIB (BLACK)</v>
          </cell>
          <cell r="AB3073">
            <v>1200</v>
          </cell>
          <cell r="AC3073" t="str">
            <v>N</v>
          </cell>
          <cell r="AD3073" t="str">
            <v>Y</v>
          </cell>
          <cell r="AE3073" t="str">
            <v>Y</v>
          </cell>
          <cell r="AF3073">
            <v>38</v>
          </cell>
          <cell r="AG3073" t="str">
            <v>DB</v>
          </cell>
          <cell r="AH3073" t="str">
            <v>N</v>
          </cell>
          <cell r="AK3073" t="str">
            <v>N</v>
          </cell>
          <cell r="AL3073" t="str">
            <v>N</v>
          </cell>
          <cell r="AM3073">
            <v>100</v>
          </cell>
          <cell r="AN3073" t="str">
            <v>Y</v>
          </cell>
          <cell r="AO3073">
            <v>9</v>
          </cell>
          <cell r="AP3073">
            <v>20</v>
          </cell>
          <cell r="AQ3073">
            <v>3</v>
          </cell>
          <cell r="AR3073" t="str">
            <v>N</v>
          </cell>
          <cell r="AS3073" t="str">
            <v>L</v>
          </cell>
          <cell r="AT3073" t="str">
            <v>Env Pro 2</v>
          </cell>
          <cell r="AU3073" t="str">
            <v>GPS</v>
          </cell>
          <cell r="AV3073" t="str">
            <v>UltraGlide 3</v>
          </cell>
          <cell r="AW3073" t="str">
            <v>Y</v>
          </cell>
          <cell r="AX3073" t="str">
            <v>Y</v>
          </cell>
          <cell r="AY3073" t="str">
            <v>SmartTrax</v>
          </cell>
          <cell r="AZ3073" t="str">
            <v>Raven 2" w/display</v>
          </cell>
        </row>
        <row r="3074">
          <cell r="D3074">
            <v>0</v>
          </cell>
          <cell r="O3074">
            <v>0</v>
          </cell>
          <cell r="Q3074" t="str">
            <v>2015-1204</v>
          </cell>
          <cell r="R3074">
            <v>1025</v>
          </cell>
          <cell r="S3074">
            <v>173</v>
          </cell>
          <cell r="T3074" t="str">
            <v>ZF 2.42</v>
          </cell>
          <cell r="U3074" t="str">
            <v>6 Speed</v>
          </cell>
          <cell r="V3074" t="str">
            <v/>
          </cell>
          <cell r="W3074" t="str">
            <v>120F</v>
          </cell>
          <cell r="X3074">
            <v>50</v>
          </cell>
          <cell r="Y3074" t="str">
            <v>N</v>
          </cell>
          <cell r="Z3074" t="str">
            <v>380/80R38 (White)</v>
          </cell>
          <cell r="AA3074" t="str">
            <v>380/90R46, SPRAYBIB (WHITE)</v>
          </cell>
          <cell r="AB3074">
            <v>1000</v>
          </cell>
          <cell r="AC3074" t="str">
            <v>N</v>
          </cell>
          <cell r="AD3074" t="str">
            <v>N</v>
          </cell>
          <cell r="AE3074" t="str">
            <v>Y</v>
          </cell>
          <cell r="AF3074" t="str">
            <v>N</v>
          </cell>
          <cell r="AG3074" t="str">
            <v>N</v>
          </cell>
          <cell r="AH3074" t="str">
            <v>N</v>
          </cell>
          <cell r="AK3074" t="str">
            <v>N</v>
          </cell>
          <cell r="AL3074" t="str">
            <v>Y</v>
          </cell>
          <cell r="AM3074" t="str">
            <v>60/90</v>
          </cell>
          <cell r="AN3074" t="str">
            <v>Y</v>
          </cell>
          <cell r="AO3074">
            <v>9</v>
          </cell>
          <cell r="AP3074">
            <v>15</v>
          </cell>
          <cell r="AQ3074">
            <v>3</v>
          </cell>
          <cell r="AR3074" t="str">
            <v>N</v>
          </cell>
          <cell r="AS3074" t="str">
            <v>L</v>
          </cell>
          <cell r="AT3074" t="str">
            <v>Env Pro 2</v>
          </cell>
          <cell r="AU3074" t="str">
            <v>GPS</v>
          </cell>
          <cell r="AV3074" t="str">
            <v>N</v>
          </cell>
          <cell r="AW3074" t="str">
            <v>Y</v>
          </cell>
          <cell r="AX3074" t="str">
            <v>Y</v>
          </cell>
          <cell r="AY3074" t="str">
            <v>SmartTrax</v>
          </cell>
        </row>
        <row r="3075">
          <cell r="D3075">
            <v>0</v>
          </cell>
          <cell r="O3075">
            <v>0</v>
          </cell>
          <cell r="Q3075" t="str">
            <v>2015-1206</v>
          </cell>
          <cell r="R3075">
            <v>720</v>
          </cell>
          <cell r="S3075">
            <v>160</v>
          </cell>
          <cell r="T3075" t="str">
            <v>JCB</v>
          </cell>
          <cell r="U3075" t="str">
            <v>4 Speed</v>
          </cell>
          <cell r="V3075" t="str">
            <v/>
          </cell>
          <cell r="W3075" t="str">
            <v>120F</v>
          </cell>
          <cell r="X3075">
            <v>50</v>
          </cell>
          <cell r="Y3075" t="str">
            <v>N</v>
          </cell>
          <cell r="Z3075" t="str">
            <v>380/80R38 (White)</v>
          </cell>
          <cell r="AA3075" t="str">
            <v>380/90R46, SPRAYBIB (WHITE)</v>
          </cell>
          <cell r="AB3075">
            <v>750</v>
          </cell>
          <cell r="AC3075" t="str">
            <v>N</v>
          </cell>
          <cell r="AD3075" t="str">
            <v>N</v>
          </cell>
          <cell r="AE3075" t="str">
            <v>Y</v>
          </cell>
          <cell r="AF3075" t="str">
            <v>N</v>
          </cell>
          <cell r="AG3075" t="str">
            <v>N</v>
          </cell>
          <cell r="AH3075" t="str">
            <v>Y</v>
          </cell>
          <cell r="AK3075" t="str">
            <v>Y</v>
          </cell>
          <cell r="AL3075" t="str">
            <v>N</v>
          </cell>
          <cell r="AM3075" t="str">
            <v>60/90</v>
          </cell>
          <cell r="AN3075" t="str">
            <v>Y</v>
          </cell>
          <cell r="AO3075">
            <v>9</v>
          </cell>
          <cell r="AP3075">
            <v>15</v>
          </cell>
          <cell r="AQ3075">
            <v>3</v>
          </cell>
          <cell r="AR3075" t="str">
            <v>N</v>
          </cell>
          <cell r="AS3075" t="str">
            <v>N</v>
          </cell>
          <cell r="AT3075" t="str">
            <v>Viper 4</v>
          </cell>
          <cell r="AU3075" t="str">
            <v>GPS</v>
          </cell>
          <cell r="AV3075" t="str">
            <v>UltraGlide 5</v>
          </cell>
          <cell r="AW3075" t="str">
            <v>Y</v>
          </cell>
          <cell r="AX3075" t="str">
            <v>Y</v>
          </cell>
          <cell r="AY3075" t="str">
            <v>N</v>
          </cell>
        </row>
        <row r="3076">
          <cell r="D3076">
            <v>0</v>
          </cell>
          <cell r="O3076">
            <v>0</v>
          </cell>
          <cell r="Q3076" t="str">
            <v>2015-1209</v>
          </cell>
          <cell r="R3076">
            <v>1220</v>
          </cell>
          <cell r="S3076">
            <v>225</v>
          </cell>
          <cell r="T3076" t="str">
            <v>ZF 2.42</v>
          </cell>
          <cell r="U3076" t="str">
            <v>6 Speed</v>
          </cell>
          <cell r="V3076" t="str">
            <v/>
          </cell>
          <cell r="W3076" t="str">
            <v>120F</v>
          </cell>
          <cell r="X3076">
            <v>42</v>
          </cell>
          <cell r="Y3076" t="str">
            <v>N</v>
          </cell>
          <cell r="Z3076" t="str">
            <v>380/80R38 (BLACK)</v>
          </cell>
          <cell r="AA3076" t="str">
            <v>380/90R46, SPRAYBIB (BLACK)</v>
          </cell>
          <cell r="AB3076">
            <v>1000</v>
          </cell>
          <cell r="AC3076" t="str">
            <v>N</v>
          </cell>
          <cell r="AD3076" t="str">
            <v>Y</v>
          </cell>
          <cell r="AE3076" t="str">
            <v>N</v>
          </cell>
          <cell r="AF3076" t="str">
            <v>N</v>
          </cell>
          <cell r="AG3076" t="str">
            <v>N</v>
          </cell>
          <cell r="AH3076" t="str">
            <v>N</v>
          </cell>
          <cell r="AK3076" t="str">
            <v>Y</v>
          </cell>
          <cell r="AL3076" t="str">
            <v>N</v>
          </cell>
          <cell r="AM3076" t="str">
            <v>60/90</v>
          </cell>
          <cell r="AN3076" t="str">
            <v>Y</v>
          </cell>
          <cell r="AO3076">
            <v>9</v>
          </cell>
          <cell r="AP3076">
            <v>15</v>
          </cell>
          <cell r="AQ3076">
            <v>3</v>
          </cell>
          <cell r="AR3076" t="str">
            <v>N</v>
          </cell>
          <cell r="AS3076" t="str">
            <v>N</v>
          </cell>
          <cell r="AT3076" t="str">
            <v>Env Pro 2</v>
          </cell>
          <cell r="AU3076" t="str">
            <v>GPS</v>
          </cell>
          <cell r="AV3076" t="str">
            <v>N</v>
          </cell>
          <cell r="AW3076" t="str">
            <v>Y</v>
          </cell>
          <cell r="AX3076" t="str">
            <v>Y</v>
          </cell>
          <cell r="AY3076" t="str">
            <v>N</v>
          </cell>
        </row>
        <row r="3077">
          <cell r="D3077">
            <v>0</v>
          </cell>
          <cell r="O3077">
            <v>0</v>
          </cell>
          <cell r="Q3077" t="str">
            <v>2015-1211</v>
          </cell>
          <cell r="R3077">
            <v>720</v>
          </cell>
          <cell r="S3077">
            <v>160</v>
          </cell>
          <cell r="T3077" t="str">
            <v>JCB</v>
          </cell>
          <cell r="U3077" t="str">
            <v>4 Speed</v>
          </cell>
          <cell r="V3077" t="str">
            <v/>
          </cell>
          <cell r="W3077" t="str">
            <v>120F</v>
          </cell>
          <cell r="X3077">
            <v>50</v>
          </cell>
          <cell r="Y3077" t="str">
            <v>N</v>
          </cell>
          <cell r="Z3077" t="str">
            <v>380/80R38 (White)</v>
          </cell>
          <cell r="AA3077" t="str">
            <v>380/90R46, SPRAYBIB (WHITE)</v>
          </cell>
          <cell r="AB3077">
            <v>750</v>
          </cell>
          <cell r="AC3077" t="str">
            <v>N</v>
          </cell>
          <cell r="AD3077" t="str">
            <v>N</v>
          </cell>
          <cell r="AE3077" t="str">
            <v>Y</v>
          </cell>
          <cell r="AF3077">
            <v>38</v>
          </cell>
          <cell r="AG3077" t="str">
            <v>DB</v>
          </cell>
          <cell r="AH3077" t="str">
            <v>N</v>
          </cell>
          <cell r="AK3077" t="str">
            <v>N</v>
          </cell>
          <cell r="AL3077" t="str">
            <v>N</v>
          </cell>
          <cell r="AM3077" t="str">
            <v>POM 132' Boom</v>
          </cell>
          <cell r="AN3077" t="str">
            <v>Y</v>
          </cell>
          <cell r="AO3077">
            <v>9</v>
          </cell>
          <cell r="AP3077">
            <v>15</v>
          </cell>
          <cell r="AQ3077">
            <v>3</v>
          </cell>
          <cell r="AR3077" t="str">
            <v>N</v>
          </cell>
          <cell r="AS3077" t="str">
            <v>N</v>
          </cell>
          <cell r="AT3077" t="str">
            <v>Env Pro 2</v>
          </cell>
          <cell r="AU3077" t="str">
            <v>GPS/RAD</v>
          </cell>
          <cell r="AV3077" t="str">
            <v>UltraGlide 3</v>
          </cell>
          <cell r="AW3077" t="str">
            <v>Y</v>
          </cell>
          <cell r="AX3077" t="str">
            <v>Y</v>
          </cell>
          <cell r="AY3077" t="str">
            <v>SmartTrax</v>
          </cell>
          <cell r="BB3077" t="str">
            <v>White 620/70R42, MEGAXBIB</v>
          </cell>
        </row>
        <row r="3078">
          <cell r="D3078">
            <v>0</v>
          </cell>
          <cell r="O3078">
            <v>0</v>
          </cell>
          <cell r="Q3078" t="str">
            <v>2015-1213</v>
          </cell>
          <cell r="R3078">
            <v>720</v>
          </cell>
          <cell r="S3078">
            <v>160</v>
          </cell>
          <cell r="T3078" t="str">
            <v>JCB</v>
          </cell>
          <cell r="U3078" t="str">
            <v>4 Speed</v>
          </cell>
          <cell r="V3078" t="str">
            <v/>
          </cell>
          <cell r="W3078" t="str">
            <v>120F</v>
          </cell>
          <cell r="X3078">
            <v>42</v>
          </cell>
          <cell r="Y3078" t="str">
            <v>N</v>
          </cell>
          <cell r="Z3078" t="str">
            <v>380/80R38 (White)</v>
          </cell>
          <cell r="AA3078" t="str">
            <v>380/90R46, SPRAYBIB (WHITE)</v>
          </cell>
          <cell r="AB3078">
            <v>750</v>
          </cell>
          <cell r="AC3078" t="str">
            <v>N</v>
          </cell>
          <cell r="AD3078" t="str">
            <v>Y</v>
          </cell>
          <cell r="AE3078" t="str">
            <v>Y</v>
          </cell>
          <cell r="AF3078">
            <v>38</v>
          </cell>
          <cell r="AG3078" t="str">
            <v>Plan</v>
          </cell>
          <cell r="AH3078" t="str">
            <v>N</v>
          </cell>
          <cell r="AK3078" t="str">
            <v>N</v>
          </cell>
          <cell r="AL3078" t="str">
            <v>N</v>
          </cell>
          <cell r="AM3078">
            <v>90</v>
          </cell>
          <cell r="AN3078" t="str">
            <v>Y</v>
          </cell>
          <cell r="AO3078">
            <v>9</v>
          </cell>
          <cell r="AP3078">
            <v>20</v>
          </cell>
          <cell r="AQ3078">
            <v>3</v>
          </cell>
          <cell r="AR3078" t="str">
            <v>N</v>
          </cell>
          <cell r="AS3078" t="str">
            <v>B</v>
          </cell>
          <cell r="AT3078" t="str">
            <v>Env Pro 2</v>
          </cell>
          <cell r="AU3078" t="str">
            <v>GPS</v>
          </cell>
          <cell r="AV3078" t="str">
            <v>PowerGlide</v>
          </cell>
          <cell r="AW3078" t="str">
            <v>Y</v>
          </cell>
          <cell r="AX3078" t="str">
            <v>Y</v>
          </cell>
          <cell r="AY3078" t="str">
            <v>SmartTrax</v>
          </cell>
        </row>
        <row r="3079">
          <cell r="D3079">
            <v>0</v>
          </cell>
          <cell r="O3079">
            <v>0</v>
          </cell>
          <cell r="Q3079" t="str">
            <v>2015-1214</v>
          </cell>
          <cell r="R3079">
            <v>1020</v>
          </cell>
          <cell r="S3079">
            <v>225</v>
          </cell>
          <cell r="T3079" t="str">
            <v>ZF 2.42</v>
          </cell>
          <cell r="U3079" t="str">
            <v>6 Speed</v>
          </cell>
          <cell r="V3079" t="str">
            <v/>
          </cell>
          <cell r="W3079" t="str">
            <v>120F</v>
          </cell>
          <cell r="X3079">
            <v>42</v>
          </cell>
          <cell r="Y3079" t="str">
            <v>N</v>
          </cell>
          <cell r="Z3079" t="str">
            <v>380/80R38 (White)</v>
          </cell>
          <cell r="AA3079" t="str">
            <v>380/90R46, SPRAYBIB (WHITE)</v>
          </cell>
          <cell r="AB3079">
            <v>1000</v>
          </cell>
          <cell r="AC3079" t="str">
            <v>N</v>
          </cell>
          <cell r="AD3079" t="str">
            <v>N</v>
          </cell>
          <cell r="AE3079" t="str">
            <v>Y</v>
          </cell>
          <cell r="AF3079">
            <v>38</v>
          </cell>
          <cell r="AG3079" t="str">
            <v>DB</v>
          </cell>
          <cell r="AH3079" t="str">
            <v>N</v>
          </cell>
          <cell r="AK3079" t="str">
            <v>Y</v>
          </cell>
          <cell r="AL3079" t="str">
            <v>N</v>
          </cell>
          <cell r="AM3079">
            <v>90</v>
          </cell>
          <cell r="AN3079" t="str">
            <v>Y</v>
          </cell>
          <cell r="AO3079">
            <v>9</v>
          </cell>
          <cell r="AP3079">
            <v>20</v>
          </cell>
          <cell r="AQ3079">
            <v>3</v>
          </cell>
          <cell r="AR3079" t="str">
            <v>N</v>
          </cell>
          <cell r="AS3079" t="str">
            <v>B</v>
          </cell>
          <cell r="AT3079" t="str">
            <v>Viper 4</v>
          </cell>
          <cell r="AU3079" t="str">
            <v>GPS</v>
          </cell>
          <cell r="AV3079" t="str">
            <v>UltraGlide 3</v>
          </cell>
          <cell r="AW3079" t="str">
            <v>Y</v>
          </cell>
          <cell r="AX3079" t="str">
            <v>Y</v>
          </cell>
          <cell r="AY3079" t="str">
            <v>N</v>
          </cell>
        </row>
        <row r="3080">
          <cell r="D3080">
            <v>0</v>
          </cell>
          <cell r="O3080">
            <v>0</v>
          </cell>
          <cell r="Q3080" t="str">
            <v>2015-1215</v>
          </cell>
          <cell r="R3080">
            <v>1025</v>
          </cell>
          <cell r="S3080">
            <v>173</v>
          </cell>
          <cell r="T3080" t="str">
            <v>ZF 2.42</v>
          </cell>
          <cell r="U3080" t="str">
            <v>6 Speed</v>
          </cell>
          <cell r="V3080" t="str">
            <v/>
          </cell>
          <cell r="W3080" t="str">
            <v>120-160</v>
          </cell>
          <cell r="X3080">
            <v>50</v>
          </cell>
          <cell r="Y3080" t="str">
            <v>N</v>
          </cell>
          <cell r="Z3080" t="str">
            <v>380/80R38 (White)</v>
          </cell>
          <cell r="AA3080" t="str">
            <v>380/90R46, SPRAYBIB (WHITE)</v>
          </cell>
          <cell r="AB3080">
            <v>1000</v>
          </cell>
          <cell r="AC3080" t="str">
            <v>N</v>
          </cell>
          <cell r="AD3080" t="str">
            <v>N</v>
          </cell>
          <cell r="AE3080" t="str">
            <v>Y</v>
          </cell>
          <cell r="AF3080">
            <v>38</v>
          </cell>
          <cell r="AG3080" t="str">
            <v>Plan</v>
          </cell>
          <cell r="AH3080" t="str">
            <v>Y</v>
          </cell>
          <cell r="AK3080" t="str">
            <v>Y</v>
          </cell>
          <cell r="AL3080" t="str">
            <v>N</v>
          </cell>
          <cell r="AM3080">
            <v>90</v>
          </cell>
          <cell r="AN3080" t="str">
            <v>Y</v>
          </cell>
          <cell r="AO3080">
            <v>9</v>
          </cell>
          <cell r="AP3080">
            <v>20</v>
          </cell>
          <cell r="AQ3080">
            <v>3</v>
          </cell>
          <cell r="AR3080" t="str">
            <v>N</v>
          </cell>
          <cell r="AS3080" t="str">
            <v>B</v>
          </cell>
          <cell r="AT3080" t="str">
            <v>Env Pro 2</v>
          </cell>
          <cell r="AU3080" t="str">
            <v>GPS</v>
          </cell>
          <cell r="AV3080" t="str">
            <v>PowerGlide</v>
          </cell>
          <cell r="AW3080" t="str">
            <v>Y</v>
          </cell>
          <cell r="AX3080" t="str">
            <v>Y</v>
          </cell>
          <cell r="AY3080" t="str">
            <v>SmartTrax</v>
          </cell>
        </row>
        <row r="3081">
          <cell r="D3081">
            <v>0</v>
          </cell>
          <cell r="O3081">
            <v>0</v>
          </cell>
          <cell r="Q3081" t="str">
            <v>2015-1217</v>
          </cell>
          <cell r="R3081">
            <v>720</v>
          </cell>
          <cell r="S3081">
            <v>160</v>
          </cell>
          <cell r="T3081" t="str">
            <v>JCB</v>
          </cell>
          <cell r="U3081" t="str">
            <v>4 Speed</v>
          </cell>
          <cell r="V3081" t="str">
            <v/>
          </cell>
          <cell r="W3081" t="str">
            <v>120F</v>
          </cell>
          <cell r="X3081">
            <v>42</v>
          </cell>
          <cell r="Y3081" t="str">
            <v>N</v>
          </cell>
          <cell r="Z3081" t="str">
            <v>380/80R38 (White)</v>
          </cell>
          <cell r="AA3081" t="str">
            <v>380/90R46, SPRAYBIB (WHITE)</v>
          </cell>
          <cell r="AB3081">
            <v>750</v>
          </cell>
          <cell r="AC3081" t="str">
            <v>N</v>
          </cell>
          <cell r="AD3081" t="str">
            <v>N</v>
          </cell>
          <cell r="AE3081" t="str">
            <v>N</v>
          </cell>
          <cell r="AF3081">
            <v>38</v>
          </cell>
          <cell r="AG3081" t="str">
            <v>DB</v>
          </cell>
          <cell r="AH3081" t="str">
            <v>N</v>
          </cell>
          <cell r="AK3081" t="str">
            <v>N</v>
          </cell>
          <cell r="AL3081" t="str">
            <v>Y</v>
          </cell>
          <cell r="AM3081" t="str">
            <v>POM 120' Boom</v>
          </cell>
          <cell r="AN3081" t="str">
            <v>Y</v>
          </cell>
          <cell r="AO3081">
            <v>9</v>
          </cell>
          <cell r="AP3081">
            <v>20</v>
          </cell>
          <cell r="AQ3081">
            <v>3</v>
          </cell>
          <cell r="AR3081" t="str">
            <v>N</v>
          </cell>
          <cell r="AS3081" t="str">
            <v>B</v>
          </cell>
          <cell r="AT3081" t="str">
            <v>Env Pro 2</v>
          </cell>
          <cell r="AU3081" t="str">
            <v>GPS</v>
          </cell>
          <cell r="AV3081" t="str">
            <v>N</v>
          </cell>
          <cell r="AW3081" t="str">
            <v>Y</v>
          </cell>
          <cell r="AX3081" t="str">
            <v>Y</v>
          </cell>
          <cell r="AY3081" t="str">
            <v>SmartTrax</v>
          </cell>
        </row>
        <row r="3082">
          <cell r="D3082">
            <v>0</v>
          </cell>
          <cell r="O3082">
            <v>0</v>
          </cell>
          <cell r="Q3082" t="str">
            <v>2015-1218</v>
          </cell>
          <cell r="R3082" t="str">
            <v>1220+</v>
          </cell>
          <cell r="S3082">
            <v>275</v>
          </cell>
          <cell r="T3082" t="str">
            <v>ZF 1.87</v>
          </cell>
          <cell r="U3082" t="str">
            <v>6 Speed</v>
          </cell>
          <cell r="V3082" t="str">
            <v/>
          </cell>
          <cell r="W3082" t="str">
            <v>120F</v>
          </cell>
          <cell r="X3082">
            <v>50</v>
          </cell>
          <cell r="Y3082" t="str">
            <v>N</v>
          </cell>
          <cell r="Z3082" t="str">
            <v>380/80R38 (BLACK)</v>
          </cell>
          <cell r="AA3082" t="str">
            <v>380/90R46, SPRAYBIB (BLACK)</v>
          </cell>
          <cell r="AB3082">
            <v>1200</v>
          </cell>
          <cell r="AC3082" t="str">
            <v>N</v>
          </cell>
          <cell r="AD3082" t="str">
            <v>Y</v>
          </cell>
          <cell r="AE3082" t="str">
            <v>Y</v>
          </cell>
          <cell r="AF3082">
            <v>38</v>
          </cell>
          <cell r="AG3082" t="str">
            <v>DB</v>
          </cell>
          <cell r="AH3082" t="str">
            <v>N</v>
          </cell>
          <cell r="AK3082" t="str">
            <v>Y</v>
          </cell>
          <cell r="AL3082" t="str">
            <v>N</v>
          </cell>
          <cell r="AM3082">
            <v>100</v>
          </cell>
          <cell r="AN3082" t="str">
            <v>Y</v>
          </cell>
          <cell r="AO3082">
            <v>9</v>
          </cell>
          <cell r="AP3082">
            <v>20</v>
          </cell>
          <cell r="AQ3082">
            <v>3</v>
          </cell>
          <cell r="AR3082" t="str">
            <v>N</v>
          </cell>
          <cell r="AS3082" t="str">
            <v>L</v>
          </cell>
          <cell r="AT3082" t="str">
            <v>Env Pro 2</v>
          </cell>
          <cell r="AU3082" t="str">
            <v>GPS</v>
          </cell>
          <cell r="AV3082" t="str">
            <v>N</v>
          </cell>
          <cell r="AW3082" t="str">
            <v>Y</v>
          </cell>
          <cell r="AX3082" t="str">
            <v>Y</v>
          </cell>
          <cell r="AY3082" t="str">
            <v>N</v>
          </cell>
        </row>
        <row r="3083">
          <cell r="D3083">
            <v>0</v>
          </cell>
          <cell r="O3083">
            <v>0</v>
          </cell>
          <cell r="Q3083" t="str">
            <v>2015-1219</v>
          </cell>
          <cell r="R3083">
            <v>1220</v>
          </cell>
          <cell r="S3083">
            <v>225</v>
          </cell>
          <cell r="T3083" t="str">
            <v>ZF 2.42</v>
          </cell>
          <cell r="U3083" t="str">
            <v>6 Speed</v>
          </cell>
          <cell r="V3083" t="str">
            <v/>
          </cell>
          <cell r="W3083" t="str">
            <v>120F</v>
          </cell>
          <cell r="X3083">
            <v>50</v>
          </cell>
          <cell r="Y3083" t="str">
            <v>N</v>
          </cell>
          <cell r="Z3083" t="str">
            <v>380/80R38 (BLACK)</v>
          </cell>
          <cell r="AA3083" t="str">
            <v>380/90R46, SPRAYBIB (BLACK)</v>
          </cell>
          <cell r="AB3083">
            <v>1200</v>
          </cell>
          <cell r="AC3083" t="str">
            <v>N</v>
          </cell>
          <cell r="AD3083" t="str">
            <v>N</v>
          </cell>
          <cell r="AE3083" t="str">
            <v>Y</v>
          </cell>
          <cell r="AF3083">
            <v>38</v>
          </cell>
          <cell r="AG3083" t="str">
            <v>DB</v>
          </cell>
          <cell r="AH3083" t="str">
            <v>N</v>
          </cell>
          <cell r="AK3083" t="str">
            <v>N</v>
          </cell>
          <cell r="AL3083" t="str">
            <v>N</v>
          </cell>
          <cell r="AM3083">
            <v>100</v>
          </cell>
          <cell r="AN3083" t="str">
            <v>Y</v>
          </cell>
          <cell r="AO3083">
            <v>9</v>
          </cell>
          <cell r="AP3083">
            <v>20</v>
          </cell>
          <cell r="AQ3083">
            <v>3</v>
          </cell>
          <cell r="AR3083" t="str">
            <v>N</v>
          </cell>
          <cell r="AS3083" t="str">
            <v>L</v>
          </cell>
          <cell r="AT3083" t="str">
            <v>Viper 4</v>
          </cell>
          <cell r="AU3083" t="str">
            <v>GPS</v>
          </cell>
          <cell r="AV3083" t="str">
            <v>UltraGlide 3</v>
          </cell>
          <cell r="AW3083" t="str">
            <v>Y</v>
          </cell>
          <cell r="AX3083" t="str">
            <v>Y</v>
          </cell>
          <cell r="AY3083" t="str">
            <v>SmartTrax</v>
          </cell>
          <cell r="AZ3083" t="str">
            <v>Raven 3" w/display</v>
          </cell>
        </row>
        <row r="3084">
          <cell r="D3084">
            <v>0</v>
          </cell>
          <cell r="O3084">
            <v>0</v>
          </cell>
          <cell r="Q3084" t="str">
            <v>2015-1221</v>
          </cell>
          <cell r="R3084">
            <v>1220</v>
          </cell>
          <cell r="S3084">
            <v>225</v>
          </cell>
          <cell r="T3084" t="str">
            <v>ZF 2.42</v>
          </cell>
          <cell r="U3084" t="str">
            <v>6 Speed</v>
          </cell>
          <cell r="V3084" t="str">
            <v/>
          </cell>
          <cell r="W3084" t="str">
            <v>120F</v>
          </cell>
          <cell r="X3084">
            <v>42</v>
          </cell>
          <cell r="Y3084" t="str">
            <v>N</v>
          </cell>
          <cell r="Z3084" t="str">
            <v>380/80R38 (BLACK)</v>
          </cell>
          <cell r="AA3084" t="str">
            <v>380/90R46, SPRAYBIB (BLACK)</v>
          </cell>
          <cell r="AB3084">
            <v>1200</v>
          </cell>
          <cell r="AC3084" t="str">
            <v>N</v>
          </cell>
          <cell r="AD3084" t="str">
            <v>Y</v>
          </cell>
          <cell r="AE3084" t="str">
            <v>Y</v>
          </cell>
          <cell r="AF3084" t="str">
            <v>N</v>
          </cell>
          <cell r="AG3084" t="str">
            <v>N</v>
          </cell>
          <cell r="AH3084" t="str">
            <v>N</v>
          </cell>
          <cell r="AK3084" t="str">
            <v>N</v>
          </cell>
          <cell r="AL3084" t="str">
            <v>Y</v>
          </cell>
          <cell r="AM3084" t="str">
            <v>60/90</v>
          </cell>
          <cell r="AN3084" t="str">
            <v>Y</v>
          </cell>
          <cell r="AO3084">
            <v>9</v>
          </cell>
          <cell r="AP3084">
            <v>15</v>
          </cell>
          <cell r="AQ3084">
            <v>3</v>
          </cell>
          <cell r="AR3084" t="str">
            <v>N</v>
          </cell>
          <cell r="AS3084" t="str">
            <v>L</v>
          </cell>
          <cell r="AT3084" t="str">
            <v>Env Pro 2</v>
          </cell>
          <cell r="AU3084" t="str">
            <v>GPS</v>
          </cell>
          <cell r="AV3084" t="str">
            <v>ISO UltraGlide 5</v>
          </cell>
          <cell r="AW3084" t="str">
            <v>Y</v>
          </cell>
          <cell r="AX3084" t="str">
            <v>Y</v>
          </cell>
          <cell r="AY3084" t="str">
            <v>N</v>
          </cell>
        </row>
        <row r="3085">
          <cell r="D3085">
            <v>0</v>
          </cell>
          <cell r="O3085">
            <v>0</v>
          </cell>
          <cell r="Q3085" t="str">
            <v>2015-1222</v>
          </cell>
          <cell r="R3085">
            <v>720</v>
          </cell>
          <cell r="S3085">
            <v>160</v>
          </cell>
          <cell r="T3085" t="str">
            <v>JCB</v>
          </cell>
          <cell r="U3085" t="str">
            <v>4 Speed</v>
          </cell>
          <cell r="V3085" t="str">
            <v/>
          </cell>
          <cell r="W3085" t="str">
            <v>120F</v>
          </cell>
          <cell r="X3085">
            <v>50</v>
          </cell>
          <cell r="Y3085" t="str">
            <v>N</v>
          </cell>
          <cell r="Z3085" t="str">
            <v>380/80R38 (White)</v>
          </cell>
          <cell r="AA3085" t="str">
            <v>380/90R46, SPRAYBIB (WHITE)</v>
          </cell>
          <cell r="AB3085">
            <v>750</v>
          </cell>
          <cell r="AC3085" t="str">
            <v>N</v>
          </cell>
          <cell r="AD3085" t="str">
            <v>N</v>
          </cell>
          <cell r="AE3085" t="str">
            <v>Y</v>
          </cell>
          <cell r="AF3085" t="str">
            <v>N</v>
          </cell>
          <cell r="AG3085" t="str">
            <v>N</v>
          </cell>
          <cell r="AH3085" t="str">
            <v>N</v>
          </cell>
          <cell r="AK3085" t="str">
            <v>Y</v>
          </cell>
          <cell r="AL3085" t="str">
            <v>N</v>
          </cell>
          <cell r="AM3085" t="str">
            <v>60/90</v>
          </cell>
          <cell r="AN3085" t="str">
            <v>Y</v>
          </cell>
          <cell r="AO3085">
            <v>9</v>
          </cell>
          <cell r="AP3085">
            <v>15</v>
          </cell>
          <cell r="AQ3085">
            <v>3</v>
          </cell>
          <cell r="AR3085" t="str">
            <v>N</v>
          </cell>
          <cell r="AS3085" t="str">
            <v>N</v>
          </cell>
          <cell r="AT3085" t="str">
            <v>Env Pro 2</v>
          </cell>
          <cell r="AU3085" t="str">
            <v>GPS</v>
          </cell>
          <cell r="AV3085" t="str">
            <v>UltraGlide 5</v>
          </cell>
          <cell r="AW3085" t="str">
            <v>Y</v>
          </cell>
          <cell r="AX3085" t="str">
            <v>Y</v>
          </cell>
          <cell r="AY3085" t="str">
            <v>SmartTrax</v>
          </cell>
        </row>
        <row r="3086">
          <cell r="D3086">
            <v>0</v>
          </cell>
          <cell r="O3086">
            <v>0</v>
          </cell>
          <cell r="Q3086" t="str">
            <v>2015-1223</v>
          </cell>
          <cell r="R3086">
            <v>1025</v>
          </cell>
          <cell r="S3086">
            <v>173</v>
          </cell>
          <cell r="T3086" t="str">
            <v>ZF 2.42</v>
          </cell>
          <cell r="U3086" t="str">
            <v>6 Speed</v>
          </cell>
          <cell r="V3086" t="str">
            <v/>
          </cell>
          <cell r="W3086" t="str">
            <v>120F</v>
          </cell>
          <cell r="X3086">
            <v>50</v>
          </cell>
          <cell r="Y3086" t="str">
            <v>N</v>
          </cell>
          <cell r="Z3086" t="str">
            <v>380/80R38 (White)</v>
          </cell>
          <cell r="AA3086" t="str">
            <v>380/90R46, SPRAYBIB (WHITE)</v>
          </cell>
          <cell r="AB3086">
            <v>1000</v>
          </cell>
          <cell r="AC3086" t="str">
            <v>N</v>
          </cell>
          <cell r="AD3086" t="str">
            <v>N</v>
          </cell>
          <cell r="AE3086" t="str">
            <v>N</v>
          </cell>
          <cell r="AF3086" t="str">
            <v>N</v>
          </cell>
          <cell r="AG3086" t="str">
            <v>N</v>
          </cell>
          <cell r="AH3086" t="str">
            <v>Y</v>
          </cell>
          <cell r="AK3086" t="str">
            <v>Y</v>
          </cell>
          <cell r="AL3086" t="str">
            <v>N</v>
          </cell>
          <cell r="AM3086" t="str">
            <v>60/90</v>
          </cell>
          <cell r="AN3086" t="str">
            <v>Y</v>
          </cell>
          <cell r="AO3086">
            <v>9</v>
          </cell>
          <cell r="AP3086">
            <v>15</v>
          </cell>
          <cell r="AQ3086">
            <v>3</v>
          </cell>
          <cell r="AR3086" t="str">
            <v>N</v>
          </cell>
          <cell r="AS3086" t="str">
            <v>N</v>
          </cell>
          <cell r="AT3086" t="str">
            <v>Env Pro 2</v>
          </cell>
          <cell r="AU3086" t="str">
            <v>GPS</v>
          </cell>
          <cell r="AV3086" t="str">
            <v>N</v>
          </cell>
          <cell r="AW3086" t="str">
            <v>Y</v>
          </cell>
          <cell r="AX3086" t="str">
            <v>Y</v>
          </cell>
          <cell r="AY3086" t="str">
            <v>N</v>
          </cell>
        </row>
        <row r="3087">
          <cell r="D3087">
            <v>0</v>
          </cell>
          <cell r="O3087">
            <v>0</v>
          </cell>
          <cell r="Q3087" t="str">
            <v>2015-1224</v>
          </cell>
          <cell r="R3087">
            <v>1025</v>
          </cell>
          <cell r="S3087">
            <v>173</v>
          </cell>
          <cell r="T3087" t="str">
            <v>ZF 2.42</v>
          </cell>
          <cell r="U3087" t="str">
            <v>6 Speed</v>
          </cell>
          <cell r="V3087" t="str">
            <v/>
          </cell>
          <cell r="W3087" t="str">
            <v>120-160</v>
          </cell>
          <cell r="X3087">
            <v>50</v>
          </cell>
          <cell r="Y3087" t="str">
            <v>Y</v>
          </cell>
          <cell r="Z3087" t="str">
            <v>380/80R38 (White)</v>
          </cell>
          <cell r="AA3087" t="str">
            <v>380/90R46, SPRAYBIB (WHITE)</v>
          </cell>
          <cell r="AB3087">
            <v>1000</v>
          </cell>
          <cell r="AC3087" t="str">
            <v>N</v>
          </cell>
          <cell r="AD3087" t="str">
            <v>N</v>
          </cell>
          <cell r="AE3087" t="str">
            <v>Y</v>
          </cell>
          <cell r="AF3087">
            <v>38</v>
          </cell>
          <cell r="AG3087" t="str">
            <v>DB</v>
          </cell>
          <cell r="AH3087" t="str">
            <v>N</v>
          </cell>
          <cell r="AK3087" t="str">
            <v>N</v>
          </cell>
          <cell r="AL3087" t="str">
            <v>N</v>
          </cell>
          <cell r="AM3087" t="str">
            <v>60/90</v>
          </cell>
          <cell r="AN3087" t="str">
            <v>Y</v>
          </cell>
          <cell r="AO3087">
            <v>9</v>
          </cell>
          <cell r="AP3087">
            <v>15</v>
          </cell>
          <cell r="AQ3087">
            <v>3</v>
          </cell>
          <cell r="AR3087" t="str">
            <v>N</v>
          </cell>
          <cell r="AS3087" t="str">
            <v>N</v>
          </cell>
          <cell r="AT3087" t="str">
            <v>Env Pro 2</v>
          </cell>
          <cell r="AU3087" t="str">
            <v>GPS</v>
          </cell>
          <cell r="AV3087" t="str">
            <v>UltraGlide 3</v>
          </cell>
          <cell r="AW3087" t="str">
            <v>Y</v>
          </cell>
          <cell r="AX3087" t="str">
            <v>Y</v>
          </cell>
          <cell r="AY3087" t="str">
            <v>SmartTrax</v>
          </cell>
        </row>
        <row r="3088">
          <cell r="D3088">
            <v>0</v>
          </cell>
          <cell r="O3088">
            <v>0</v>
          </cell>
          <cell r="Q3088" t="str">
            <v>2015-1225</v>
          </cell>
          <cell r="R3088">
            <v>720</v>
          </cell>
          <cell r="S3088">
            <v>160</v>
          </cell>
          <cell r="T3088" t="str">
            <v>JCB</v>
          </cell>
          <cell r="U3088" t="str">
            <v>4 Speed</v>
          </cell>
          <cell r="V3088" t="str">
            <v/>
          </cell>
          <cell r="W3088" t="str">
            <v>120F</v>
          </cell>
          <cell r="X3088">
            <v>42</v>
          </cell>
          <cell r="Y3088" t="str">
            <v>N</v>
          </cell>
          <cell r="Z3088" t="str">
            <v>380/80R38 (White)</v>
          </cell>
          <cell r="AA3088" t="str">
            <v>380/90R46, SPRAYBIB (WHITE)</v>
          </cell>
          <cell r="AB3088">
            <v>750</v>
          </cell>
          <cell r="AC3088" t="str">
            <v>N</v>
          </cell>
          <cell r="AD3088" t="str">
            <v>N</v>
          </cell>
          <cell r="AE3088" t="str">
            <v>Y</v>
          </cell>
          <cell r="AF3088">
            <v>38</v>
          </cell>
          <cell r="AG3088" t="str">
            <v>Plan</v>
          </cell>
          <cell r="AH3088" t="str">
            <v>N</v>
          </cell>
          <cell r="AK3088" t="str">
            <v>N</v>
          </cell>
          <cell r="AL3088" t="str">
            <v>N</v>
          </cell>
          <cell r="AM3088">
            <v>90</v>
          </cell>
          <cell r="AN3088" t="str">
            <v>Y</v>
          </cell>
          <cell r="AO3088">
            <v>9</v>
          </cell>
          <cell r="AP3088">
            <v>20</v>
          </cell>
          <cell r="AQ3088">
            <v>5</v>
          </cell>
          <cell r="AR3088" t="str">
            <v>N</v>
          </cell>
          <cell r="AS3088" t="str">
            <v>B</v>
          </cell>
          <cell r="AT3088" t="str">
            <v>Env Pro 2</v>
          </cell>
          <cell r="AU3088" t="str">
            <v>GPS</v>
          </cell>
          <cell r="AV3088" t="str">
            <v>PowerGlide</v>
          </cell>
          <cell r="AW3088" t="str">
            <v>Y</v>
          </cell>
          <cell r="AX3088" t="str">
            <v>Y</v>
          </cell>
          <cell r="AY3088" t="str">
            <v>N</v>
          </cell>
        </row>
        <row r="3089">
          <cell r="D3089">
            <v>0</v>
          </cell>
          <cell r="O3089">
            <v>0</v>
          </cell>
          <cell r="Q3089" t="str">
            <v>2015-1226</v>
          </cell>
          <cell r="R3089">
            <v>1020</v>
          </cell>
          <cell r="S3089">
            <v>225</v>
          </cell>
          <cell r="T3089" t="str">
            <v>ZF 2.42</v>
          </cell>
          <cell r="U3089" t="str">
            <v>6 Speed</v>
          </cell>
          <cell r="V3089" t="str">
            <v/>
          </cell>
          <cell r="W3089" t="str">
            <v>120F</v>
          </cell>
          <cell r="X3089">
            <v>42</v>
          </cell>
          <cell r="Y3089" t="str">
            <v>N</v>
          </cell>
          <cell r="Z3089" t="str">
            <v>380/80R38 (White)</v>
          </cell>
          <cell r="AA3089" t="str">
            <v>380/90R46, SPRAYBIB (WHITE)</v>
          </cell>
          <cell r="AB3089">
            <v>1000</v>
          </cell>
          <cell r="AC3089" t="str">
            <v>N</v>
          </cell>
          <cell r="AD3089" t="str">
            <v>N</v>
          </cell>
          <cell r="AE3089" t="str">
            <v>Y</v>
          </cell>
          <cell r="AF3089">
            <v>38</v>
          </cell>
          <cell r="AG3089" t="str">
            <v>DB</v>
          </cell>
          <cell r="AH3089" t="str">
            <v>N</v>
          </cell>
          <cell r="AK3089" t="str">
            <v>Y</v>
          </cell>
          <cell r="AL3089" t="str">
            <v>Y</v>
          </cell>
          <cell r="AM3089">
            <v>90</v>
          </cell>
          <cell r="AN3089" t="str">
            <v>Y</v>
          </cell>
          <cell r="AO3089">
            <v>9</v>
          </cell>
          <cell r="AP3089">
            <v>20</v>
          </cell>
          <cell r="AQ3089">
            <v>3</v>
          </cell>
          <cell r="AR3089" t="str">
            <v>N</v>
          </cell>
          <cell r="AS3089" t="str">
            <v>B</v>
          </cell>
          <cell r="AT3089" t="str">
            <v>Viper 4</v>
          </cell>
          <cell r="AU3089" t="str">
            <v>GPS</v>
          </cell>
          <cell r="AV3089" t="str">
            <v>UltraGlide 3</v>
          </cell>
          <cell r="AW3089" t="str">
            <v>Y</v>
          </cell>
          <cell r="AX3089" t="str">
            <v>Y</v>
          </cell>
          <cell r="AY3089" t="str">
            <v>N</v>
          </cell>
        </row>
        <row r="3090">
          <cell r="D3090">
            <v>0</v>
          </cell>
          <cell r="O3090">
            <v>0</v>
          </cell>
          <cell r="Q3090" t="str">
            <v>2015-1227</v>
          </cell>
          <cell r="R3090">
            <v>1025</v>
          </cell>
          <cell r="S3090">
            <v>173</v>
          </cell>
          <cell r="T3090" t="str">
            <v>ZF 2.42</v>
          </cell>
          <cell r="U3090" t="str">
            <v>6 Speed</v>
          </cell>
          <cell r="V3090" t="str">
            <v/>
          </cell>
          <cell r="W3090" t="str">
            <v>120F</v>
          </cell>
          <cell r="X3090">
            <v>50</v>
          </cell>
          <cell r="Y3090" t="str">
            <v>N</v>
          </cell>
          <cell r="Z3090" t="str">
            <v>380/80R38 (White)</v>
          </cell>
          <cell r="AA3090" t="str">
            <v>380/90R46, SPRAYBIB (WHITE)</v>
          </cell>
          <cell r="AB3090">
            <v>1000</v>
          </cell>
          <cell r="AC3090" t="str">
            <v>Y</v>
          </cell>
          <cell r="AD3090" t="str">
            <v>Y</v>
          </cell>
          <cell r="AE3090" t="str">
            <v>Y</v>
          </cell>
          <cell r="AF3090">
            <v>38</v>
          </cell>
          <cell r="AG3090" t="str">
            <v>Plan</v>
          </cell>
          <cell r="AH3090" t="str">
            <v>N</v>
          </cell>
          <cell r="AK3090" t="str">
            <v>N</v>
          </cell>
          <cell r="AL3090" t="str">
            <v>N</v>
          </cell>
          <cell r="AM3090">
            <v>90</v>
          </cell>
          <cell r="AN3090" t="str">
            <v>Y</v>
          </cell>
          <cell r="AO3090">
            <v>9</v>
          </cell>
          <cell r="AP3090">
            <v>20</v>
          </cell>
          <cell r="AQ3090">
            <v>3</v>
          </cell>
          <cell r="AR3090" t="str">
            <v>N</v>
          </cell>
          <cell r="AS3090" t="str">
            <v>B</v>
          </cell>
          <cell r="AT3090" t="str">
            <v>Env Pro 2</v>
          </cell>
          <cell r="AU3090" t="str">
            <v>GPS</v>
          </cell>
          <cell r="AV3090" t="str">
            <v>PowerGlide</v>
          </cell>
          <cell r="AW3090" t="str">
            <v>Y</v>
          </cell>
          <cell r="AX3090" t="str">
            <v>Y</v>
          </cell>
          <cell r="AY3090" t="str">
            <v>SmartTrax</v>
          </cell>
        </row>
        <row r="3091">
          <cell r="D3091">
            <v>0</v>
          </cell>
          <cell r="O3091">
            <v>0</v>
          </cell>
          <cell r="Q3091" t="str">
            <v>2015-1228</v>
          </cell>
          <cell r="R3091">
            <v>720</v>
          </cell>
          <cell r="S3091">
            <v>160</v>
          </cell>
          <cell r="T3091" t="str">
            <v>JCB</v>
          </cell>
          <cell r="U3091" t="str">
            <v>4 Speed</v>
          </cell>
          <cell r="V3091" t="str">
            <v/>
          </cell>
          <cell r="W3091" t="str">
            <v>120F</v>
          </cell>
          <cell r="X3091">
            <v>42</v>
          </cell>
          <cell r="Y3091" t="str">
            <v>N</v>
          </cell>
          <cell r="Z3091" t="str">
            <v>380/80R38 (White)</v>
          </cell>
          <cell r="AA3091" t="str">
            <v>380/90R46, SPRAYBIB (WHITE)</v>
          </cell>
          <cell r="AB3091">
            <v>750</v>
          </cell>
          <cell r="AC3091" t="str">
            <v>N</v>
          </cell>
          <cell r="AD3091" t="str">
            <v>N</v>
          </cell>
          <cell r="AE3091" t="str">
            <v>N</v>
          </cell>
          <cell r="AF3091" t="str">
            <v>N</v>
          </cell>
          <cell r="AG3091" t="str">
            <v>N</v>
          </cell>
          <cell r="AH3091" t="str">
            <v>Y</v>
          </cell>
          <cell r="AK3091" t="str">
            <v>N</v>
          </cell>
          <cell r="AL3091" t="str">
            <v>Y</v>
          </cell>
          <cell r="AM3091">
            <v>100</v>
          </cell>
          <cell r="AN3091" t="str">
            <v>Y</v>
          </cell>
          <cell r="AO3091">
            <v>9</v>
          </cell>
          <cell r="AP3091">
            <v>20</v>
          </cell>
          <cell r="AQ3091">
            <v>3</v>
          </cell>
          <cell r="AR3091" t="str">
            <v>Split</v>
          </cell>
          <cell r="AS3091" t="str">
            <v>B</v>
          </cell>
          <cell r="AT3091" t="str">
            <v>ISO Wiring</v>
          </cell>
          <cell r="AU3091" t="str">
            <v>GPS</v>
          </cell>
          <cell r="AV3091" t="str">
            <v>N</v>
          </cell>
          <cell r="AW3091" t="str">
            <v>Y</v>
          </cell>
          <cell r="AX3091" t="str">
            <v>Y</v>
          </cell>
          <cell r="AY3091" t="str">
            <v>N</v>
          </cell>
        </row>
        <row r="3092">
          <cell r="D3092">
            <v>0</v>
          </cell>
          <cell r="O3092">
            <v>0</v>
          </cell>
          <cell r="Q3092" t="str">
            <v>2015-1230</v>
          </cell>
          <cell r="R3092" t="str">
            <v>1220+</v>
          </cell>
          <cell r="S3092">
            <v>275</v>
          </cell>
          <cell r="T3092" t="str">
            <v>ZF 1.87</v>
          </cell>
          <cell r="U3092" t="str">
            <v>6 Speed</v>
          </cell>
          <cell r="V3092" t="str">
            <v/>
          </cell>
          <cell r="W3092" t="str">
            <v>120F</v>
          </cell>
          <cell r="X3092">
            <v>50</v>
          </cell>
          <cell r="Y3092" t="str">
            <v>N</v>
          </cell>
          <cell r="Z3092" t="str">
            <v>380/80R38 (BLACK)</v>
          </cell>
          <cell r="AA3092" t="str">
            <v>380/90R46, SPRAYBIB (BLACK)</v>
          </cell>
          <cell r="AB3092">
            <v>1200</v>
          </cell>
          <cell r="AC3092" t="str">
            <v>N</v>
          </cell>
          <cell r="AD3092" t="str">
            <v>Y</v>
          </cell>
          <cell r="AE3092" t="str">
            <v>Y</v>
          </cell>
          <cell r="AF3092">
            <v>38</v>
          </cell>
          <cell r="AG3092" t="str">
            <v>DB</v>
          </cell>
          <cell r="AH3092" t="str">
            <v>N</v>
          </cell>
          <cell r="AK3092" t="str">
            <v>Y</v>
          </cell>
          <cell r="AL3092" t="str">
            <v>N</v>
          </cell>
          <cell r="AM3092">
            <v>100</v>
          </cell>
          <cell r="AN3092" t="str">
            <v>Y</v>
          </cell>
          <cell r="AO3092">
            <v>9</v>
          </cell>
          <cell r="AP3092">
            <v>20</v>
          </cell>
          <cell r="AQ3092">
            <v>3</v>
          </cell>
          <cell r="AR3092" t="str">
            <v>N</v>
          </cell>
          <cell r="AS3092" t="str">
            <v>L</v>
          </cell>
          <cell r="AT3092" t="str">
            <v>Env Pro 2</v>
          </cell>
          <cell r="AU3092" t="str">
            <v>GPS</v>
          </cell>
          <cell r="AV3092" t="str">
            <v>N</v>
          </cell>
          <cell r="AW3092" t="str">
            <v>Y</v>
          </cell>
          <cell r="AX3092" t="str">
            <v>Y</v>
          </cell>
          <cell r="AY3092" t="str">
            <v>N</v>
          </cell>
        </row>
        <row r="3093">
          <cell r="D3093">
            <v>0</v>
          </cell>
          <cell r="O3093">
            <v>0</v>
          </cell>
          <cell r="Q3093" t="str">
            <v>2015-1231</v>
          </cell>
          <cell r="R3093">
            <v>1220</v>
          </cell>
          <cell r="S3093">
            <v>225</v>
          </cell>
          <cell r="T3093" t="str">
            <v>ZF 2.42</v>
          </cell>
          <cell r="U3093" t="str">
            <v>6 Speed</v>
          </cell>
          <cell r="V3093" t="str">
            <v/>
          </cell>
          <cell r="W3093" t="str">
            <v>120F</v>
          </cell>
          <cell r="X3093">
            <v>50</v>
          </cell>
          <cell r="Y3093" t="str">
            <v>N</v>
          </cell>
          <cell r="Z3093" t="str">
            <v>380/80R38 (BLACK)</v>
          </cell>
          <cell r="AA3093" t="str">
            <v>380/90R46, SPRAYBIB (BLACK)</v>
          </cell>
          <cell r="AB3093">
            <v>1200</v>
          </cell>
          <cell r="AC3093" t="str">
            <v>N</v>
          </cell>
          <cell r="AD3093" t="str">
            <v>N</v>
          </cell>
          <cell r="AE3093" t="str">
            <v>Y</v>
          </cell>
          <cell r="AF3093">
            <v>38</v>
          </cell>
          <cell r="AG3093" t="str">
            <v>DB</v>
          </cell>
          <cell r="AH3093" t="str">
            <v>N</v>
          </cell>
          <cell r="AK3093" t="str">
            <v>N</v>
          </cell>
          <cell r="AL3093" t="str">
            <v>N</v>
          </cell>
          <cell r="AM3093">
            <v>100</v>
          </cell>
          <cell r="AN3093" t="str">
            <v>Y</v>
          </cell>
          <cell r="AO3093">
            <v>9</v>
          </cell>
          <cell r="AP3093">
            <v>20</v>
          </cell>
          <cell r="AQ3093">
            <v>3</v>
          </cell>
          <cell r="AR3093" t="str">
            <v>N</v>
          </cell>
          <cell r="AS3093" t="str">
            <v>L</v>
          </cell>
          <cell r="AT3093" t="str">
            <v>Env Pro 2</v>
          </cell>
          <cell r="AU3093" t="str">
            <v>GPS</v>
          </cell>
          <cell r="AV3093" t="str">
            <v>UltraGlide 3</v>
          </cell>
          <cell r="AW3093" t="str">
            <v>Y</v>
          </cell>
          <cell r="AX3093" t="str">
            <v>Y</v>
          </cell>
          <cell r="AY3093" t="str">
            <v>SmartTrax</v>
          </cell>
          <cell r="AZ3093" t="str">
            <v>Raven 2" w/display</v>
          </cell>
        </row>
        <row r="3094">
          <cell r="D3094">
            <v>0</v>
          </cell>
          <cell r="O3094">
            <v>0</v>
          </cell>
          <cell r="Q3094" t="str">
            <v>2015-1233</v>
          </cell>
          <cell r="R3094">
            <v>1220</v>
          </cell>
          <cell r="S3094">
            <v>225</v>
          </cell>
          <cell r="T3094" t="str">
            <v>ZF 2.42</v>
          </cell>
          <cell r="U3094" t="str">
            <v>6 Speed</v>
          </cell>
          <cell r="V3094" t="str">
            <v/>
          </cell>
          <cell r="W3094" t="str">
            <v>120-160</v>
          </cell>
          <cell r="X3094">
            <v>50</v>
          </cell>
          <cell r="Y3094" t="str">
            <v>Y</v>
          </cell>
          <cell r="Z3094" t="str">
            <v>380/80R38 (BLACK)</v>
          </cell>
          <cell r="AA3094" t="str">
            <v>380/90R46, SPRAYBIB (BLACK)</v>
          </cell>
          <cell r="AB3094">
            <v>1200</v>
          </cell>
          <cell r="AC3094" t="str">
            <v>N</v>
          </cell>
          <cell r="AD3094" t="str">
            <v>N</v>
          </cell>
          <cell r="AE3094" t="str">
            <v>Y</v>
          </cell>
          <cell r="AF3094" t="str">
            <v>N</v>
          </cell>
          <cell r="AG3094" t="str">
            <v>N</v>
          </cell>
          <cell r="AH3094" t="str">
            <v>N</v>
          </cell>
          <cell r="AK3094" t="str">
            <v>N</v>
          </cell>
          <cell r="AL3094" t="str">
            <v>Y</v>
          </cell>
          <cell r="AM3094" t="str">
            <v>60/90</v>
          </cell>
          <cell r="AN3094" t="str">
            <v>Y</v>
          </cell>
          <cell r="AO3094">
            <v>9</v>
          </cell>
          <cell r="AP3094">
            <v>15</v>
          </cell>
          <cell r="AQ3094">
            <v>3</v>
          </cell>
          <cell r="AR3094" t="str">
            <v>N</v>
          </cell>
          <cell r="AS3094" t="str">
            <v>L</v>
          </cell>
          <cell r="AT3094" t="str">
            <v>Env Pro 2</v>
          </cell>
          <cell r="AU3094" t="str">
            <v>GPS</v>
          </cell>
          <cell r="AV3094" t="str">
            <v>UltraGlide 5</v>
          </cell>
          <cell r="AW3094" t="str">
            <v>Y</v>
          </cell>
          <cell r="AX3094" t="str">
            <v>Y</v>
          </cell>
          <cell r="AY3094" t="str">
            <v>SmartTrax</v>
          </cell>
          <cell r="BB3094" t="str">
            <v>White 620/70R42, MEGAXBIB</v>
          </cell>
        </row>
        <row r="3095">
          <cell r="D3095">
            <v>0</v>
          </cell>
          <cell r="O3095">
            <v>0</v>
          </cell>
          <cell r="Q3095" t="str">
            <v>2015-1234</v>
          </cell>
          <cell r="R3095">
            <v>720</v>
          </cell>
          <cell r="S3095">
            <v>160</v>
          </cell>
          <cell r="T3095" t="str">
            <v>JCB</v>
          </cell>
          <cell r="U3095" t="str">
            <v>4 Speed</v>
          </cell>
          <cell r="V3095" t="str">
            <v/>
          </cell>
          <cell r="W3095" t="str">
            <v>120F</v>
          </cell>
          <cell r="X3095">
            <v>42</v>
          </cell>
          <cell r="Y3095" t="str">
            <v>N</v>
          </cell>
          <cell r="Z3095" t="str">
            <v>380/80R38 (White)</v>
          </cell>
          <cell r="AA3095" t="str">
            <v>380/90R46, SPRAYBIB (WHITE)</v>
          </cell>
          <cell r="AB3095">
            <v>750</v>
          </cell>
          <cell r="AC3095" t="str">
            <v>N</v>
          </cell>
          <cell r="AD3095" t="str">
            <v>N</v>
          </cell>
          <cell r="AE3095" t="str">
            <v>Y</v>
          </cell>
          <cell r="AF3095" t="str">
            <v>N</v>
          </cell>
          <cell r="AG3095" t="str">
            <v>N</v>
          </cell>
          <cell r="AH3095" t="str">
            <v>Y</v>
          </cell>
          <cell r="AK3095" t="str">
            <v>Y</v>
          </cell>
          <cell r="AL3095" t="str">
            <v>N</v>
          </cell>
          <cell r="AM3095" t="str">
            <v>60/90</v>
          </cell>
          <cell r="AN3095" t="str">
            <v>Y</v>
          </cell>
          <cell r="AO3095">
            <v>9</v>
          </cell>
          <cell r="AP3095">
            <v>15</v>
          </cell>
          <cell r="AQ3095">
            <v>3</v>
          </cell>
          <cell r="AR3095" t="str">
            <v>N</v>
          </cell>
          <cell r="AS3095" t="str">
            <v>N</v>
          </cell>
          <cell r="AT3095" t="str">
            <v>Env Pro 2</v>
          </cell>
          <cell r="AU3095" t="str">
            <v>GPS</v>
          </cell>
          <cell r="AV3095" t="str">
            <v>UltraGlide 5</v>
          </cell>
          <cell r="AW3095" t="str">
            <v>Y</v>
          </cell>
          <cell r="AX3095" t="str">
            <v>Y</v>
          </cell>
          <cell r="AY3095" t="str">
            <v>SmartTrax</v>
          </cell>
        </row>
        <row r="3096">
          <cell r="D3096">
            <v>0</v>
          </cell>
          <cell r="O3096">
            <v>0</v>
          </cell>
          <cell r="Q3096" t="str">
            <v>2015-1235</v>
          </cell>
          <cell r="R3096">
            <v>1025</v>
          </cell>
          <cell r="S3096">
            <v>173</v>
          </cell>
          <cell r="T3096" t="str">
            <v>ZF 2.42</v>
          </cell>
          <cell r="U3096" t="str">
            <v>6 Speed</v>
          </cell>
          <cell r="V3096" t="str">
            <v/>
          </cell>
          <cell r="W3096" t="str">
            <v>120F</v>
          </cell>
          <cell r="X3096">
            <v>42</v>
          </cell>
          <cell r="Y3096" t="str">
            <v>N</v>
          </cell>
          <cell r="Z3096" t="str">
            <v>320/85R38 (White)</v>
          </cell>
          <cell r="AA3096" t="str">
            <v>320/90R50, AGRIBIB RC (White)</v>
          </cell>
          <cell r="AB3096">
            <v>1000</v>
          </cell>
          <cell r="AC3096" t="str">
            <v>N</v>
          </cell>
          <cell r="AD3096" t="str">
            <v>N</v>
          </cell>
          <cell r="AE3096" t="str">
            <v>N</v>
          </cell>
          <cell r="AF3096" t="str">
            <v>N</v>
          </cell>
          <cell r="AG3096" t="str">
            <v>N</v>
          </cell>
          <cell r="AH3096" t="str">
            <v>N</v>
          </cell>
          <cell r="AK3096" t="str">
            <v>Y</v>
          </cell>
          <cell r="AL3096" t="str">
            <v>N</v>
          </cell>
          <cell r="AM3096" t="str">
            <v>60/90</v>
          </cell>
          <cell r="AN3096" t="str">
            <v>Y</v>
          </cell>
          <cell r="AO3096">
            <v>9</v>
          </cell>
          <cell r="AP3096">
            <v>15</v>
          </cell>
          <cell r="AQ3096">
            <v>5</v>
          </cell>
          <cell r="AR3096" t="str">
            <v>N</v>
          </cell>
          <cell r="AS3096" t="str">
            <v>N</v>
          </cell>
          <cell r="AT3096" t="str">
            <v>Env Pro 2</v>
          </cell>
          <cell r="AU3096" t="str">
            <v>GPS</v>
          </cell>
          <cell r="AV3096" t="str">
            <v>N</v>
          </cell>
          <cell r="AW3096" t="str">
            <v>Y</v>
          </cell>
          <cell r="AX3096" t="str">
            <v>Y</v>
          </cell>
          <cell r="AY3096" t="str">
            <v>N</v>
          </cell>
        </row>
        <row r="3097">
          <cell r="D3097">
            <v>0</v>
          </cell>
          <cell r="O3097">
            <v>0</v>
          </cell>
          <cell r="Q3097" t="str">
            <v>2015-1236</v>
          </cell>
          <cell r="R3097">
            <v>720</v>
          </cell>
          <cell r="S3097">
            <v>160</v>
          </cell>
          <cell r="T3097" t="str">
            <v>JCB</v>
          </cell>
          <cell r="U3097" t="str">
            <v>4 Speed</v>
          </cell>
          <cell r="V3097" t="str">
            <v/>
          </cell>
          <cell r="W3097" t="str">
            <v>120F</v>
          </cell>
          <cell r="X3097">
            <v>50</v>
          </cell>
          <cell r="Y3097" t="str">
            <v>N</v>
          </cell>
          <cell r="Z3097" t="str">
            <v>380/80R38 (White)</v>
          </cell>
          <cell r="AA3097" t="str">
            <v>380/90R46, SPRAYBIB (WHITE)</v>
          </cell>
          <cell r="AB3097">
            <v>750</v>
          </cell>
          <cell r="AC3097" t="str">
            <v>N</v>
          </cell>
          <cell r="AD3097" t="str">
            <v>N</v>
          </cell>
          <cell r="AE3097" t="str">
            <v>Y</v>
          </cell>
          <cell r="AF3097">
            <v>38</v>
          </cell>
          <cell r="AG3097" t="str">
            <v>DB</v>
          </cell>
          <cell r="AH3097" t="str">
            <v>N</v>
          </cell>
          <cell r="AK3097" t="str">
            <v>N</v>
          </cell>
          <cell r="AL3097" t="str">
            <v>N</v>
          </cell>
          <cell r="AM3097">
            <v>100</v>
          </cell>
          <cell r="AN3097" t="str">
            <v>Y</v>
          </cell>
          <cell r="AO3097">
            <v>9</v>
          </cell>
          <cell r="AP3097">
            <v>15</v>
          </cell>
          <cell r="AQ3097">
            <v>3</v>
          </cell>
          <cell r="AR3097" t="str">
            <v>N</v>
          </cell>
          <cell r="AS3097" t="str">
            <v>N</v>
          </cell>
          <cell r="AT3097" t="str">
            <v>Env Pro 2</v>
          </cell>
          <cell r="AU3097" t="str">
            <v>GPS</v>
          </cell>
          <cell r="AV3097" t="str">
            <v>UltraGlide 3</v>
          </cell>
          <cell r="AW3097" t="str">
            <v>Y</v>
          </cell>
          <cell r="AX3097" t="str">
            <v>Y</v>
          </cell>
          <cell r="AY3097" t="str">
            <v>SmartTrax</v>
          </cell>
        </row>
        <row r="3098">
          <cell r="D3098">
            <v>0</v>
          </cell>
          <cell r="O3098">
            <v>0</v>
          </cell>
          <cell r="Q3098" t="str">
            <v>2015-1237</v>
          </cell>
          <cell r="R3098">
            <v>720</v>
          </cell>
          <cell r="S3098">
            <v>160</v>
          </cell>
          <cell r="T3098" t="str">
            <v>JCB</v>
          </cell>
          <cell r="U3098" t="str">
            <v>4 Speed</v>
          </cell>
          <cell r="V3098" t="str">
            <v/>
          </cell>
          <cell r="W3098" t="str">
            <v>120F</v>
          </cell>
          <cell r="X3098">
            <v>42</v>
          </cell>
          <cell r="Y3098" t="str">
            <v>N</v>
          </cell>
          <cell r="Z3098" t="str">
            <v>380/80R38 (White)</v>
          </cell>
          <cell r="AA3098" t="str">
            <v>380/90R46, SPRAYBIB (WHITE)</v>
          </cell>
          <cell r="AB3098">
            <v>750</v>
          </cell>
          <cell r="AC3098" t="str">
            <v>N</v>
          </cell>
          <cell r="AD3098" t="str">
            <v>N</v>
          </cell>
          <cell r="AE3098" t="str">
            <v>Y</v>
          </cell>
          <cell r="AF3098">
            <v>38</v>
          </cell>
          <cell r="AG3098" t="str">
            <v>Plan</v>
          </cell>
          <cell r="AH3098" t="str">
            <v>N</v>
          </cell>
          <cell r="AK3098" t="str">
            <v>N</v>
          </cell>
          <cell r="AL3098" t="str">
            <v>N</v>
          </cell>
          <cell r="AM3098">
            <v>90</v>
          </cell>
          <cell r="AN3098" t="str">
            <v>Y</v>
          </cell>
          <cell r="AO3098">
            <v>9</v>
          </cell>
          <cell r="AP3098">
            <v>20</v>
          </cell>
          <cell r="AQ3098">
            <v>3</v>
          </cell>
          <cell r="AR3098" t="str">
            <v>N</v>
          </cell>
          <cell r="AS3098" t="str">
            <v>B</v>
          </cell>
          <cell r="AT3098" t="str">
            <v>Env Pro 2</v>
          </cell>
          <cell r="AU3098" t="str">
            <v>GPS</v>
          </cell>
          <cell r="AV3098" t="str">
            <v>PowerGlide</v>
          </cell>
          <cell r="AW3098" t="str">
            <v>Y</v>
          </cell>
          <cell r="AX3098" t="str">
            <v>Y</v>
          </cell>
          <cell r="AY3098" t="str">
            <v>SmartTrax</v>
          </cell>
        </row>
        <row r="3099">
          <cell r="D3099">
            <v>0</v>
          </cell>
          <cell r="O3099">
            <v>0</v>
          </cell>
          <cell r="Q3099" t="str">
            <v>2015-1242</v>
          </cell>
          <cell r="R3099">
            <v>1020</v>
          </cell>
          <cell r="S3099">
            <v>225</v>
          </cell>
          <cell r="T3099" t="str">
            <v>ZF 2.42</v>
          </cell>
          <cell r="U3099" t="str">
            <v>6 Speed</v>
          </cell>
          <cell r="V3099" t="str">
            <v/>
          </cell>
          <cell r="W3099" t="str">
            <v>120F</v>
          </cell>
          <cell r="X3099">
            <v>42</v>
          </cell>
          <cell r="Y3099" t="str">
            <v>N</v>
          </cell>
          <cell r="Z3099" t="str">
            <v>380/80R38 (White)</v>
          </cell>
          <cell r="AA3099" t="str">
            <v>380/90R46, SPRAYBIB (WHITE)</v>
          </cell>
          <cell r="AB3099">
            <v>1000</v>
          </cell>
          <cell r="AC3099" t="str">
            <v>N</v>
          </cell>
          <cell r="AD3099" t="str">
            <v>Y</v>
          </cell>
          <cell r="AE3099" t="str">
            <v>Y</v>
          </cell>
          <cell r="AF3099">
            <v>38</v>
          </cell>
          <cell r="AG3099" t="str">
            <v>DB</v>
          </cell>
          <cell r="AH3099" t="str">
            <v>N</v>
          </cell>
          <cell r="AK3099" t="str">
            <v>Y</v>
          </cell>
          <cell r="AL3099" t="str">
            <v>N</v>
          </cell>
          <cell r="AM3099">
            <v>90</v>
          </cell>
          <cell r="AN3099" t="str">
            <v>Y</v>
          </cell>
          <cell r="AO3099">
            <v>9</v>
          </cell>
          <cell r="AP3099">
            <v>20</v>
          </cell>
          <cell r="AQ3099">
            <v>3</v>
          </cell>
          <cell r="AR3099" t="str">
            <v>N</v>
          </cell>
          <cell r="AS3099" t="str">
            <v>B</v>
          </cell>
          <cell r="AT3099" t="str">
            <v>Viper 4</v>
          </cell>
          <cell r="AU3099" t="str">
            <v>GPS</v>
          </cell>
          <cell r="AV3099" t="str">
            <v>UltraGlide 3</v>
          </cell>
          <cell r="AW3099" t="str">
            <v>Y</v>
          </cell>
          <cell r="AX3099" t="str">
            <v>Y</v>
          </cell>
          <cell r="AY3099" t="str">
            <v>N</v>
          </cell>
        </row>
        <row r="3100">
          <cell r="D3100">
            <v>0</v>
          </cell>
          <cell r="O3100">
            <v>0</v>
          </cell>
          <cell r="Q3100" t="str">
            <v>2015-1243</v>
          </cell>
          <cell r="R3100">
            <v>1025</v>
          </cell>
          <cell r="S3100">
            <v>173</v>
          </cell>
          <cell r="T3100" t="str">
            <v>ZF 2.42</v>
          </cell>
          <cell r="U3100" t="str">
            <v>6 Speed</v>
          </cell>
          <cell r="V3100" t="str">
            <v/>
          </cell>
          <cell r="W3100" t="str">
            <v>120F</v>
          </cell>
          <cell r="X3100">
            <v>50</v>
          </cell>
          <cell r="Y3100" t="str">
            <v>N</v>
          </cell>
          <cell r="Z3100" t="str">
            <v>380/80R38 (White)</v>
          </cell>
          <cell r="AA3100" t="str">
            <v>380/90R46, SPRAYBIB (WHITE)</v>
          </cell>
          <cell r="AB3100">
            <v>1000</v>
          </cell>
          <cell r="AC3100" t="str">
            <v>N</v>
          </cell>
          <cell r="AD3100" t="str">
            <v>N</v>
          </cell>
          <cell r="AE3100" t="str">
            <v>Y</v>
          </cell>
          <cell r="AF3100">
            <v>38</v>
          </cell>
          <cell r="AG3100" t="str">
            <v>Plan</v>
          </cell>
          <cell r="AH3100" t="str">
            <v>N</v>
          </cell>
          <cell r="AK3100" t="str">
            <v>N</v>
          </cell>
          <cell r="AL3100" t="str">
            <v>N</v>
          </cell>
          <cell r="AM3100">
            <v>90</v>
          </cell>
          <cell r="AN3100" t="str">
            <v>Y</v>
          </cell>
          <cell r="AO3100">
            <v>9</v>
          </cell>
          <cell r="AP3100">
            <v>20</v>
          </cell>
          <cell r="AQ3100">
            <v>3</v>
          </cell>
          <cell r="AR3100" t="str">
            <v>N</v>
          </cell>
          <cell r="AS3100" t="str">
            <v>B</v>
          </cell>
          <cell r="AT3100" t="str">
            <v>Env Pro 2</v>
          </cell>
          <cell r="AU3100" t="str">
            <v>GPS</v>
          </cell>
          <cell r="AV3100" t="str">
            <v>PowerGlide</v>
          </cell>
          <cell r="AW3100" t="str">
            <v>Y</v>
          </cell>
          <cell r="AX3100" t="str">
            <v>Y</v>
          </cell>
          <cell r="AY3100" t="str">
            <v>SmartTrax</v>
          </cell>
        </row>
        <row r="3101">
          <cell r="D3101">
            <v>0</v>
          </cell>
          <cell r="O3101">
            <v>0</v>
          </cell>
          <cell r="Q3101" t="str">
            <v>2015-1250</v>
          </cell>
          <cell r="R3101">
            <v>720</v>
          </cell>
          <cell r="S3101">
            <v>160</v>
          </cell>
          <cell r="T3101" t="str">
            <v>JCB</v>
          </cell>
          <cell r="U3101" t="str">
            <v>4 Speed</v>
          </cell>
          <cell r="V3101" t="str">
            <v/>
          </cell>
          <cell r="W3101" t="str">
            <v>120F</v>
          </cell>
          <cell r="X3101">
            <v>42</v>
          </cell>
          <cell r="Y3101" t="str">
            <v>N</v>
          </cell>
          <cell r="Z3101" t="str">
            <v>380/80R38 (White)</v>
          </cell>
          <cell r="AA3101" t="str">
            <v>380/90R46, SPRAYBIB (WHITE)</v>
          </cell>
          <cell r="AB3101">
            <v>750</v>
          </cell>
          <cell r="AC3101" t="str">
            <v>N</v>
          </cell>
          <cell r="AD3101" t="str">
            <v>N</v>
          </cell>
          <cell r="AE3101" t="str">
            <v>N</v>
          </cell>
          <cell r="AF3101">
            <v>38</v>
          </cell>
          <cell r="AG3101" t="str">
            <v>DB</v>
          </cell>
          <cell r="AH3101" t="str">
            <v>N</v>
          </cell>
          <cell r="AK3101" t="str">
            <v>N</v>
          </cell>
          <cell r="AL3101" t="str">
            <v>Y</v>
          </cell>
          <cell r="AM3101">
            <v>100</v>
          </cell>
          <cell r="AN3101" t="str">
            <v>Y</v>
          </cell>
          <cell r="AO3101">
            <v>9</v>
          </cell>
          <cell r="AP3101">
            <v>20</v>
          </cell>
          <cell r="AQ3101">
            <v>3</v>
          </cell>
          <cell r="AR3101" t="str">
            <v>N</v>
          </cell>
          <cell r="AS3101" t="str">
            <v>B</v>
          </cell>
          <cell r="AT3101" t="str">
            <v>Env Pro 2</v>
          </cell>
          <cell r="AU3101" t="str">
            <v>GPS</v>
          </cell>
          <cell r="AV3101" t="str">
            <v>N</v>
          </cell>
          <cell r="AW3101" t="str">
            <v>Y</v>
          </cell>
          <cell r="AX3101" t="str">
            <v>Y</v>
          </cell>
          <cell r="AY3101" t="str">
            <v>SmartTrax</v>
          </cell>
        </row>
        <row r="3102">
          <cell r="D3102">
            <v>0</v>
          </cell>
          <cell r="O3102">
            <v>0</v>
          </cell>
          <cell r="Q3102" t="str">
            <v>2015-1252</v>
          </cell>
          <cell r="R3102" t="str">
            <v>1020+</v>
          </cell>
          <cell r="S3102">
            <v>275</v>
          </cell>
          <cell r="T3102" t="str">
            <v>ZF 1.87</v>
          </cell>
          <cell r="U3102" t="str">
            <v>6 Speed</v>
          </cell>
          <cell r="V3102" t="str">
            <v/>
          </cell>
          <cell r="W3102" t="str">
            <v>120-160</v>
          </cell>
          <cell r="X3102">
            <v>50</v>
          </cell>
          <cell r="Y3102" t="str">
            <v>Y</v>
          </cell>
          <cell r="Z3102" t="str">
            <v>380/80R38 (BLACK)</v>
          </cell>
          <cell r="AA3102" t="str">
            <v>380/90R46, SPRAYBIB (BLACK)</v>
          </cell>
          <cell r="AB3102">
            <v>1200</v>
          </cell>
          <cell r="AC3102" t="str">
            <v>N</v>
          </cell>
          <cell r="AD3102" t="str">
            <v>Y</v>
          </cell>
          <cell r="AE3102" t="str">
            <v>Y</v>
          </cell>
          <cell r="AF3102">
            <v>38</v>
          </cell>
          <cell r="AG3102" t="str">
            <v>DB</v>
          </cell>
          <cell r="AH3102" t="str">
            <v>Y</v>
          </cell>
          <cell r="AK3102" t="str">
            <v>Y</v>
          </cell>
          <cell r="AL3102" t="str">
            <v>N</v>
          </cell>
          <cell r="AM3102">
            <v>100</v>
          </cell>
          <cell r="AN3102" t="str">
            <v>Y</v>
          </cell>
          <cell r="AO3102">
            <v>9</v>
          </cell>
          <cell r="AP3102">
            <v>20</v>
          </cell>
          <cell r="AQ3102">
            <v>3</v>
          </cell>
          <cell r="AR3102" t="str">
            <v>N</v>
          </cell>
          <cell r="AS3102" t="str">
            <v>L</v>
          </cell>
          <cell r="AT3102" t="str">
            <v>Env Pro 2</v>
          </cell>
          <cell r="AU3102" t="str">
            <v>GPS</v>
          </cell>
          <cell r="AV3102" t="str">
            <v>N</v>
          </cell>
          <cell r="AW3102" t="str">
            <v>Y</v>
          </cell>
          <cell r="AX3102" t="str">
            <v>Y</v>
          </cell>
          <cell r="AY3102" t="str">
            <v>N</v>
          </cell>
        </row>
        <row r="3103">
          <cell r="D3103">
            <v>0</v>
          </cell>
          <cell r="O3103">
            <v>0</v>
          </cell>
          <cell r="Q3103" t="str">
            <v>2015-1253</v>
          </cell>
          <cell r="R3103">
            <v>1220</v>
          </cell>
          <cell r="S3103">
            <v>225</v>
          </cell>
          <cell r="T3103" t="str">
            <v>ZF 2.42</v>
          </cell>
          <cell r="U3103" t="str">
            <v>6 Speed</v>
          </cell>
          <cell r="V3103" t="str">
            <v/>
          </cell>
          <cell r="W3103" t="str">
            <v>120F</v>
          </cell>
          <cell r="X3103">
            <v>50</v>
          </cell>
          <cell r="Y3103" t="str">
            <v>N</v>
          </cell>
          <cell r="Z3103" t="str">
            <v>380/80R38 (BLACK)</v>
          </cell>
          <cell r="AA3103" t="str">
            <v>380/90R46, SPRAYBIB (BLACK)</v>
          </cell>
          <cell r="AB3103">
            <v>1200</v>
          </cell>
          <cell r="AC3103" t="str">
            <v>N</v>
          </cell>
          <cell r="AD3103" t="str">
            <v>N</v>
          </cell>
          <cell r="AE3103" t="str">
            <v>Y</v>
          </cell>
          <cell r="AF3103">
            <v>38</v>
          </cell>
          <cell r="AG3103" t="str">
            <v>DB</v>
          </cell>
          <cell r="AH3103" t="str">
            <v>N</v>
          </cell>
          <cell r="AK3103" t="str">
            <v>N</v>
          </cell>
          <cell r="AL3103" t="str">
            <v>N</v>
          </cell>
          <cell r="AM3103">
            <v>100</v>
          </cell>
          <cell r="AN3103" t="str">
            <v>Y</v>
          </cell>
          <cell r="AO3103">
            <v>9</v>
          </cell>
          <cell r="AP3103">
            <v>20</v>
          </cell>
          <cell r="AQ3103">
            <v>3</v>
          </cell>
          <cell r="AR3103" t="str">
            <v>N</v>
          </cell>
          <cell r="AS3103" t="str">
            <v>L</v>
          </cell>
          <cell r="AT3103" t="str">
            <v>Viper 4</v>
          </cell>
          <cell r="AU3103" t="str">
            <v>GPS</v>
          </cell>
          <cell r="AV3103" t="str">
            <v>UltraGlide 3</v>
          </cell>
          <cell r="AW3103" t="str">
            <v>Y</v>
          </cell>
          <cell r="AX3103" t="str">
            <v>Y</v>
          </cell>
          <cell r="AY3103" t="str">
            <v>SmartTrax</v>
          </cell>
        </row>
        <row r="3104">
          <cell r="D3104">
            <v>0</v>
          </cell>
          <cell r="O3104">
            <v>0</v>
          </cell>
          <cell r="Q3104" t="str">
            <v>2015-1254</v>
          </cell>
          <cell r="R3104">
            <v>1220</v>
          </cell>
          <cell r="S3104">
            <v>225</v>
          </cell>
          <cell r="T3104" t="str">
            <v>ZF 2.42</v>
          </cell>
          <cell r="U3104" t="str">
            <v>6 Speed</v>
          </cell>
          <cell r="V3104" t="str">
            <v/>
          </cell>
          <cell r="W3104" t="str">
            <v>120F</v>
          </cell>
          <cell r="X3104">
            <v>50</v>
          </cell>
          <cell r="Y3104" t="str">
            <v>N</v>
          </cell>
          <cell r="Z3104" t="str">
            <v>380/80R38 (BLACK)</v>
          </cell>
          <cell r="AA3104" t="str">
            <v>380/90R46, SPRAYBIB (BLACK)</v>
          </cell>
          <cell r="AB3104">
            <v>1200</v>
          </cell>
          <cell r="AC3104" t="str">
            <v>N</v>
          </cell>
          <cell r="AD3104" t="str">
            <v>N</v>
          </cell>
          <cell r="AE3104" t="str">
            <v>Y</v>
          </cell>
          <cell r="AF3104" t="str">
            <v>N</v>
          </cell>
          <cell r="AG3104" t="str">
            <v>N</v>
          </cell>
          <cell r="AH3104" t="str">
            <v>N</v>
          </cell>
          <cell r="AK3104" t="str">
            <v>Y</v>
          </cell>
          <cell r="AL3104" t="str">
            <v>Y</v>
          </cell>
          <cell r="AM3104" t="str">
            <v>60/90</v>
          </cell>
          <cell r="AN3104" t="str">
            <v>Y</v>
          </cell>
          <cell r="AO3104">
            <v>9</v>
          </cell>
          <cell r="AP3104">
            <v>15</v>
          </cell>
          <cell r="AQ3104">
            <v>3</v>
          </cell>
          <cell r="AR3104" t="str">
            <v>N</v>
          </cell>
          <cell r="AS3104" t="str">
            <v>L</v>
          </cell>
          <cell r="AT3104" t="str">
            <v>Env Pro 2</v>
          </cell>
          <cell r="AU3104" t="str">
            <v>GPS</v>
          </cell>
          <cell r="AV3104" t="str">
            <v>N</v>
          </cell>
          <cell r="AW3104" t="str">
            <v>Y</v>
          </cell>
          <cell r="AX3104" t="str">
            <v>Y</v>
          </cell>
          <cell r="AY3104" t="str">
            <v>N</v>
          </cell>
          <cell r="BB3104" t="str">
            <v xml:space="preserve">Dual set, White, 380/90R46, SPRAYBIB </v>
          </cell>
        </row>
        <row r="3105">
          <cell r="D3105">
            <v>0</v>
          </cell>
          <cell r="O3105">
            <v>0</v>
          </cell>
          <cell r="Q3105" t="str">
            <v>2015-1255</v>
          </cell>
          <cell r="R3105">
            <v>720</v>
          </cell>
          <cell r="S3105">
            <v>160</v>
          </cell>
          <cell r="T3105" t="str">
            <v>JCB</v>
          </cell>
          <cell r="U3105" t="str">
            <v>4 Speed</v>
          </cell>
          <cell r="V3105" t="str">
            <v/>
          </cell>
          <cell r="W3105" t="str">
            <v>120F</v>
          </cell>
          <cell r="X3105">
            <v>42</v>
          </cell>
          <cell r="Y3105" t="str">
            <v>N</v>
          </cell>
          <cell r="Z3105" t="str">
            <v>380/80R38 (White)</v>
          </cell>
          <cell r="AA3105" t="str">
            <v>380/90R46, SPRAYBIB (WHITE)</v>
          </cell>
          <cell r="AB3105">
            <v>750</v>
          </cell>
          <cell r="AC3105" t="str">
            <v>N</v>
          </cell>
          <cell r="AD3105" t="str">
            <v>N</v>
          </cell>
          <cell r="AE3105" t="str">
            <v>Y</v>
          </cell>
          <cell r="AF3105" t="str">
            <v>N</v>
          </cell>
          <cell r="AG3105" t="str">
            <v>N</v>
          </cell>
          <cell r="AH3105" t="str">
            <v>Y</v>
          </cell>
          <cell r="AK3105" t="str">
            <v>Y</v>
          </cell>
          <cell r="AL3105" t="str">
            <v>N</v>
          </cell>
          <cell r="AM3105" t="str">
            <v>60/90</v>
          </cell>
          <cell r="AN3105" t="str">
            <v>Y</v>
          </cell>
          <cell r="AO3105">
            <v>9</v>
          </cell>
          <cell r="AP3105">
            <v>15</v>
          </cell>
          <cell r="AQ3105">
            <v>5</v>
          </cell>
          <cell r="AR3105" t="str">
            <v>N</v>
          </cell>
          <cell r="AS3105" t="str">
            <v>N</v>
          </cell>
          <cell r="AT3105" t="str">
            <v>Env Pro 2</v>
          </cell>
          <cell r="AU3105" t="str">
            <v>GPS</v>
          </cell>
          <cell r="AV3105" t="str">
            <v>UltraGlide 5</v>
          </cell>
          <cell r="AW3105" t="str">
            <v>Y</v>
          </cell>
          <cell r="AX3105" t="str">
            <v>Y</v>
          </cell>
          <cell r="AY3105" t="str">
            <v>SmartTrax</v>
          </cell>
        </row>
        <row r="3106">
          <cell r="D3106">
            <v>0</v>
          </cell>
          <cell r="O3106">
            <v>0</v>
          </cell>
          <cell r="Q3106" t="str">
            <v>2015-1256</v>
          </cell>
          <cell r="R3106">
            <v>1025</v>
          </cell>
          <cell r="S3106">
            <v>173</v>
          </cell>
          <cell r="T3106" t="str">
            <v>ZF 2.42</v>
          </cell>
          <cell r="U3106" t="str">
            <v>6 Speed</v>
          </cell>
          <cell r="V3106" t="str">
            <v/>
          </cell>
          <cell r="W3106" t="str">
            <v>120F</v>
          </cell>
          <cell r="X3106">
            <v>50</v>
          </cell>
          <cell r="Y3106" t="str">
            <v>N</v>
          </cell>
          <cell r="Z3106" t="str">
            <v>380/80R38 (White)</v>
          </cell>
          <cell r="AA3106" t="str">
            <v>380/90R46, SPRAYBIB (WHITE)</v>
          </cell>
          <cell r="AB3106">
            <v>1000</v>
          </cell>
          <cell r="AC3106" t="str">
            <v>N</v>
          </cell>
          <cell r="AD3106" t="str">
            <v>Y</v>
          </cell>
          <cell r="AE3106" t="str">
            <v>N</v>
          </cell>
          <cell r="AF3106" t="str">
            <v>N</v>
          </cell>
          <cell r="AG3106" t="str">
            <v>N</v>
          </cell>
          <cell r="AH3106" t="str">
            <v>N</v>
          </cell>
          <cell r="AK3106" t="str">
            <v>Y</v>
          </cell>
          <cell r="AL3106" t="str">
            <v>N</v>
          </cell>
          <cell r="AM3106" t="str">
            <v>POM 120' Boom</v>
          </cell>
          <cell r="AN3106" t="str">
            <v>Y</v>
          </cell>
          <cell r="AO3106">
            <v>9</v>
          </cell>
          <cell r="AP3106">
            <v>15</v>
          </cell>
          <cell r="AQ3106">
            <v>3</v>
          </cell>
          <cell r="AR3106" t="str">
            <v>N</v>
          </cell>
          <cell r="AS3106" t="str">
            <v>N</v>
          </cell>
          <cell r="AT3106" t="str">
            <v>Env Pro 2</v>
          </cell>
          <cell r="AU3106" t="str">
            <v>GPS</v>
          </cell>
          <cell r="AV3106" t="str">
            <v>N</v>
          </cell>
          <cell r="AW3106" t="str">
            <v>Y</v>
          </cell>
          <cell r="AX3106" t="str">
            <v>Y</v>
          </cell>
          <cell r="AY3106" t="str">
            <v>N</v>
          </cell>
        </row>
        <row r="3107">
          <cell r="D3107">
            <v>0</v>
          </cell>
          <cell r="O3107">
            <v>0</v>
          </cell>
          <cell r="Q3107" t="str">
            <v>2015-1264</v>
          </cell>
          <cell r="R3107">
            <v>1025</v>
          </cell>
          <cell r="S3107">
            <v>173</v>
          </cell>
          <cell r="T3107" t="str">
            <v>ZF 2.42</v>
          </cell>
          <cell r="U3107" t="str">
            <v>6 Speed</v>
          </cell>
          <cell r="V3107" t="str">
            <v/>
          </cell>
          <cell r="W3107" t="str">
            <v>120-160</v>
          </cell>
          <cell r="X3107">
            <v>50</v>
          </cell>
          <cell r="Y3107" t="str">
            <v>N</v>
          </cell>
          <cell r="Z3107" t="str">
            <v>380/80R38 (White)</v>
          </cell>
          <cell r="AA3107" t="str">
            <v>380/90R46, SPRAYBIB (WHITE)</v>
          </cell>
          <cell r="AB3107">
            <v>1000</v>
          </cell>
          <cell r="AC3107" t="str">
            <v>N</v>
          </cell>
          <cell r="AD3107" t="str">
            <v>N</v>
          </cell>
          <cell r="AE3107" t="str">
            <v>Y</v>
          </cell>
          <cell r="AF3107">
            <v>38</v>
          </cell>
          <cell r="AG3107" t="str">
            <v>DB</v>
          </cell>
          <cell r="AH3107" t="str">
            <v>N</v>
          </cell>
          <cell r="AK3107" t="str">
            <v>N</v>
          </cell>
          <cell r="AL3107" t="str">
            <v>N</v>
          </cell>
          <cell r="AM3107" t="str">
            <v>60/80</v>
          </cell>
          <cell r="AN3107" t="str">
            <v>Y</v>
          </cell>
          <cell r="AO3107">
            <v>7</v>
          </cell>
          <cell r="AP3107">
            <v>15</v>
          </cell>
          <cell r="AQ3107">
            <v>3</v>
          </cell>
          <cell r="AR3107" t="str">
            <v>N</v>
          </cell>
          <cell r="AS3107" t="str">
            <v>N</v>
          </cell>
          <cell r="AT3107" t="str">
            <v>Env Pro 2</v>
          </cell>
          <cell r="AU3107" t="str">
            <v>GPS/RAD</v>
          </cell>
          <cell r="AV3107" t="str">
            <v>UltraGlide 3</v>
          </cell>
          <cell r="AW3107" t="str">
            <v>Y</v>
          </cell>
          <cell r="AX3107" t="str">
            <v>Y</v>
          </cell>
          <cell r="AY3107" t="str">
            <v>SmartTrax</v>
          </cell>
        </row>
        <row r="3108">
          <cell r="D3108">
            <v>0</v>
          </cell>
          <cell r="O3108">
            <v>0</v>
          </cell>
          <cell r="Q3108" t="str">
            <v>2015-1265</v>
          </cell>
          <cell r="R3108">
            <v>720</v>
          </cell>
          <cell r="S3108">
            <v>160</v>
          </cell>
          <cell r="T3108" t="str">
            <v>JCB</v>
          </cell>
          <cell r="U3108" t="str">
            <v>4 Speed</v>
          </cell>
          <cell r="V3108" t="str">
            <v/>
          </cell>
          <cell r="W3108" t="str">
            <v>120F</v>
          </cell>
          <cell r="X3108">
            <v>50</v>
          </cell>
          <cell r="Y3108" t="str">
            <v>N</v>
          </cell>
          <cell r="Z3108" t="str">
            <v>380/80R38 (White)</v>
          </cell>
          <cell r="AA3108" t="str">
            <v>380/90R46, SPRAYBIB (WHITE)</v>
          </cell>
          <cell r="AB3108">
            <v>750</v>
          </cell>
          <cell r="AC3108" t="str">
            <v>N</v>
          </cell>
          <cell r="AD3108" t="str">
            <v>N</v>
          </cell>
          <cell r="AE3108" t="str">
            <v>Y</v>
          </cell>
          <cell r="AF3108">
            <v>38</v>
          </cell>
          <cell r="AG3108" t="str">
            <v>Plan</v>
          </cell>
          <cell r="AH3108" t="str">
            <v>N</v>
          </cell>
          <cell r="AK3108" t="str">
            <v>N</v>
          </cell>
          <cell r="AL3108" t="str">
            <v>N</v>
          </cell>
          <cell r="AM3108">
            <v>90</v>
          </cell>
          <cell r="AN3108" t="str">
            <v>Y</v>
          </cell>
          <cell r="AO3108">
            <v>9</v>
          </cell>
          <cell r="AP3108">
            <v>20</v>
          </cell>
          <cell r="AQ3108">
            <v>3</v>
          </cell>
          <cell r="AR3108" t="str">
            <v>N</v>
          </cell>
          <cell r="AS3108" t="str">
            <v>B</v>
          </cell>
          <cell r="AT3108" t="str">
            <v>Env Pro 2</v>
          </cell>
          <cell r="AU3108" t="str">
            <v>GPS</v>
          </cell>
          <cell r="AV3108" t="str">
            <v>N</v>
          </cell>
          <cell r="AW3108" t="str">
            <v>Y</v>
          </cell>
          <cell r="AX3108" t="str">
            <v>Y</v>
          </cell>
          <cell r="AY3108" t="str">
            <v>N</v>
          </cell>
        </row>
        <row r="3109">
          <cell r="D3109">
            <v>0</v>
          </cell>
          <cell r="O3109">
            <v>0</v>
          </cell>
          <cell r="Q3109" t="str">
            <v>2015-1266</v>
          </cell>
          <cell r="R3109">
            <v>1020</v>
          </cell>
          <cell r="S3109">
            <v>225</v>
          </cell>
          <cell r="T3109" t="str">
            <v>ZF 2.42</v>
          </cell>
          <cell r="U3109" t="str">
            <v>6 Speed</v>
          </cell>
          <cell r="V3109" t="str">
            <v/>
          </cell>
          <cell r="W3109" t="str">
            <v>120F</v>
          </cell>
          <cell r="X3109">
            <v>50</v>
          </cell>
          <cell r="Y3109" t="str">
            <v>N</v>
          </cell>
          <cell r="Z3109" t="str">
            <v>380/80R38 (White)</v>
          </cell>
          <cell r="AA3109" t="str">
            <v>380/90R46, SPRAYBIB (WHITE)</v>
          </cell>
          <cell r="AB3109">
            <v>1000</v>
          </cell>
          <cell r="AC3109" t="str">
            <v>N</v>
          </cell>
          <cell r="AD3109" t="str">
            <v>N</v>
          </cell>
          <cell r="AE3109" t="str">
            <v>Y</v>
          </cell>
          <cell r="AF3109">
            <v>38</v>
          </cell>
          <cell r="AG3109" t="str">
            <v>DB</v>
          </cell>
          <cell r="AH3109" t="str">
            <v>N</v>
          </cell>
          <cell r="AK3109" t="str">
            <v>Y</v>
          </cell>
          <cell r="AL3109" t="str">
            <v>Y</v>
          </cell>
          <cell r="AM3109">
            <v>90</v>
          </cell>
          <cell r="AN3109" t="str">
            <v>Y</v>
          </cell>
          <cell r="AO3109">
            <v>9</v>
          </cell>
          <cell r="AP3109">
            <v>20</v>
          </cell>
          <cell r="AQ3109">
            <v>3</v>
          </cell>
          <cell r="AR3109" t="str">
            <v>Split</v>
          </cell>
          <cell r="AS3109" t="str">
            <v>B</v>
          </cell>
          <cell r="AT3109" t="str">
            <v>Env Pro 2</v>
          </cell>
          <cell r="AU3109" t="str">
            <v>GPS</v>
          </cell>
          <cell r="AV3109" t="str">
            <v>UltraGlide 3</v>
          </cell>
          <cell r="AW3109" t="str">
            <v>Y</v>
          </cell>
          <cell r="AX3109" t="str">
            <v>Y</v>
          </cell>
          <cell r="AY3109" t="str">
            <v>N</v>
          </cell>
        </row>
        <row r="3110">
          <cell r="D3110">
            <v>0</v>
          </cell>
          <cell r="O3110">
            <v>0</v>
          </cell>
          <cell r="Q3110" t="str">
            <v>2015-1267</v>
          </cell>
          <cell r="R3110">
            <v>1025</v>
          </cell>
          <cell r="S3110">
            <v>173</v>
          </cell>
          <cell r="T3110" t="str">
            <v>ZF 2.42</v>
          </cell>
          <cell r="U3110" t="str">
            <v>6 Speed</v>
          </cell>
          <cell r="V3110" t="str">
            <v/>
          </cell>
          <cell r="W3110" t="str">
            <v>120F</v>
          </cell>
          <cell r="X3110">
            <v>42</v>
          </cell>
          <cell r="Y3110" t="str">
            <v>N</v>
          </cell>
          <cell r="Z3110" t="str">
            <v>380/80R38 (White)</v>
          </cell>
          <cell r="AA3110" t="str">
            <v>380/90R46, SPRAYBIB (WHITE)</v>
          </cell>
          <cell r="AB3110">
            <v>1000</v>
          </cell>
          <cell r="AC3110" t="str">
            <v>N</v>
          </cell>
          <cell r="AD3110" t="str">
            <v>N</v>
          </cell>
          <cell r="AE3110" t="str">
            <v>Y</v>
          </cell>
          <cell r="AF3110">
            <v>38</v>
          </cell>
          <cell r="AG3110" t="str">
            <v>Plan</v>
          </cell>
          <cell r="AH3110" t="str">
            <v>Y</v>
          </cell>
          <cell r="AK3110" t="str">
            <v>N</v>
          </cell>
          <cell r="AL3110" t="str">
            <v>N</v>
          </cell>
          <cell r="AM3110">
            <v>90</v>
          </cell>
          <cell r="AN3110" t="str">
            <v>Y</v>
          </cell>
          <cell r="AO3110">
            <v>9</v>
          </cell>
          <cell r="AP3110">
            <v>20</v>
          </cell>
          <cell r="AQ3110">
            <v>3</v>
          </cell>
          <cell r="AR3110" t="str">
            <v>N</v>
          </cell>
          <cell r="AS3110" t="str">
            <v>B</v>
          </cell>
          <cell r="AT3110" t="str">
            <v>Env Pro 2</v>
          </cell>
          <cell r="AU3110" t="str">
            <v>GPS</v>
          </cell>
          <cell r="AV3110" t="str">
            <v>PowerGlide</v>
          </cell>
          <cell r="AW3110" t="str">
            <v>Y</v>
          </cell>
          <cell r="AX3110" t="str">
            <v>Y</v>
          </cell>
          <cell r="AY3110" t="str">
            <v>SmartTrax</v>
          </cell>
        </row>
        <row r="3111">
          <cell r="D3111">
            <v>0</v>
          </cell>
          <cell r="O3111">
            <v>0</v>
          </cell>
          <cell r="Q3111" t="str">
            <v>2015-1269</v>
          </cell>
          <cell r="R3111">
            <v>720</v>
          </cell>
          <cell r="S3111">
            <v>160</v>
          </cell>
          <cell r="T3111" t="str">
            <v>JCB</v>
          </cell>
          <cell r="U3111" t="str">
            <v>4 Speed</v>
          </cell>
          <cell r="V3111" t="str">
            <v/>
          </cell>
          <cell r="W3111" t="str">
            <v>120F</v>
          </cell>
          <cell r="X3111">
            <v>42</v>
          </cell>
          <cell r="Y3111" t="str">
            <v>N</v>
          </cell>
          <cell r="Z3111" t="str">
            <v>380/80R38 (White)</v>
          </cell>
          <cell r="AA3111" t="str">
            <v>380/90R46, SPRAYBIB (WHITE)</v>
          </cell>
          <cell r="AB3111">
            <v>750</v>
          </cell>
          <cell r="AC3111" t="str">
            <v>N</v>
          </cell>
          <cell r="AD3111" t="str">
            <v>N</v>
          </cell>
          <cell r="AE3111" t="str">
            <v>N</v>
          </cell>
          <cell r="AF3111" t="str">
            <v>N</v>
          </cell>
          <cell r="AG3111" t="str">
            <v>N</v>
          </cell>
          <cell r="AH3111" t="str">
            <v>N</v>
          </cell>
          <cell r="AK3111" t="str">
            <v>N</v>
          </cell>
          <cell r="AL3111" t="str">
            <v>Y</v>
          </cell>
          <cell r="AM3111">
            <v>100</v>
          </cell>
          <cell r="AN3111" t="str">
            <v>Y</v>
          </cell>
          <cell r="AO3111">
            <v>9</v>
          </cell>
          <cell r="AP3111">
            <v>20</v>
          </cell>
          <cell r="AQ3111">
            <v>5</v>
          </cell>
          <cell r="AR3111" t="str">
            <v>N</v>
          </cell>
          <cell r="AS3111" t="str">
            <v>B</v>
          </cell>
          <cell r="AT3111" t="str">
            <v>Viper 4</v>
          </cell>
          <cell r="AU3111" t="str">
            <v>GPS</v>
          </cell>
          <cell r="AV3111" t="str">
            <v>N</v>
          </cell>
          <cell r="AW3111" t="str">
            <v>Y</v>
          </cell>
          <cell r="AX3111" t="str">
            <v>Y</v>
          </cell>
          <cell r="AY3111" t="str">
            <v>N</v>
          </cell>
        </row>
        <row r="3112">
          <cell r="D3112">
            <v>0</v>
          </cell>
          <cell r="O3112">
            <v>0</v>
          </cell>
          <cell r="Q3112" t="str">
            <v>2015-1270</v>
          </cell>
          <cell r="R3112" t="str">
            <v>1220+</v>
          </cell>
          <cell r="S3112">
            <v>275</v>
          </cell>
          <cell r="T3112" t="str">
            <v>ZF 1.87</v>
          </cell>
          <cell r="U3112" t="str">
            <v>6 Speed</v>
          </cell>
          <cell r="V3112" t="str">
            <v/>
          </cell>
          <cell r="W3112" t="str">
            <v>120F</v>
          </cell>
          <cell r="X3112">
            <v>50</v>
          </cell>
          <cell r="Y3112" t="str">
            <v>N</v>
          </cell>
          <cell r="Z3112" t="str">
            <v>380/80R38 (BLACK)</v>
          </cell>
          <cell r="AA3112" t="str">
            <v>380/90R46, SPRAYBIB (BLACK)</v>
          </cell>
          <cell r="AB3112">
            <v>1200</v>
          </cell>
          <cell r="AC3112" t="str">
            <v>N</v>
          </cell>
          <cell r="AD3112" t="str">
            <v>N</v>
          </cell>
          <cell r="AE3112" t="str">
            <v>Y</v>
          </cell>
          <cell r="AF3112">
            <v>38</v>
          </cell>
          <cell r="AG3112" t="str">
            <v>DB</v>
          </cell>
          <cell r="AH3112" t="str">
            <v>N</v>
          </cell>
          <cell r="AK3112" t="str">
            <v>Y</v>
          </cell>
          <cell r="AL3112" t="str">
            <v>N</v>
          </cell>
          <cell r="AM3112">
            <v>100</v>
          </cell>
          <cell r="AN3112" t="str">
            <v>Y</v>
          </cell>
          <cell r="AO3112">
            <v>9</v>
          </cell>
          <cell r="AP3112">
            <v>20</v>
          </cell>
          <cell r="AQ3112">
            <v>3</v>
          </cell>
          <cell r="AR3112" t="str">
            <v>N</v>
          </cell>
          <cell r="AS3112" t="str">
            <v>L</v>
          </cell>
          <cell r="AT3112" t="str">
            <v>Viper 4</v>
          </cell>
          <cell r="AU3112" t="str">
            <v>GPS</v>
          </cell>
          <cell r="AV3112" t="str">
            <v>N</v>
          </cell>
          <cell r="AW3112" t="str">
            <v>Y</v>
          </cell>
          <cell r="AX3112" t="str">
            <v>Y</v>
          </cell>
          <cell r="AY3112" t="str">
            <v>SmartTrax</v>
          </cell>
        </row>
        <row r="3113">
          <cell r="D3113">
            <v>0</v>
          </cell>
          <cell r="O3113">
            <v>0</v>
          </cell>
          <cell r="Q3113" t="str">
            <v>2015-1273</v>
          </cell>
          <cell r="R3113">
            <v>1220</v>
          </cell>
          <cell r="S3113">
            <v>225</v>
          </cell>
          <cell r="T3113" t="str">
            <v>ZF 2.42</v>
          </cell>
          <cell r="U3113" t="str">
            <v>6 Speed</v>
          </cell>
          <cell r="V3113" t="str">
            <v/>
          </cell>
          <cell r="W3113" t="str">
            <v>120-160</v>
          </cell>
          <cell r="X3113">
            <v>50</v>
          </cell>
          <cell r="Y3113" t="str">
            <v>Y</v>
          </cell>
          <cell r="Z3113" t="str">
            <v>380/80R38 (BLACK)</v>
          </cell>
          <cell r="AA3113" t="str">
            <v>380/90R46, SPRAYBIB (BLACK)</v>
          </cell>
          <cell r="AB3113">
            <v>1200</v>
          </cell>
          <cell r="AC3113" t="str">
            <v>N</v>
          </cell>
          <cell r="AD3113" t="str">
            <v>Y</v>
          </cell>
          <cell r="AE3113" t="str">
            <v>Y</v>
          </cell>
          <cell r="AF3113">
            <v>38</v>
          </cell>
          <cell r="AG3113" t="str">
            <v>DB</v>
          </cell>
          <cell r="AH3113" t="str">
            <v>Y</v>
          </cell>
          <cell r="AK3113" t="str">
            <v>N</v>
          </cell>
          <cell r="AL3113" t="str">
            <v>N</v>
          </cell>
          <cell r="AM3113">
            <v>100</v>
          </cell>
          <cell r="AN3113" t="str">
            <v>Y</v>
          </cell>
          <cell r="AO3113">
            <v>9</v>
          </cell>
          <cell r="AP3113">
            <v>20</v>
          </cell>
          <cell r="AQ3113">
            <v>3</v>
          </cell>
          <cell r="AR3113" t="str">
            <v>N</v>
          </cell>
          <cell r="AS3113" t="str">
            <v>L</v>
          </cell>
          <cell r="AT3113" t="str">
            <v>Env Pro 2</v>
          </cell>
          <cell r="AU3113" t="str">
            <v>GPS</v>
          </cell>
          <cell r="AV3113" t="str">
            <v>UltraGlide 3</v>
          </cell>
          <cell r="AW3113" t="str">
            <v>Y</v>
          </cell>
          <cell r="AX3113" t="str">
            <v>Y</v>
          </cell>
          <cell r="AY3113" t="str">
            <v>SmartTrax</v>
          </cell>
        </row>
        <row r="3114">
          <cell r="D3114">
            <v>0</v>
          </cell>
          <cell r="O3114">
            <v>0</v>
          </cell>
          <cell r="Q3114" t="str">
            <v>2015-1276</v>
          </cell>
          <cell r="R3114">
            <v>1220</v>
          </cell>
          <cell r="S3114">
            <v>225</v>
          </cell>
          <cell r="T3114" t="str">
            <v>ZF 2.42</v>
          </cell>
          <cell r="U3114" t="str">
            <v>6 Speed</v>
          </cell>
          <cell r="V3114" t="str">
            <v/>
          </cell>
          <cell r="W3114" t="str">
            <v>120F</v>
          </cell>
          <cell r="X3114">
            <v>50</v>
          </cell>
          <cell r="Y3114" t="str">
            <v>N</v>
          </cell>
          <cell r="Z3114" t="str">
            <v>380/80R38 (BLACK)</v>
          </cell>
          <cell r="AA3114" t="str">
            <v>380/90R46, SPRAYBIB (BLACK)</v>
          </cell>
          <cell r="AB3114">
            <v>1200</v>
          </cell>
          <cell r="AC3114" t="str">
            <v>N</v>
          </cell>
          <cell r="AD3114" t="str">
            <v>Y</v>
          </cell>
          <cell r="AE3114" t="str">
            <v>Y</v>
          </cell>
          <cell r="AF3114" t="str">
            <v>N</v>
          </cell>
          <cell r="AG3114" t="str">
            <v>N</v>
          </cell>
          <cell r="AH3114" t="str">
            <v>N</v>
          </cell>
          <cell r="AK3114" t="str">
            <v>N</v>
          </cell>
          <cell r="AL3114" t="str">
            <v>Y</v>
          </cell>
          <cell r="AM3114" t="str">
            <v>60/90</v>
          </cell>
          <cell r="AN3114" t="str">
            <v>Y</v>
          </cell>
          <cell r="AO3114">
            <v>9</v>
          </cell>
          <cell r="AP3114">
            <v>15</v>
          </cell>
          <cell r="AQ3114">
            <v>3</v>
          </cell>
          <cell r="AR3114" t="str">
            <v>N</v>
          </cell>
          <cell r="AS3114" t="str">
            <v>L</v>
          </cell>
          <cell r="AT3114" t="str">
            <v>Env Pro 2</v>
          </cell>
          <cell r="AU3114" t="str">
            <v>GPS</v>
          </cell>
          <cell r="AV3114" t="str">
            <v>N</v>
          </cell>
          <cell r="AW3114" t="str">
            <v>Y</v>
          </cell>
          <cell r="AX3114" t="str">
            <v>Y</v>
          </cell>
          <cell r="AY3114" t="str">
            <v>SmartTrax</v>
          </cell>
          <cell r="AZ3114" t="str">
            <v>Raven 2" w/display</v>
          </cell>
        </row>
        <row r="3115">
          <cell r="D3115">
            <v>0</v>
          </cell>
          <cell r="O3115">
            <v>0</v>
          </cell>
          <cell r="Q3115" t="str">
            <v>2015-1278</v>
          </cell>
          <cell r="R3115">
            <v>720</v>
          </cell>
          <cell r="S3115">
            <v>160</v>
          </cell>
          <cell r="T3115" t="str">
            <v>JCB</v>
          </cell>
          <cell r="U3115" t="str">
            <v>4 Speed</v>
          </cell>
          <cell r="V3115" t="str">
            <v/>
          </cell>
          <cell r="W3115" t="str">
            <v>120F</v>
          </cell>
          <cell r="X3115">
            <v>42</v>
          </cell>
          <cell r="Y3115" t="str">
            <v>N</v>
          </cell>
          <cell r="Z3115" t="str">
            <v>380/80R38 (White)</v>
          </cell>
          <cell r="AA3115" t="str">
            <v>380/90R46, SPRAYBIB (WHITE)</v>
          </cell>
          <cell r="AB3115">
            <v>750</v>
          </cell>
          <cell r="AC3115" t="str">
            <v>N</v>
          </cell>
          <cell r="AD3115" t="str">
            <v>N</v>
          </cell>
          <cell r="AE3115" t="str">
            <v>Y</v>
          </cell>
          <cell r="AF3115" t="str">
            <v>N</v>
          </cell>
          <cell r="AG3115" t="str">
            <v>N</v>
          </cell>
          <cell r="AH3115" t="str">
            <v>N</v>
          </cell>
          <cell r="AK3115" t="str">
            <v>Y</v>
          </cell>
          <cell r="AL3115" t="str">
            <v>N</v>
          </cell>
          <cell r="AM3115" t="str">
            <v>60/90</v>
          </cell>
          <cell r="AN3115" t="str">
            <v>Y</v>
          </cell>
          <cell r="AO3115">
            <v>9</v>
          </cell>
          <cell r="AP3115">
            <v>15</v>
          </cell>
          <cell r="AQ3115">
            <v>3</v>
          </cell>
          <cell r="AR3115" t="str">
            <v>N</v>
          </cell>
          <cell r="AS3115" t="str">
            <v>N</v>
          </cell>
          <cell r="AT3115" t="str">
            <v>Env Pro 2</v>
          </cell>
          <cell r="AU3115" t="str">
            <v>GPS</v>
          </cell>
          <cell r="AV3115" t="str">
            <v>UltraGlide 5</v>
          </cell>
          <cell r="AW3115" t="str">
            <v>Y</v>
          </cell>
          <cell r="AX3115" t="str">
            <v>Y</v>
          </cell>
          <cell r="AY3115" t="str">
            <v>SmartTrax</v>
          </cell>
          <cell r="BB3115" t="str">
            <v>White 620/70R42, MEGAXBIB</v>
          </cell>
        </row>
        <row r="3116">
          <cell r="D3116">
            <v>0</v>
          </cell>
          <cell r="O3116">
            <v>0</v>
          </cell>
          <cell r="Q3116" t="str">
            <v>2015-1280</v>
          </cell>
          <cell r="R3116">
            <v>1025</v>
          </cell>
          <cell r="S3116">
            <v>173</v>
          </cell>
          <cell r="T3116" t="str">
            <v>ZF 2.42</v>
          </cell>
          <cell r="U3116" t="str">
            <v>6 Speed</v>
          </cell>
          <cell r="V3116" t="str">
            <v/>
          </cell>
          <cell r="W3116" t="str">
            <v>120F</v>
          </cell>
          <cell r="X3116">
            <v>42</v>
          </cell>
          <cell r="Y3116" t="str">
            <v>N</v>
          </cell>
          <cell r="Z3116" t="str">
            <v>380/80R38 (White)</v>
          </cell>
          <cell r="AA3116" t="str">
            <v>380/90R46, SPRAYBIB (WHITE)</v>
          </cell>
          <cell r="AB3116">
            <v>1000</v>
          </cell>
          <cell r="AC3116" t="str">
            <v>N</v>
          </cell>
          <cell r="AD3116" t="str">
            <v>N</v>
          </cell>
          <cell r="AE3116" t="str">
            <v>N</v>
          </cell>
          <cell r="AF3116" t="str">
            <v>N</v>
          </cell>
          <cell r="AG3116" t="str">
            <v>N</v>
          </cell>
          <cell r="AH3116" t="str">
            <v>N</v>
          </cell>
          <cell r="AK3116" t="str">
            <v>Y</v>
          </cell>
          <cell r="AL3116" t="str">
            <v>N</v>
          </cell>
          <cell r="AM3116" t="str">
            <v>60/90</v>
          </cell>
          <cell r="AN3116" t="str">
            <v>Y</v>
          </cell>
          <cell r="AO3116">
            <v>9</v>
          </cell>
          <cell r="AP3116">
            <v>15</v>
          </cell>
          <cell r="AQ3116">
            <v>3</v>
          </cell>
          <cell r="AR3116" t="str">
            <v>N</v>
          </cell>
          <cell r="AS3116" t="str">
            <v>N</v>
          </cell>
          <cell r="AT3116" t="str">
            <v>Env Pro 2</v>
          </cell>
          <cell r="AU3116" t="str">
            <v>GPS</v>
          </cell>
          <cell r="AV3116" t="str">
            <v>N</v>
          </cell>
          <cell r="AW3116" t="str">
            <v>Y</v>
          </cell>
          <cell r="AX3116" t="str">
            <v>Y</v>
          </cell>
          <cell r="AY3116" t="str">
            <v>N</v>
          </cell>
        </row>
        <row r="3117">
          <cell r="D3117">
            <v>0</v>
          </cell>
          <cell r="O3117">
            <v>0</v>
          </cell>
          <cell r="Q3117">
            <v>9151280</v>
          </cell>
          <cell r="R3117">
            <v>720</v>
          </cell>
          <cell r="S3117">
            <v>160</v>
          </cell>
          <cell r="T3117" t="str">
            <v>JCB</v>
          </cell>
          <cell r="U3117" t="str">
            <v>4 Speed</v>
          </cell>
          <cell r="V3117" t="str">
            <v/>
          </cell>
          <cell r="W3117" t="str">
            <v>120F</v>
          </cell>
          <cell r="X3117">
            <v>42</v>
          </cell>
          <cell r="Y3117" t="str">
            <v>N</v>
          </cell>
          <cell r="Z3117" t="str">
            <v>380/80R38 (White)</v>
          </cell>
          <cell r="AA3117" t="str">
            <v>380/90R46, SPRAYBIB (WHITE)</v>
          </cell>
          <cell r="AB3117">
            <v>750</v>
          </cell>
          <cell r="AC3117" t="str">
            <v>N</v>
          </cell>
          <cell r="AD3117" t="str">
            <v>N</v>
          </cell>
          <cell r="AE3117" t="str">
            <v>Y</v>
          </cell>
          <cell r="AF3117">
            <v>38</v>
          </cell>
          <cell r="AG3117" t="str">
            <v>DB</v>
          </cell>
          <cell r="AH3117" t="str">
            <v>N</v>
          </cell>
          <cell r="AK3117" t="str">
            <v>N</v>
          </cell>
          <cell r="AL3117" t="str">
            <v>N</v>
          </cell>
          <cell r="AM3117" t="str">
            <v>Boomless w/ Parallel linkage</v>
          </cell>
          <cell r="AN3117" t="str">
            <v>Y</v>
          </cell>
          <cell r="AO3117" t="str">
            <v>N</v>
          </cell>
          <cell r="AP3117">
            <v>15</v>
          </cell>
          <cell r="AQ3117">
            <v>3</v>
          </cell>
          <cell r="AR3117" t="str">
            <v>N</v>
          </cell>
          <cell r="AS3117" t="str">
            <v>N</v>
          </cell>
          <cell r="AT3117" t="str">
            <v>Env Pro 2</v>
          </cell>
          <cell r="AU3117" t="str">
            <v>GPS</v>
          </cell>
          <cell r="AV3117" t="str">
            <v>UltraGlide 3</v>
          </cell>
          <cell r="AW3117" t="str">
            <v>Y</v>
          </cell>
          <cell r="AX3117" t="str">
            <v>Y</v>
          </cell>
          <cell r="AY3117" t="str">
            <v>N</v>
          </cell>
        </row>
        <row r="3118">
          <cell r="D3118">
            <v>0</v>
          </cell>
          <cell r="O3118">
            <v>0</v>
          </cell>
          <cell r="Q3118">
            <v>9151281</v>
          </cell>
          <cell r="R3118">
            <v>720</v>
          </cell>
          <cell r="S3118">
            <v>160</v>
          </cell>
          <cell r="T3118" t="str">
            <v>JCB</v>
          </cell>
          <cell r="U3118" t="str">
            <v>4 Speed</v>
          </cell>
          <cell r="V3118" t="str">
            <v/>
          </cell>
          <cell r="W3118" t="str">
            <v>120F</v>
          </cell>
          <cell r="X3118">
            <v>42</v>
          </cell>
          <cell r="Y3118" t="str">
            <v>N</v>
          </cell>
          <cell r="Z3118" t="str">
            <v>380/80R38 (White)</v>
          </cell>
          <cell r="AA3118" t="str">
            <v>380/90R46, SPRAYBIB (WHITE)</v>
          </cell>
          <cell r="AB3118">
            <v>750</v>
          </cell>
          <cell r="AC3118" t="str">
            <v>N</v>
          </cell>
          <cell r="AD3118" t="str">
            <v>N</v>
          </cell>
          <cell r="AE3118" t="str">
            <v>Y</v>
          </cell>
          <cell r="AF3118">
            <v>38</v>
          </cell>
          <cell r="AG3118" t="str">
            <v>Plan</v>
          </cell>
          <cell r="AH3118" t="str">
            <v>N</v>
          </cell>
          <cell r="AK3118" t="str">
            <v>N</v>
          </cell>
          <cell r="AL3118" t="str">
            <v>N</v>
          </cell>
          <cell r="AM3118">
            <v>90</v>
          </cell>
          <cell r="AN3118" t="str">
            <v>Y</v>
          </cell>
          <cell r="AO3118">
            <v>9</v>
          </cell>
          <cell r="AP3118">
            <v>20</v>
          </cell>
          <cell r="AQ3118">
            <v>3</v>
          </cell>
          <cell r="AR3118" t="str">
            <v>Split</v>
          </cell>
          <cell r="AS3118" t="str">
            <v>B</v>
          </cell>
          <cell r="AT3118" t="str">
            <v>FMX</v>
          </cell>
          <cell r="AU3118" t="str">
            <v>GPS</v>
          </cell>
          <cell r="AV3118" t="str">
            <v>N</v>
          </cell>
          <cell r="AW3118" t="str">
            <v>Y</v>
          </cell>
          <cell r="AX3118" t="str">
            <v>Y</v>
          </cell>
          <cell r="AY3118" t="str">
            <v>AutoPilot</v>
          </cell>
        </row>
        <row r="3119">
          <cell r="D3119">
            <v>0</v>
          </cell>
          <cell r="O3119">
            <v>0</v>
          </cell>
          <cell r="Q3119">
            <v>9151282</v>
          </cell>
          <cell r="R3119">
            <v>1020</v>
          </cell>
          <cell r="S3119">
            <v>225</v>
          </cell>
          <cell r="T3119" t="str">
            <v>ZF 2.42</v>
          </cell>
          <cell r="U3119" t="str">
            <v>6 Speed</v>
          </cell>
          <cell r="V3119" t="str">
            <v/>
          </cell>
          <cell r="W3119" t="str">
            <v>120F</v>
          </cell>
          <cell r="X3119">
            <v>42</v>
          </cell>
          <cell r="Y3119" t="str">
            <v>N</v>
          </cell>
          <cell r="Z3119" t="str">
            <v>320/85R38 (White)</v>
          </cell>
          <cell r="AA3119" t="str">
            <v>320/90R50, AGRIBIB RC (White)</v>
          </cell>
          <cell r="AB3119">
            <v>1000</v>
          </cell>
          <cell r="AC3119" t="str">
            <v>N</v>
          </cell>
          <cell r="AD3119" t="str">
            <v>Y</v>
          </cell>
          <cell r="AE3119" t="str">
            <v>Y</v>
          </cell>
          <cell r="AF3119">
            <v>38</v>
          </cell>
          <cell r="AG3119" t="str">
            <v>DB</v>
          </cell>
          <cell r="AH3119" t="str">
            <v>N</v>
          </cell>
          <cell r="AK3119" t="str">
            <v>Y</v>
          </cell>
          <cell r="AL3119" t="str">
            <v>Y</v>
          </cell>
          <cell r="AM3119">
            <v>90</v>
          </cell>
          <cell r="AN3119" t="str">
            <v>Y</v>
          </cell>
          <cell r="AO3119">
            <v>9</v>
          </cell>
          <cell r="AP3119">
            <v>20</v>
          </cell>
          <cell r="AQ3119">
            <v>3</v>
          </cell>
          <cell r="AR3119" t="str">
            <v>N</v>
          </cell>
          <cell r="AS3119" t="str">
            <v>B</v>
          </cell>
          <cell r="AT3119" t="str">
            <v>Env Pro 2</v>
          </cell>
          <cell r="AU3119" t="str">
            <v>GPS</v>
          </cell>
          <cell r="AV3119" t="str">
            <v>UltraGlide 3</v>
          </cell>
          <cell r="AW3119" t="str">
            <v>Y</v>
          </cell>
          <cell r="AX3119" t="str">
            <v>Y</v>
          </cell>
          <cell r="AY3119" t="str">
            <v>SmartTrax</v>
          </cell>
        </row>
        <row r="3120">
          <cell r="D3120">
            <v>0</v>
          </cell>
          <cell r="O3120">
            <v>0</v>
          </cell>
          <cell r="Q3120">
            <v>9151284</v>
          </cell>
          <cell r="R3120">
            <v>1025</v>
          </cell>
          <cell r="S3120">
            <v>173</v>
          </cell>
          <cell r="T3120" t="str">
            <v>ZF 2.42</v>
          </cell>
          <cell r="U3120" t="str">
            <v>6 Speed</v>
          </cell>
          <cell r="V3120" t="str">
            <v/>
          </cell>
          <cell r="W3120" t="str">
            <v>120F</v>
          </cell>
          <cell r="X3120">
            <v>42</v>
          </cell>
          <cell r="Y3120" t="str">
            <v>N</v>
          </cell>
          <cell r="Z3120" t="str">
            <v>380/80R38 (White)</v>
          </cell>
          <cell r="AA3120" t="str">
            <v>380/90R46, SPRAYBIB (WHITE)</v>
          </cell>
          <cell r="AB3120">
            <v>1000</v>
          </cell>
          <cell r="AC3120" t="str">
            <v>N</v>
          </cell>
          <cell r="AD3120" t="str">
            <v>N</v>
          </cell>
          <cell r="AE3120" t="str">
            <v>Y</v>
          </cell>
          <cell r="AF3120">
            <v>38</v>
          </cell>
          <cell r="AG3120" t="str">
            <v>Plan</v>
          </cell>
          <cell r="AH3120" t="str">
            <v>Y</v>
          </cell>
          <cell r="AK3120" t="str">
            <v>N</v>
          </cell>
          <cell r="AL3120" t="str">
            <v>N</v>
          </cell>
          <cell r="AM3120">
            <v>90</v>
          </cell>
          <cell r="AN3120" t="str">
            <v>Y</v>
          </cell>
          <cell r="AO3120">
            <v>9</v>
          </cell>
          <cell r="AP3120">
            <v>20</v>
          </cell>
          <cell r="AQ3120">
            <v>3</v>
          </cell>
          <cell r="AR3120" t="str">
            <v>N</v>
          </cell>
          <cell r="AS3120" t="str">
            <v>B</v>
          </cell>
          <cell r="AT3120" t="str">
            <v>Env Pro 2</v>
          </cell>
          <cell r="AU3120" t="str">
            <v>GPS</v>
          </cell>
          <cell r="AV3120" t="str">
            <v>PowerGlide</v>
          </cell>
          <cell r="AW3120" t="str">
            <v>Y</v>
          </cell>
          <cell r="AX3120" t="str">
            <v>Y</v>
          </cell>
          <cell r="AY3120" t="str">
            <v>SmartTrax</v>
          </cell>
        </row>
        <row r="3121">
          <cell r="D3121">
            <v>0</v>
          </cell>
          <cell r="O3121">
            <v>0</v>
          </cell>
          <cell r="Q3121">
            <v>9151286</v>
          </cell>
          <cell r="R3121">
            <v>720</v>
          </cell>
          <cell r="S3121">
            <v>160</v>
          </cell>
          <cell r="T3121" t="str">
            <v>JCB</v>
          </cell>
          <cell r="U3121" t="str">
            <v>4 Speed</v>
          </cell>
          <cell r="V3121" t="str">
            <v/>
          </cell>
          <cell r="W3121" t="str">
            <v>120F</v>
          </cell>
          <cell r="X3121">
            <v>42</v>
          </cell>
          <cell r="Y3121" t="str">
            <v>N</v>
          </cell>
          <cell r="Z3121" t="str">
            <v>380/80R38 (White)</v>
          </cell>
          <cell r="AA3121" t="str">
            <v>380/90R46, SPRAYBIB (WHITE)</v>
          </cell>
          <cell r="AB3121">
            <v>750</v>
          </cell>
          <cell r="AC3121" t="str">
            <v>N</v>
          </cell>
          <cell r="AD3121" t="str">
            <v>N</v>
          </cell>
          <cell r="AE3121" t="str">
            <v>N</v>
          </cell>
          <cell r="AF3121">
            <v>38</v>
          </cell>
          <cell r="AG3121" t="str">
            <v>DB</v>
          </cell>
          <cell r="AH3121" t="str">
            <v>N</v>
          </cell>
          <cell r="AK3121" t="str">
            <v>N</v>
          </cell>
          <cell r="AL3121" t="str">
            <v>Y</v>
          </cell>
          <cell r="AM3121">
            <v>100</v>
          </cell>
          <cell r="AN3121" t="str">
            <v>Y</v>
          </cell>
          <cell r="AO3121">
            <v>9</v>
          </cell>
          <cell r="AP3121">
            <v>20</v>
          </cell>
          <cell r="AQ3121">
            <v>5</v>
          </cell>
          <cell r="AR3121" t="str">
            <v>N</v>
          </cell>
          <cell r="AS3121" t="str">
            <v>B</v>
          </cell>
          <cell r="AT3121" t="str">
            <v>Viper 4</v>
          </cell>
          <cell r="AU3121" t="str">
            <v>GPS</v>
          </cell>
          <cell r="AV3121" t="str">
            <v>N</v>
          </cell>
          <cell r="AW3121" t="str">
            <v>Y</v>
          </cell>
          <cell r="AX3121" t="str">
            <v>Y</v>
          </cell>
          <cell r="AY3121" t="str">
            <v>N</v>
          </cell>
          <cell r="BB3121" t="str">
            <v xml:space="preserve">Dual set, White, 380/90R46, SPRAYBIB </v>
          </cell>
        </row>
        <row r="3122">
          <cell r="D3122">
            <v>0</v>
          </cell>
          <cell r="O3122">
            <v>0</v>
          </cell>
          <cell r="Q3122">
            <v>9151287</v>
          </cell>
          <cell r="R3122" t="str">
            <v>1220+</v>
          </cell>
          <cell r="S3122">
            <v>275</v>
          </cell>
          <cell r="T3122" t="str">
            <v>ZF 1.87</v>
          </cell>
          <cell r="U3122" t="str">
            <v>6 Speed</v>
          </cell>
          <cell r="V3122" t="str">
            <v/>
          </cell>
          <cell r="W3122" t="str">
            <v>120-160</v>
          </cell>
          <cell r="X3122">
            <v>50</v>
          </cell>
          <cell r="Y3122" t="str">
            <v>Y</v>
          </cell>
          <cell r="Z3122" t="str">
            <v>380/80R38 (BLACK)</v>
          </cell>
          <cell r="AA3122" t="str">
            <v>380/90R46, SPRAYBIB (BLACK)</v>
          </cell>
          <cell r="AB3122">
            <v>1200</v>
          </cell>
          <cell r="AC3122" t="str">
            <v>N</v>
          </cell>
          <cell r="AD3122" t="str">
            <v>N</v>
          </cell>
          <cell r="AE3122" t="str">
            <v>Y</v>
          </cell>
          <cell r="AF3122" t="str">
            <v>N</v>
          </cell>
          <cell r="AG3122" t="str">
            <v>N</v>
          </cell>
          <cell r="AH3122" t="str">
            <v>N</v>
          </cell>
          <cell r="AK3122" t="str">
            <v>Y</v>
          </cell>
          <cell r="AL3122" t="str">
            <v>N</v>
          </cell>
          <cell r="AM3122">
            <v>100</v>
          </cell>
          <cell r="AN3122" t="str">
            <v>Y</v>
          </cell>
          <cell r="AO3122">
            <v>9</v>
          </cell>
          <cell r="AP3122">
            <v>20</v>
          </cell>
          <cell r="AQ3122">
            <v>3</v>
          </cell>
          <cell r="AR3122" t="str">
            <v>N</v>
          </cell>
          <cell r="AS3122" t="str">
            <v>L</v>
          </cell>
          <cell r="AT3122" t="str">
            <v>Env Pro 2</v>
          </cell>
          <cell r="AU3122" t="str">
            <v>GPS</v>
          </cell>
          <cell r="AV3122" t="str">
            <v>N</v>
          </cell>
          <cell r="AW3122" t="str">
            <v>Y</v>
          </cell>
          <cell r="AX3122" t="str">
            <v>Y</v>
          </cell>
          <cell r="AY3122" t="str">
            <v>N</v>
          </cell>
        </row>
        <row r="3123">
          <cell r="D3123">
            <v>0</v>
          </cell>
          <cell r="O3123">
            <v>0</v>
          </cell>
          <cell r="Q3123">
            <v>9151288</v>
          </cell>
          <cell r="R3123">
            <v>1220</v>
          </cell>
          <cell r="S3123">
            <v>225</v>
          </cell>
          <cell r="T3123" t="str">
            <v>ZF 2.42</v>
          </cell>
          <cell r="U3123" t="str">
            <v>6 Speed</v>
          </cell>
          <cell r="V3123" t="str">
            <v/>
          </cell>
          <cell r="W3123" t="str">
            <v>120F</v>
          </cell>
          <cell r="X3123">
            <v>50</v>
          </cell>
          <cell r="Y3123" t="str">
            <v>N</v>
          </cell>
          <cell r="Z3123" t="str">
            <v>380/80R38 (BLACK)</v>
          </cell>
          <cell r="AA3123" t="str">
            <v>380/90R46, SPRAYBIB (BLACK)</v>
          </cell>
          <cell r="AB3123">
            <v>1200</v>
          </cell>
          <cell r="AC3123" t="str">
            <v>N</v>
          </cell>
          <cell r="AD3123" t="str">
            <v>Y</v>
          </cell>
          <cell r="AE3123" t="str">
            <v>Y</v>
          </cell>
          <cell r="AF3123">
            <v>38</v>
          </cell>
          <cell r="AG3123" t="str">
            <v>DB</v>
          </cell>
          <cell r="AH3123" t="str">
            <v>N</v>
          </cell>
          <cell r="AK3123" t="str">
            <v>N</v>
          </cell>
          <cell r="AL3123" t="str">
            <v>N</v>
          </cell>
          <cell r="AM3123">
            <v>100</v>
          </cell>
          <cell r="AN3123" t="str">
            <v>Y</v>
          </cell>
          <cell r="AO3123">
            <v>9</v>
          </cell>
          <cell r="AP3123">
            <v>20</v>
          </cell>
          <cell r="AQ3123">
            <v>3</v>
          </cell>
          <cell r="AR3123" t="str">
            <v>N</v>
          </cell>
          <cell r="AS3123" t="str">
            <v>L</v>
          </cell>
          <cell r="AT3123" t="str">
            <v>Env Pro 2</v>
          </cell>
          <cell r="AU3123" t="str">
            <v>GPS</v>
          </cell>
          <cell r="AV3123" t="str">
            <v>UltraGlide 3</v>
          </cell>
          <cell r="AW3123" t="str">
            <v>Y</v>
          </cell>
          <cell r="AX3123" t="str">
            <v>Y</v>
          </cell>
          <cell r="AY3123" t="str">
            <v>SmartTrax</v>
          </cell>
          <cell r="AZ3123" t="str">
            <v>Raven 2" w/display</v>
          </cell>
        </row>
        <row r="3124">
          <cell r="D3124">
            <v>0</v>
          </cell>
          <cell r="O3124">
            <v>0</v>
          </cell>
          <cell r="Q3124">
            <v>9151289</v>
          </cell>
          <cell r="R3124">
            <v>1025</v>
          </cell>
          <cell r="S3124">
            <v>173</v>
          </cell>
          <cell r="T3124" t="str">
            <v>ZF 2.42</v>
          </cell>
          <cell r="U3124" t="str">
            <v>6 Speed</v>
          </cell>
          <cell r="V3124" t="str">
            <v/>
          </cell>
          <cell r="W3124" t="str">
            <v>120F</v>
          </cell>
          <cell r="X3124">
            <v>50</v>
          </cell>
          <cell r="Y3124" t="str">
            <v>N</v>
          </cell>
          <cell r="Z3124" t="str">
            <v>380/80R38 (White)</v>
          </cell>
          <cell r="AA3124" t="str">
            <v>380/90R46, SPRAYBIB (WHITE)</v>
          </cell>
          <cell r="AB3124">
            <v>1000</v>
          </cell>
          <cell r="AC3124" t="str">
            <v>N</v>
          </cell>
          <cell r="AD3124" t="str">
            <v>N</v>
          </cell>
          <cell r="AE3124" t="str">
            <v>Y</v>
          </cell>
          <cell r="AF3124" t="str">
            <v>N</v>
          </cell>
          <cell r="AG3124" t="str">
            <v>N</v>
          </cell>
          <cell r="AH3124" t="str">
            <v>N</v>
          </cell>
          <cell r="AK3124" t="str">
            <v>N</v>
          </cell>
          <cell r="AL3124" t="str">
            <v>Y</v>
          </cell>
          <cell r="AM3124" t="str">
            <v>60/90</v>
          </cell>
          <cell r="AN3124" t="str">
            <v>Y</v>
          </cell>
          <cell r="AO3124">
            <v>9</v>
          </cell>
          <cell r="AP3124">
            <v>15</v>
          </cell>
          <cell r="AQ3124">
            <v>3</v>
          </cell>
          <cell r="AR3124" t="str">
            <v>N</v>
          </cell>
          <cell r="AS3124" t="str">
            <v>L</v>
          </cell>
          <cell r="AT3124" t="str">
            <v>Env Pro 2</v>
          </cell>
          <cell r="AU3124" t="str">
            <v>GPS</v>
          </cell>
          <cell r="AV3124" t="str">
            <v>N</v>
          </cell>
          <cell r="AW3124" t="str">
            <v>Y</v>
          </cell>
          <cell r="AX3124" t="str">
            <v>Y</v>
          </cell>
          <cell r="AY3124" t="str">
            <v>SmartTrax</v>
          </cell>
        </row>
        <row r="3125">
          <cell r="D3125">
            <v>0</v>
          </cell>
          <cell r="O3125">
            <v>0</v>
          </cell>
          <cell r="Q3125">
            <v>9151295</v>
          </cell>
          <cell r="R3125">
            <v>720</v>
          </cell>
          <cell r="S3125">
            <v>160</v>
          </cell>
          <cell r="T3125" t="str">
            <v>JCB</v>
          </cell>
          <cell r="U3125" t="str">
            <v>4 Speed</v>
          </cell>
          <cell r="V3125" t="str">
            <v/>
          </cell>
          <cell r="W3125" t="str">
            <v>120F</v>
          </cell>
          <cell r="X3125">
            <v>50</v>
          </cell>
          <cell r="Y3125" t="str">
            <v>N</v>
          </cell>
          <cell r="Z3125" t="str">
            <v>380/80R38 (White)</v>
          </cell>
          <cell r="AA3125" t="str">
            <v>380/90R46, SPRAYBIB (WHITE)</v>
          </cell>
          <cell r="AB3125">
            <v>750</v>
          </cell>
          <cell r="AC3125" t="str">
            <v>N</v>
          </cell>
          <cell r="AD3125" t="str">
            <v>N</v>
          </cell>
          <cell r="AE3125" t="str">
            <v>Y</v>
          </cell>
          <cell r="AF3125" t="str">
            <v>N</v>
          </cell>
          <cell r="AG3125" t="str">
            <v>N</v>
          </cell>
          <cell r="AH3125" t="str">
            <v>Y</v>
          </cell>
          <cell r="AK3125" t="str">
            <v>Y</v>
          </cell>
          <cell r="AL3125" t="str">
            <v>N</v>
          </cell>
          <cell r="AM3125" t="str">
            <v>60/90</v>
          </cell>
          <cell r="AN3125" t="str">
            <v>Y</v>
          </cell>
          <cell r="AO3125">
            <v>9</v>
          </cell>
          <cell r="AP3125">
            <v>15</v>
          </cell>
          <cell r="AQ3125">
            <v>3</v>
          </cell>
          <cell r="AR3125" t="str">
            <v>N</v>
          </cell>
          <cell r="AS3125" t="str">
            <v>N</v>
          </cell>
          <cell r="AT3125" t="str">
            <v>Viper 4</v>
          </cell>
          <cell r="AU3125" t="str">
            <v>GPS</v>
          </cell>
          <cell r="AV3125" t="str">
            <v>UltraGlide 5</v>
          </cell>
          <cell r="AW3125" t="str">
            <v>Y</v>
          </cell>
          <cell r="AX3125" t="str">
            <v>Y</v>
          </cell>
          <cell r="AY3125" t="str">
            <v>N</v>
          </cell>
        </row>
        <row r="3126">
          <cell r="D3126">
            <v>0</v>
          </cell>
          <cell r="O3126">
            <v>0</v>
          </cell>
          <cell r="Q3126">
            <v>9151296</v>
          </cell>
          <cell r="R3126">
            <v>1220</v>
          </cell>
          <cell r="S3126">
            <v>225</v>
          </cell>
          <cell r="T3126" t="str">
            <v>ZF 2.42</v>
          </cell>
          <cell r="U3126" t="str">
            <v>6 Speed</v>
          </cell>
          <cell r="V3126" t="str">
            <v/>
          </cell>
          <cell r="W3126" t="str">
            <v>120F</v>
          </cell>
          <cell r="X3126">
            <v>42</v>
          </cell>
          <cell r="Y3126" t="str">
            <v>N</v>
          </cell>
          <cell r="Z3126" t="str">
            <v>380/80R38 (BLACK)</v>
          </cell>
          <cell r="AA3126" t="str">
            <v>380/90R46, SPRAYBIB (BLACK)</v>
          </cell>
          <cell r="AB3126">
            <v>1000</v>
          </cell>
          <cell r="AC3126" t="str">
            <v>N</v>
          </cell>
          <cell r="AD3126" t="str">
            <v>Y</v>
          </cell>
          <cell r="AE3126" t="str">
            <v>N</v>
          </cell>
          <cell r="AF3126" t="str">
            <v>N</v>
          </cell>
          <cell r="AG3126" t="str">
            <v>N</v>
          </cell>
          <cell r="AH3126" t="str">
            <v>N</v>
          </cell>
          <cell r="AK3126" t="str">
            <v>Y</v>
          </cell>
          <cell r="AL3126" t="str">
            <v>N</v>
          </cell>
          <cell r="AM3126" t="str">
            <v>60/90</v>
          </cell>
          <cell r="AN3126" t="str">
            <v>Y</v>
          </cell>
          <cell r="AO3126">
            <v>9</v>
          </cell>
          <cell r="AP3126">
            <v>15</v>
          </cell>
          <cell r="AQ3126">
            <v>3</v>
          </cell>
          <cell r="AR3126" t="str">
            <v>N</v>
          </cell>
          <cell r="AS3126" t="str">
            <v>N</v>
          </cell>
          <cell r="AT3126" t="str">
            <v>Env Pro 2</v>
          </cell>
          <cell r="AU3126" t="str">
            <v>GPS</v>
          </cell>
          <cell r="AV3126" t="str">
            <v>N</v>
          </cell>
          <cell r="AW3126" t="str">
            <v>Y</v>
          </cell>
          <cell r="AX3126" t="str">
            <v>Y</v>
          </cell>
          <cell r="AY3126" t="str">
            <v>N</v>
          </cell>
        </row>
        <row r="3127">
          <cell r="D3127">
            <v>0</v>
          </cell>
          <cell r="O3127">
            <v>0</v>
          </cell>
          <cell r="Q3127">
            <v>9151304</v>
          </cell>
          <cell r="R3127">
            <v>720</v>
          </cell>
          <cell r="S3127">
            <v>160</v>
          </cell>
          <cell r="T3127" t="str">
            <v>JCB</v>
          </cell>
          <cell r="U3127" t="str">
            <v>4 Speed</v>
          </cell>
          <cell r="V3127" t="str">
            <v/>
          </cell>
          <cell r="W3127" t="str">
            <v>120F</v>
          </cell>
          <cell r="X3127">
            <v>50</v>
          </cell>
          <cell r="Y3127" t="str">
            <v>N</v>
          </cell>
          <cell r="Z3127" t="str">
            <v>380/80R38 (White)</v>
          </cell>
          <cell r="AA3127" t="str">
            <v>380/90R46, SPRAYBIB (WHITE)</v>
          </cell>
          <cell r="AB3127">
            <v>750</v>
          </cell>
          <cell r="AC3127" t="str">
            <v>N</v>
          </cell>
          <cell r="AD3127" t="str">
            <v>N</v>
          </cell>
          <cell r="AE3127" t="str">
            <v>Y</v>
          </cell>
          <cell r="AF3127">
            <v>38</v>
          </cell>
          <cell r="AG3127" t="str">
            <v>DB</v>
          </cell>
          <cell r="AH3127" t="str">
            <v>N</v>
          </cell>
          <cell r="AK3127" t="str">
            <v>N</v>
          </cell>
          <cell r="AL3127" t="str">
            <v>N</v>
          </cell>
          <cell r="AM3127" t="str">
            <v>POM 132' Boom</v>
          </cell>
          <cell r="AN3127" t="str">
            <v>Y</v>
          </cell>
          <cell r="AO3127">
            <v>9</v>
          </cell>
          <cell r="AP3127">
            <v>15</v>
          </cell>
          <cell r="AQ3127">
            <v>3</v>
          </cell>
          <cell r="AR3127" t="str">
            <v>N</v>
          </cell>
          <cell r="AS3127" t="str">
            <v>N</v>
          </cell>
          <cell r="AT3127" t="str">
            <v>Env Pro 2</v>
          </cell>
          <cell r="AU3127" t="str">
            <v>GPS/RAD</v>
          </cell>
          <cell r="AV3127" t="str">
            <v>UltraGlide 3</v>
          </cell>
          <cell r="AW3127" t="str">
            <v>Y</v>
          </cell>
          <cell r="AX3127" t="str">
            <v>Y</v>
          </cell>
          <cell r="AY3127" t="str">
            <v>SmartTrax</v>
          </cell>
          <cell r="BB3127" t="str">
            <v>White 620/70R42, MEGAXBIB</v>
          </cell>
        </row>
        <row r="3128">
          <cell r="D3128">
            <v>0</v>
          </cell>
          <cell r="O3128">
            <v>0</v>
          </cell>
          <cell r="Q3128">
            <v>9151305</v>
          </cell>
          <cell r="R3128">
            <v>720</v>
          </cell>
          <cell r="S3128">
            <v>160</v>
          </cell>
          <cell r="T3128" t="str">
            <v>JCB</v>
          </cell>
          <cell r="U3128" t="str">
            <v>4 Speed</v>
          </cell>
          <cell r="V3128" t="str">
            <v/>
          </cell>
          <cell r="W3128" t="str">
            <v>120F</v>
          </cell>
          <cell r="X3128">
            <v>42</v>
          </cell>
          <cell r="Y3128" t="str">
            <v>N</v>
          </cell>
          <cell r="Z3128" t="str">
            <v>380/80R38 (White)</v>
          </cell>
          <cell r="AA3128" t="str">
            <v>380/90R46, SPRAYBIB (WHITE)</v>
          </cell>
          <cell r="AB3128">
            <v>750</v>
          </cell>
          <cell r="AC3128" t="str">
            <v>N</v>
          </cell>
          <cell r="AD3128" t="str">
            <v>Y</v>
          </cell>
          <cell r="AE3128" t="str">
            <v>Y</v>
          </cell>
          <cell r="AF3128">
            <v>38</v>
          </cell>
          <cell r="AG3128" t="str">
            <v>Plan</v>
          </cell>
          <cell r="AH3128" t="str">
            <v>N</v>
          </cell>
          <cell r="AK3128" t="str">
            <v>N</v>
          </cell>
          <cell r="AL3128" t="str">
            <v>N</v>
          </cell>
          <cell r="AM3128">
            <v>90</v>
          </cell>
          <cell r="AN3128" t="str">
            <v>Y</v>
          </cell>
          <cell r="AO3128">
            <v>9</v>
          </cell>
          <cell r="AP3128">
            <v>20</v>
          </cell>
          <cell r="AQ3128">
            <v>3</v>
          </cell>
          <cell r="AR3128" t="str">
            <v>N</v>
          </cell>
          <cell r="AS3128" t="str">
            <v>B</v>
          </cell>
          <cell r="AT3128" t="str">
            <v>Env Pro 2</v>
          </cell>
          <cell r="AU3128" t="str">
            <v>GPS</v>
          </cell>
          <cell r="AV3128" t="str">
            <v>PowerGlide</v>
          </cell>
          <cell r="AW3128" t="str">
            <v>Y</v>
          </cell>
          <cell r="AX3128" t="str">
            <v>Y</v>
          </cell>
          <cell r="AY3128" t="str">
            <v>SmartTrax</v>
          </cell>
        </row>
        <row r="3129">
          <cell r="D3129">
            <v>0</v>
          </cell>
          <cell r="O3129">
            <v>0</v>
          </cell>
          <cell r="Q3129">
            <v>9151306</v>
          </cell>
          <cell r="R3129">
            <v>1020</v>
          </cell>
          <cell r="S3129">
            <v>225</v>
          </cell>
          <cell r="T3129" t="str">
            <v>ZF 2.42</v>
          </cell>
          <cell r="U3129" t="str">
            <v>6 Speed</v>
          </cell>
          <cell r="V3129" t="str">
            <v/>
          </cell>
          <cell r="W3129" t="str">
            <v>120F</v>
          </cell>
          <cell r="X3129">
            <v>42</v>
          </cell>
          <cell r="Y3129" t="str">
            <v>N</v>
          </cell>
          <cell r="Z3129" t="str">
            <v>380/80R38 (White)</v>
          </cell>
          <cell r="AA3129" t="str">
            <v>380/90R46, SPRAYBIB (WHITE)</v>
          </cell>
          <cell r="AB3129">
            <v>1000</v>
          </cell>
          <cell r="AC3129" t="str">
            <v>N</v>
          </cell>
          <cell r="AD3129" t="str">
            <v>N</v>
          </cell>
          <cell r="AE3129" t="str">
            <v>Y</v>
          </cell>
          <cell r="AF3129">
            <v>38</v>
          </cell>
          <cell r="AG3129" t="str">
            <v>DB</v>
          </cell>
          <cell r="AH3129" t="str">
            <v>N</v>
          </cell>
          <cell r="AK3129" t="str">
            <v>Y</v>
          </cell>
          <cell r="AL3129" t="str">
            <v>N</v>
          </cell>
          <cell r="AM3129">
            <v>90</v>
          </cell>
          <cell r="AN3129" t="str">
            <v>Y</v>
          </cell>
          <cell r="AO3129">
            <v>9</v>
          </cell>
          <cell r="AP3129">
            <v>20</v>
          </cell>
          <cell r="AQ3129">
            <v>3</v>
          </cell>
          <cell r="AR3129" t="str">
            <v>N</v>
          </cell>
          <cell r="AS3129" t="str">
            <v>B</v>
          </cell>
          <cell r="AT3129" t="str">
            <v>Viper 4</v>
          </cell>
          <cell r="AU3129" t="str">
            <v>GPS</v>
          </cell>
          <cell r="AV3129" t="str">
            <v>UltraGlide 3</v>
          </cell>
          <cell r="AW3129" t="str">
            <v>Y</v>
          </cell>
          <cell r="AX3129" t="str">
            <v>Y</v>
          </cell>
          <cell r="AY3129" t="str">
            <v>N</v>
          </cell>
        </row>
        <row r="3130">
          <cell r="D3130">
            <v>0</v>
          </cell>
          <cell r="O3130">
            <v>0</v>
          </cell>
          <cell r="Q3130">
            <v>9151308</v>
          </cell>
          <cell r="R3130">
            <v>1025</v>
          </cell>
          <cell r="S3130">
            <v>173</v>
          </cell>
          <cell r="T3130" t="str">
            <v>ZF 2.42</v>
          </cell>
          <cell r="U3130" t="str">
            <v>6 Speed</v>
          </cell>
          <cell r="V3130" t="str">
            <v/>
          </cell>
          <cell r="W3130" t="str">
            <v>120-160</v>
          </cell>
          <cell r="X3130">
            <v>50</v>
          </cell>
          <cell r="Y3130" t="str">
            <v>N</v>
          </cell>
          <cell r="Z3130" t="str">
            <v>380/80R38 (White)</v>
          </cell>
          <cell r="AA3130" t="str">
            <v>380/90R46, SPRAYBIB (WHITE)</v>
          </cell>
          <cell r="AB3130">
            <v>1000</v>
          </cell>
          <cell r="AC3130" t="str">
            <v>N</v>
          </cell>
          <cell r="AD3130" t="str">
            <v>N</v>
          </cell>
          <cell r="AE3130" t="str">
            <v>Y</v>
          </cell>
          <cell r="AF3130">
            <v>38</v>
          </cell>
          <cell r="AG3130" t="str">
            <v>Plan</v>
          </cell>
          <cell r="AH3130" t="str">
            <v>Y</v>
          </cell>
          <cell r="AK3130" t="str">
            <v>Y</v>
          </cell>
          <cell r="AL3130" t="str">
            <v>N</v>
          </cell>
          <cell r="AM3130">
            <v>90</v>
          </cell>
          <cell r="AN3130" t="str">
            <v>Y</v>
          </cell>
          <cell r="AO3130">
            <v>9</v>
          </cell>
          <cell r="AP3130">
            <v>20</v>
          </cell>
          <cell r="AQ3130">
            <v>3</v>
          </cell>
          <cell r="AR3130" t="str">
            <v>N</v>
          </cell>
          <cell r="AS3130" t="str">
            <v>B</v>
          </cell>
          <cell r="AT3130" t="str">
            <v>Env Pro 2</v>
          </cell>
          <cell r="AU3130" t="str">
            <v>GPS</v>
          </cell>
          <cell r="AV3130" t="str">
            <v>PowerGlide</v>
          </cell>
          <cell r="AW3130" t="str">
            <v>Y</v>
          </cell>
          <cell r="AX3130" t="str">
            <v>Y</v>
          </cell>
          <cell r="AY3130" t="str">
            <v>SmartTrax</v>
          </cell>
        </row>
        <row r="3131">
          <cell r="D3131">
            <v>0</v>
          </cell>
          <cell r="O3131">
            <v>0</v>
          </cell>
          <cell r="Q3131">
            <v>9151309</v>
          </cell>
          <cell r="R3131">
            <v>720</v>
          </cell>
          <cell r="S3131">
            <v>160</v>
          </cell>
          <cell r="T3131" t="str">
            <v>JCB</v>
          </cell>
          <cell r="U3131" t="str">
            <v>4 Speed</v>
          </cell>
          <cell r="V3131" t="str">
            <v/>
          </cell>
          <cell r="W3131" t="str">
            <v>120F</v>
          </cell>
          <cell r="X3131">
            <v>42</v>
          </cell>
          <cell r="Y3131" t="str">
            <v>N</v>
          </cell>
          <cell r="Z3131" t="str">
            <v>380/80R38 (White)</v>
          </cell>
          <cell r="AA3131" t="str">
            <v>380/90R46, SPRAYBIB (WHITE)</v>
          </cell>
          <cell r="AB3131">
            <v>750</v>
          </cell>
          <cell r="AC3131" t="str">
            <v>N</v>
          </cell>
          <cell r="AD3131" t="str">
            <v>N</v>
          </cell>
          <cell r="AE3131" t="str">
            <v>N</v>
          </cell>
          <cell r="AF3131">
            <v>38</v>
          </cell>
          <cell r="AG3131" t="str">
            <v>DB</v>
          </cell>
          <cell r="AH3131" t="str">
            <v>N</v>
          </cell>
          <cell r="AK3131" t="str">
            <v>N</v>
          </cell>
          <cell r="AL3131" t="str">
            <v>Y</v>
          </cell>
          <cell r="AM3131" t="str">
            <v>POM 120' Boom</v>
          </cell>
          <cell r="AN3131" t="str">
            <v>Y</v>
          </cell>
          <cell r="AO3131">
            <v>9</v>
          </cell>
          <cell r="AP3131">
            <v>20</v>
          </cell>
          <cell r="AQ3131">
            <v>3</v>
          </cell>
          <cell r="AR3131" t="str">
            <v>N</v>
          </cell>
          <cell r="AS3131" t="str">
            <v>B</v>
          </cell>
          <cell r="AT3131" t="str">
            <v>Env Pro 2</v>
          </cell>
          <cell r="AU3131" t="str">
            <v>GPS</v>
          </cell>
          <cell r="AV3131" t="str">
            <v>N</v>
          </cell>
          <cell r="AW3131" t="str">
            <v>Y</v>
          </cell>
          <cell r="AX3131" t="str">
            <v>Y</v>
          </cell>
          <cell r="AY3131" t="str">
            <v>SmartTrax</v>
          </cell>
        </row>
        <row r="3132">
          <cell r="D3132">
            <v>0</v>
          </cell>
          <cell r="O3132">
            <v>0</v>
          </cell>
          <cell r="Q3132">
            <v>9151311</v>
          </cell>
          <cell r="R3132" t="str">
            <v>1220+</v>
          </cell>
          <cell r="S3132">
            <v>275</v>
          </cell>
          <cell r="T3132" t="str">
            <v>ZF 1.87</v>
          </cell>
          <cell r="U3132" t="str">
            <v>6 Speed</v>
          </cell>
          <cell r="V3132" t="str">
            <v/>
          </cell>
          <cell r="W3132" t="str">
            <v>120F</v>
          </cell>
          <cell r="X3132">
            <v>50</v>
          </cell>
          <cell r="Y3132" t="str">
            <v>N</v>
          </cell>
          <cell r="Z3132" t="str">
            <v>380/80R38 (BLACK)</v>
          </cell>
          <cell r="AA3132" t="str">
            <v>380/90R46, SPRAYBIB (BLACK)</v>
          </cell>
          <cell r="AB3132">
            <v>1200</v>
          </cell>
          <cell r="AC3132" t="str">
            <v>N</v>
          </cell>
          <cell r="AD3132" t="str">
            <v>Y</v>
          </cell>
          <cell r="AE3132" t="str">
            <v>Y</v>
          </cell>
          <cell r="AF3132">
            <v>38</v>
          </cell>
          <cell r="AG3132" t="str">
            <v>DB</v>
          </cell>
          <cell r="AH3132" t="str">
            <v>N</v>
          </cell>
          <cell r="AK3132" t="str">
            <v>Y</v>
          </cell>
          <cell r="AL3132" t="str">
            <v>N</v>
          </cell>
          <cell r="AM3132">
            <v>100</v>
          </cell>
          <cell r="AN3132" t="str">
            <v>Y</v>
          </cell>
          <cell r="AO3132">
            <v>9</v>
          </cell>
          <cell r="AP3132">
            <v>20</v>
          </cell>
          <cell r="AQ3132">
            <v>3</v>
          </cell>
          <cell r="AR3132" t="str">
            <v>N</v>
          </cell>
          <cell r="AS3132" t="str">
            <v>L</v>
          </cell>
          <cell r="AT3132" t="str">
            <v>Env Pro 2</v>
          </cell>
          <cell r="AU3132" t="str">
            <v>GPS</v>
          </cell>
          <cell r="AV3132" t="str">
            <v>N</v>
          </cell>
          <cell r="AW3132" t="str">
            <v>Y</v>
          </cell>
          <cell r="AX3132" t="str">
            <v>Y</v>
          </cell>
          <cell r="AY3132" t="str">
            <v>N</v>
          </cell>
        </row>
        <row r="3133">
          <cell r="D3133">
            <v>0</v>
          </cell>
          <cell r="O3133">
            <v>0</v>
          </cell>
          <cell r="Q3133">
            <v>9151313</v>
          </cell>
          <cell r="R3133">
            <v>1220</v>
          </cell>
          <cell r="S3133">
            <v>225</v>
          </cell>
          <cell r="T3133" t="str">
            <v>ZF 2.42</v>
          </cell>
          <cell r="U3133" t="str">
            <v>6 Speed</v>
          </cell>
          <cell r="V3133" t="str">
            <v/>
          </cell>
          <cell r="W3133" t="str">
            <v>120F</v>
          </cell>
          <cell r="X3133">
            <v>50</v>
          </cell>
          <cell r="Y3133" t="str">
            <v>N</v>
          </cell>
          <cell r="Z3133" t="str">
            <v>380/80R38 (BLACK)</v>
          </cell>
          <cell r="AA3133" t="str">
            <v>380/90R46, SPRAYBIB (BLACK)</v>
          </cell>
          <cell r="AB3133">
            <v>1200</v>
          </cell>
          <cell r="AC3133" t="str">
            <v>N</v>
          </cell>
          <cell r="AD3133" t="str">
            <v>N</v>
          </cell>
          <cell r="AE3133" t="str">
            <v>Y</v>
          </cell>
          <cell r="AF3133">
            <v>38</v>
          </cell>
          <cell r="AG3133" t="str">
            <v>DB</v>
          </cell>
          <cell r="AH3133" t="str">
            <v>N</v>
          </cell>
          <cell r="AK3133" t="str">
            <v>N</v>
          </cell>
          <cell r="AL3133" t="str">
            <v>N</v>
          </cell>
          <cell r="AM3133">
            <v>100</v>
          </cell>
          <cell r="AN3133" t="str">
            <v>Y</v>
          </cell>
          <cell r="AO3133">
            <v>9</v>
          </cell>
          <cell r="AP3133">
            <v>20</v>
          </cell>
          <cell r="AQ3133">
            <v>3</v>
          </cell>
          <cell r="AR3133" t="str">
            <v>N</v>
          </cell>
          <cell r="AS3133" t="str">
            <v>L</v>
          </cell>
          <cell r="AT3133" t="str">
            <v>Viper 4</v>
          </cell>
          <cell r="AU3133" t="str">
            <v>GPS</v>
          </cell>
          <cell r="AV3133" t="str">
            <v>UltraGlide 3</v>
          </cell>
          <cell r="AW3133" t="str">
            <v>Y</v>
          </cell>
          <cell r="AX3133" t="str">
            <v>Y</v>
          </cell>
          <cell r="AY3133" t="str">
            <v>SmartTrax</v>
          </cell>
          <cell r="AZ3133" t="str">
            <v>Raven 3" w/display</v>
          </cell>
        </row>
        <row r="3134">
          <cell r="D3134">
            <v>0</v>
          </cell>
          <cell r="O3134">
            <v>0</v>
          </cell>
          <cell r="Q3134">
            <v>9151314</v>
          </cell>
          <cell r="R3134">
            <v>1220</v>
          </cell>
          <cell r="S3134">
            <v>225</v>
          </cell>
          <cell r="T3134" t="str">
            <v>ZF 2.42</v>
          </cell>
          <cell r="U3134" t="str">
            <v>6 Speed</v>
          </cell>
          <cell r="V3134" t="str">
            <v/>
          </cell>
          <cell r="W3134" t="str">
            <v>120F</v>
          </cell>
          <cell r="X3134">
            <v>42</v>
          </cell>
          <cell r="Y3134" t="str">
            <v>N</v>
          </cell>
          <cell r="Z3134" t="str">
            <v>380/80R38 (BLACK)</v>
          </cell>
          <cell r="AA3134" t="str">
            <v>380/90R46, SPRAYBIB (BLACK)</v>
          </cell>
          <cell r="AB3134">
            <v>1200</v>
          </cell>
          <cell r="AC3134" t="str">
            <v>N</v>
          </cell>
          <cell r="AD3134" t="str">
            <v>Y</v>
          </cell>
          <cell r="AE3134" t="str">
            <v>Y</v>
          </cell>
          <cell r="AF3134" t="str">
            <v>N</v>
          </cell>
          <cell r="AG3134" t="str">
            <v>N</v>
          </cell>
          <cell r="AH3134" t="str">
            <v>N</v>
          </cell>
          <cell r="AK3134" t="str">
            <v>N</v>
          </cell>
          <cell r="AL3134" t="str">
            <v>Y</v>
          </cell>
          <cell r="AM3134" t="str">
            <v>60/90</v>
          </cell>
          <cell r="AN3134" t="str">
            <v>Y</v>
          </cell>
          <cell r="AO3134">
            <v>9</v>
          </cell>
          <cell r="AP3134">
            <v>15</v>
          </cell>
          <cell r="AQ3134">
            <v>3</v>
          </cell>
          <cell r="AR3134" t="str">
            <v>N</v>
          </cell>
          <cell r="AS3134" t="str">
            <v>L</v>
          </cell>
          <cell r="AT3134" t="str">
            <v>Env Pro 2</v>
          </cell>
          <cell r="AU3134" t="str">
            <v>GPS</v>
          </cell>
          <cell r="AV3134" t="str">
            <v>ISO UltraGlide 5</v>
          </cell>
          <cell r="AW3134" t="str">
            <v>Y</v>
          </cell>
          <cell r="AX3134" t="str">
            <v>Y</v>
          </cell>
          <cell r="AY3134" t="str">
            <v>N</v>
          </cell>
        </row>
        <row r="3135">
          <cell r="D3135">
            <v>0</v>
          </cell>
          <cell r="O3135">
            <v>0</v>
          </cell>
          <cell r="Q3135">
            <v>9151315</v>
          </cell>
          <cell r="R3135">
            <v>720</v>
          </cell>
          <cell r="S3135">
            <v>160</v>
          </cell>
          <cell r="T3135" t="str">
            <v>JCB</v>
          </cell>
          <cell r="U3135" t="str">
            <v>4 Speed</v>
          </cell>
          <cell r="V3135" t="str">
            <v/>
          </cell>
          <cell r="W3135" t="str">
            <v>120F</v>
          </cell>
          <cell r="X3135">
            <v>50</v>
          </cell>
          <cell r="Y3135" t="str">
            <v>N</v>
          </cell>
          <cell r="Z3135" t="str">
            <v>380/80R38 (White)</v>
          </cell>
          <cell r="AA3135" t="str">
            <v>380/90R46, SPRAYBIB (WHITE)</v>
          </cell>
          <cell r="AB3135">
            <v>750</v>
          </cell>
          <cell r="AC3135" t="str">
            <v>N</v>
          </cell>
          <cell r="AD3135" t="str">
            <v>N</v>
          </cell>
          <cell r="AE3135" t="str">
            <v>Y</v>
          </cell>
          <cell r="AF3135" t="str">
            <v>N</v>
          </cell>
          <cell r="AG3135" t="str">
            <v>N</v>
          </cell>
          <cell r="AH3135" t="str">
            <v>N</v>
          </cell>
          <cell r="AK3135" t="str">
            <v>Y</v>
          </cell>
          <cell r="AL3135" t="str">
            <v>N</v>
          </cell>
          <cell r="AM3135" t="str">
            <v>60/90</v>
          </cell>
          <cell r="AN3135" t="str">
            <v>Y</v>
          </cell>
          <cell r="AO3135">
            <v>9</v>
          </cell>
          <cell r="AP3135">
            <v>15</v>
          </cell>
          <cell r="AQ3135">
            <v>3</v>
          </cell>
          <cell r="AR3135" t="str">
            <v>N</v>
          </cell>
          <cell r="AS3135" t="str">
            <v>N</v>
          </cell>
          <cell r="AT3135" t="str">
            <v>Env Pro 2</v>
          </cell>
          <cell r="AU3135" t="str">
            <v>GPS</v>
          </cell>
          <cell r="AV3135" t="str">
            <v>UltraGlide 5</v>
          </cell>
          <cell r="AW3135" t="str">
            <v>Y</v>
          </cell>
          <cell r="AX3135" t="str">
            <v>Y</v>
          </cell>
          <cell r="AY3135" t="str">
            <v>SmartTrax</v>
          </cell>
        </row>
        <row r="3136">
          <cell r="D3136">
            <v>0</v>
          </cell>
          <cell r="O3136">
            <v>0</v>
          </cell>
          <cell r="Q3136">
            <v>9151318</v>
          </cell>
          <cell r="R3136">
            <v>1025</v>
          </cell>
          <cell r="S3136">
            <v>173</v>
          </cell>
          <cell r="T3136" t="str">
            <v>ZF 2.42</v>
          </cell>
          <cell r="U3136" t="str">
            <v>6 Speed</v>
          </cell>
          <cell r="V3136" t="str">
            <v/>
          </cell>
          <cell r="W3136" t="str">
            <v>120F</v>
          </cell>
          <cell r="X3136">
            <v>50</v>
          </cell>
          <cell r="Y3136" t="str">
            <v>N</v>
          </cell>
          <cell r="Z3136" t="str">
            <v>380/80R38 (White)</v>
          </cell>
          <cell r="AA3136" t="str">
            <v>380/90R46, SPRAYBIB (WHITE)</v>
          </cell>
          <cell r="AB3136">
            <v>1000</v>
          </cell>
          <cell r="AC3136" t="str">
            <v>N</v>
          </cell>
          <cell r="AD3136" t="str">
            <v>N</v>
          </cell>
          <cell r="AE3136" t="str">
            <v>N</v>
          </cell>
          <cell r="AF3136" t="str">
            <v>N</v>
          </cell>
          <cell r="AG3136" t="str">
            <v>N</v>
          </cell>
          <cell r="AH3136" t="str">
            <v>Y</v>
          </cell>
          <cell r="AK3136" t="str">
            <v>Y</v>
          </cell>
          <cell r="AL3136" t="str">
            <v>N</v>
          </cell>
          <cell r="AM3136" t="str">
            <v>60/90</v>
          </cell>
          <cell r="AN3136" t="str">
            <v>Y</v>
          </cell>
          <cell r="AO3136">
            <v>9</v>
          </cell>
          <cell r="AP3136">
            <v>15</v>
          </cell>
          <cell r="AQ3136">
            <v>3</v>
          </cell>
          <cell r="AR3136" t="str">
            <v>N</v>
          </cell>
          <cell r="AS3136" t="str">
            <v>N</v>
          </cell>
          <cell r="AT3136" t="str">
            <v>Env Pro 2</v>
          </cell>
          <cell r="AU3136" t="str">
            <v>GPS</v>
          </cell>
          <cell r="AV3136" t="str">
            <v>N</v>
          </cell>
          <cell r="AW3136" t="str">
            <v>Y</v>
          </cell>
          <cell r="AX3136" t="str">
            <v>Y</v>
          </cell>
          <cell r="AY3136" t="str">
            <v>N</v>
          </cell>
        </row>
        <row r="3137">
          <cell r="D3137">
            <v>0</v>
          </cell>
          <cell r="O3137">
            <v>0</v>
          </cell>
          <cell r="Q3137">
            <v>9151319</v>
          </cell>
          <cell r="R3137">
            <v>1025</v>
          </cell>
          <cell r="S3137">
            <v>173</v>
          </cell>
          <cell r="T3137" t="str">
            <v>ZF 2.42</v>
          </cell>
          <cell r="U3137" t="str">
            <v>6 Speed</v>
          </cell>
          <cell r="V3137" t="str">
            <v/>
          </cell>
          <cell r="W3137" t="str">
            <v>120-160</v>
          </cell>
          <cell r="X3137">
            <v>50</v>
          </cell>
          <cell r="Y3137" t="str">
            <v>Y</v>
          </cell>
          <cell r="Z3137" t="str">
            <v>380/80R38 (White)</v>
          </cell>
          <cell r="AA3137" t="str">
            <v>380/90R46, SPRAYBIB (WHITE)</v>
          </cell>
          <cell r="AB3137">
            <v>1000</v>
          </cell>
          <cell r="AC3137" t="str">
            <v>N</v>
          </cell>
          <cell r="AD3137" t="str">
            <v>N</v>
          </cell>
          <cell r="AE3137" t="str">
            <v>Y</v>
          </cell>
          <cell r="AF3137">
            <v>38</v>
          </cell>
          <cell r="AG3137" t="str">
            <v>DB</v>
          </cell>
          <cell r="AH3137" t="str">
            <v>N</v>
          </cell>
          <cell r="AK3137" t="str">
            <v>N</v>
          </cell>
          <cell r="AL3137" t="str">
            <v>N</v>
          </cell>
          <cell r="AM3137" t="str">
            <v>60/90</v>
          </cell>
          <cell r="AN3137" t="str">
            <v>Y</v>
          </cell>
          <cell r="AO3137">
            <v>9</v>
          </cell>
          <cell r="AP3137">
            <v>15</v>
          </cell>
          <cell r="AQ3137">
            <v>3</v>
          </cell>
          <cell r="AR3137" t="str">
            <v>N</v>
          </cell>
          <cell r="AS3137" t="str">
            <v>N</v>
          </cell>
          <cell r="AT3137" t="str">
            <v>Env Pro 2</v>
          </cell>
          <cell r="AU3137" t="str">
            <v>GPS</v>
          </cell>
          <cell r="AV3137" t="str">
            <v>UltraGlide 3</v>
          </cell>
          <cell r="AW3137" t="str">
            <v>Y</v>
          </cell>
          <cell r="AX3137" t="str">
            <v>Y</v>
          </cell>
          <cell r="AY3137" t="str">
            <v>SmartTrax</v>
          </cell>
        </row>
        <row r="3138">
          <cell r="D3138">
            <v>0</v>
          </cell>
          <cell r="O3138">
            <v>0</v>
          </cell>
          <cell r="Q3138">
            <v>9151323</v>
          </cell>
          <cell r="R3138">
            <v>720</v>
          </cell>
          <cell r="S3138">
            <v>160</v>
          </cell>
          <cell r="T3138" t="str">
            <v>JCB</v>
          </cell>
          <cell r="U3138" t="str">
            <v>4 Speed</v>
          </cell>
          <cell r="V3138" t="str">
            <v/>
          </cell>
          <cell r="W3138" t="str">
            <v>120F</v>
          </cell>
          <cell r="X3138">
            <v>42</v>
          </cell>
          <cell r="Y3138" t="str">
            <v>N</v>
          </cell>
          <cell r="Z3138" t="str">
            <v>380/80R38 (White)</v>
          </cell>
          <cell r="AA3138" t="str">
            <v>380/90R46, SPRAYBIB (WHITE)</v>
          </cell>
          <cell r="AB3138">
            <v>750</v>
          </cell>
          <cell r="AC3138" t="str">
            <v>N</v>
          </cell>
          <cell r="AD3138" t="str">
            <v>N</v>
          </cell>
          <cell r="AE3138" t="str">
            <v>Y</v>
          </cell>
          <cell r="AF3138">
            <v>38</v>
          </cell>
          <cell r="AG3138" t="str">
            <v>Plan</v>
          </cell>
          <cell r="AH3138" t="str">
            <v>N</v>
          </cell>
          <cell r="AK3138" t="str">
            <v>N</v>
          </cell>
          <cell r="AL3138" t="str">
            <v>N</v>
          </cell>
          <cell r="AM3138">
            <v>90</v>
          </cell>
          <cell r="AN3138" t="str">
            <v>Y</v>
          </cell>
          <cell r="AO3138">
            <v>9</v>
          </cell>
          <cell r="AP3138">
            <v>20</v>
          </cell>
          <cell r="AQ3138">
            <v>5</v>
          </cell>
          <cell r="AR3138" t="str">
            <v>N</v>
          </cell>
          <cell r="AS3138" t="str">
            <v>B</v>
          </cell>
          <cell r="AT3138" t="str">
            <v>Env Pro 2</v>
          </cell>
          <cell r="AU3138" t="str">
            <v>GPS</v>
          </cell>
          <cell r="AV3138" t="str">
            <v>PowerGlide</v>
          </cell>
          <cell r="AW3138" t="str">
            <v>Y</v>
          </cell>
          <cell r="AX3138" t="str">
            <v>Y</v>
          </cell>
          <cell r="AY3138" t="str">
            <v>N</v>
          </cell>
        </row>
        <row r="3139">
          <cell r="D3139">
            <v>0</v>
          </cell>
          <cell r="O3139">
            <v>0</v>
          </cell>
          <cell r="Q3139">
            <v>9151326</v>
          </cell>
          <cell r="R3139">
            <v>1020</v>
          </cell>
          <cell r="S3139">
            <v>225</v>
          </cell>
          <cell r="T3139" t="str">
            <v>ZF 2.42</v>
          </cell>
          <cell r="U3139" t="str">
            <v>6 Speed</v>
          </cell>
          <cell r="V3139" t="str">
            <v/>
          </cell>
          <cell r="W3139" t="str">
            <v>120F</v>
          </cell>
          <cell r="X3139">
            <v>42</v>
          </cell>
          <cell r="Y3139" t="str">
            <v>N</v>
          </cell>
          <cell r="Z3139" t="str">
            <v>380/80R38 (White)</v>
          </cell>
          <cell r="AA3139" t="str">
            <v>380/90R46, SPRAYBIB (WHITE)</v>
          </cell>
          <cell r="AB3139">
            <v>1000</v>
          </cell>
          <cell r="AC3139" t="str">
            <v>N</v>
          </cell>
          <cell r="AD3139" t="str">
            <v>N</v>
          </cell>
          <cell r="AE3139" t="str">
            <v>Y</v>
          </cell>
          <cell r="AF3139">
            <v>38</v>
          </cell>
          <cell r="AG3139" t="str">
            <v>DB</v>
          </cell>
          <cell r="AH3139" t="str">
            <v>N</v>
          </cell>
          <cell r="AK3139" t="str">
            <v>Y</v>
          </cell>
          <cell r="AL3139" t="str">
            <v>Y</v>
          </cell>
          <cell r="AM3139">
            <v>90</v>
          </cell>
          <cell r="AN3139" t="str">
            <v>Y</v>
          </cell>
          <cell r="AO3139">
            <v>9</v>
          </cell>
          <cell r="AP3139">
            <v>20</v>
          </cell>
          <cell r="AQ3139">
            <v>3</v>
          </cell>
          <cell r="AR3139" t="str">
            <v>N</v>
          </cell>
          <cell r="AS3139" t="str">
            <v>B</v>
          </cell>
          <cell r="AT3139" t="str">
            <v>Viper 4</v>
          </cell>
          <cell r="AU3139" t="str">
            <v>GPS</v>
          </cell>
          <cell r="AV3139" t="str">
            <v>UltraGlide 3</v>
          </cell>
          <cell r="AW3139" t="str">
            <v>Y</v>
          </cell>
          <cell r="AX3139" t="str">
            <v>Y</v>
          </cell>
          <cell r="AY3139" t="str">
            <v>N</v>
          </cell>
        </row>
        <row r="3140">
          <cell r="D3140">
            <v>0</v>
          </cell>
          <cell r="O3140">
            <v>0</v>
          </cell>
          <cell r="Q3140">
            <v>9151328</v>
          </cell>
          <cell r="R3140">
            <v>1025</v>
          </cell>
          <cell r="S3140">
            <v>173</v>
          </cell>
          <cell r="T3140" t="str">
            <v>ZF 2.42</v>
          </cell>
          <cell r="U3140" t="str">
            <v>6 Speed</v>
          </cell>
          <cell r="V3140" t="str">
            <v/>
          </cell>
          <cell r="W3140" t="str">
            <v>120F</v>
          </cell>
          <cell r="X3140">
            <v>50</v>
          </cell>
          <cell r="Y3140" t="str">
            <v>N</v>
          </cell>
          <cell r="Z3140" t="str">
            <v>380/80R38 (White)</v>
          </cell>
          <cell r="AA3140" t="str">
            <v>380/90R46, SPRAYBIB (WHITE)</v>
          </cell>
          <cell r="AB3140">
            <v>1000</v>
          </cell>
          <cell r="AC3140" t="str">
            <v>Y</v>
          </cell>
          <cell r="AD3140" t="str">
            <v>Y</v>
          </cell>
          <cell r="AE3140" t="str">
            <v>Y</v>
          </cell>
          <cell r="AF3140">
            <v>38</v>
          </cell>
          <cell r="AG3140" t="str">
            <v>Plan</v>
          </cell>
          <cell r="AH3140" t="str">
            <v>N</v>
          </cell>
          <cell r="AK3140" t="str">
            <v>N</v>
          </cell>
          <cell r="AL3140" t="str">
            <v>N</v>
          </cell>
          <cell r="AM3140">
            <v>90</v>
          </cell>
          <cell r="AN3140" t="str">
            <v>Y</v>
          </cell>
          <cell r="AO3140">
            <v>9</v>
          </cell>
          <cell r="AP3140">
            <v>20</v>
          </cell>
          <cell r="AQ3140">
            <v>3</v>
          </cell>
          <cell r="AR3140" t="str">
            <v>N</v>
          </cell>
          <cell r="AS3140" t="str">
            <v>B</v>
          </cell>
          <cell r="AT3140" t="str">
            <v>Env Pro 2</v>
          </cell>
          <cell r="AU3140" t="str">
            <v>GPS</v>
          </cell>
          <cell r="AV3140" t="str">
            <v>PowerGlide</v>
          </cell>
          <cell r="AW3140" t="str">
            <v>Y</v>
          </cell>
          <cell r="AX3140" t="str">
            <v>Y</v>
          </cell>
          <cell r="AY3140" t="str">
            <v>SmartTrax</v>
          </cell>
        </row>
        <row r="3141">
          <cell r="D3141">
            <v>0</v>
          </cell>
          <cell r="O3141">
            <v>0</v>
          </cell>
          <cell r="Q3141">
            <v>9151330</v>
          </cell>
          <cell r="R3141">
            <v>720</v>
          </cell>
          <cell r="S3141">
            <v>160</v>
          </cell>
          <cell r="T3141" t="str">
            <v>JCB</v>
          </cell>
          <cell r="U3141" t="str">
            <v>4 Speed</v>
          </cell>
          <cell r="V3141" t="str">
            <v/>
          </cell>
          <cell r="W3141" t="str">
            <v>120F</v>
          </cell>
          <cell r="X3141">
            <v>42</v>
          </cell>
          <cell r="Y3141" t="str">
            <v>N</v>
          </cell>
          <cell r="Z3141" t="str">
            <v>380/80R38 (White)</v>
          </cell>
          <cell r="AA3141" t="str">
            <v>380/90R46, SPRAYBIB (WHITE)</v>
          </cell>
          <cell r="AB3141">
            <v>750</v>
          </cell>
          <cell r="AC3141" t="str">
            <v>N</v>
          </cell>
          <cell r="AD3141" t="str">
            <v>N</v>
          </cell>
          <cell r="AE3141" t="str">
            <v>N</v>
          </cell>
          <cell r="AF3141" t="str">
            <v>N</v>
          </cell>
          <cell r="AG3141" t="str">
            <v>N</v>
          </cell>
          <cell r="AH3141" t="str">
            <v>Y</v>
          </cell>
          <cell r="AK3141" t="str">
            <v>N</v>
          </cell>
          <cell r="AL3141" t="str">
            <v>Y</v>
          </cell>
          <cell r="AM3141">
            <v>100</v>
          </cell>
          <cell r="AN3141" t="str">
            <v>Y</v>
          </cell>
          <cell r="AO3141">
            <v>9</v>
          </cell>
          <cell r="AP3141">
            <v>20</v>
          </cell>
          <cell r="AQ3141">
            <v>3</v>
          </cell>
          <cell r="AR3141" t="str">
            <v>Split</v>
          </cell>
          <cell r="AS3141" t="str">
            <v>B</v>
          </cell>
          <cell r="AT3141" t="str">
            <v>ISO Wiring</v>
          </cell>
          <cell r="AU3141" t="str">
            <v>GPS</v>
          </cell>
          <cell r="AV3141" t="str">
            <v>N</v>
          </cell>
          <cell r="AW3141" t="str">
            <v>Y</v>
          </cell>
          <cell r="AX3141" t="str">
            <v>Y</v>
          </cell>
          <cell r="AY3141" t="str">
            <v>N</v>
          </cell>
        </row>
        <row r="3142">
          <cell r="D3142">
            <v>0</v>
          </cell>
          <cell r="O3142">
            <v>0</v>
          </cell>
          <cell r="Q3142">
            <v>9151331</v>
          </cell>
          <cell r="R3142" t="str">
            <v>1220+</v>
          </cell>
          <cell r="S3142">
            <v>275</v>
          </cell>
          <cell r="T3142" t="str">
            <v>ZF 1.87</v>
          </cell>
          <cell r="U3142" t="str">
            <v>6 Speed</v>
          </cell>
          <cell r="V3142" t="str">
            <v/>
          </cell>
          <cell r="W3142" t="str">
            <v>120F</v>
          </cell>
          <cell r="X3142">
            <v>50</v>
          </cell>
          <cell r="Y3142" t="str">
            <v>N</v>
          </cell>
          <cell r="Z3142" t="str">
            <v>380/80R38 (BLACK)</v>
          </cell>
          <cell r="AA3142" t="str">
            <v>380/90R46, SPRAYBIB (BLACK)</v>
          </cell>
          <cell r="AB3142">
            <v>1200</v>
          </cell>
          <cell r="AC3142" t="str">
            <v>N</v>
          </cell>
          <cell r="AD3142" t="str">
            <v>Y</v>
          </cell>
          <cell r="AE3142" t="str">
            <v>Y</v>
          </cell>
          <cell r="AF3142">
            <v>38</v>
          </cell>
          <cell r="AG3142" t="str">
            <v>DB</v>
          </cell>
          <cell r="AH3142" t="str">
            <v>N</v>
          </cell>
          <cell r="AK3142" t="str">
            <v>Y</v>
          </cell>
          <cell r="AL3142" t="str">
            <v>N</v>
          </cell>
          <cell r="AM3142">
            <v>100</v>
          </cell>
          <cell r="AN3142" t="str">
            <v>Y</v>
          </cell>
          <cell r="AO3142">
            <v>9</v>
          </cell>
          <cell r="AP3142">
            <v>20</v>
          </cell>
          <cell r="AQ3142">
            <v>3</v>
          </cell>
          <cell r="AR3142" t="str">
            <v>N</v>
          </cell>
          <cell r="AS3142" t="str">
            <v>L</v>
          </cell>
          <cell r="AT3142" t="str">
            <v>Env Pro 2</v>
          </cell>
          <cell r="AU3142" t="str">
            <v>GPS</v>
          </cell>
          <cell r="AV3142" t="str">
            <v>N</v>
          </cell>
          <cell r="AW3142" t="str">
            <v>Y</v>
          </cell>
          <cell r="AX3142" t="str">
            <v>Y</v>
          </cell>
          <cell r="AY3142" t="str">
            <v>N</v>
          </cell>
        </row>
        <row r="3143">
          <cell r="D3143">
            <v>0</v>
          </cell>
          <cell r="O3143">
            <v>0</v>
          </cell>
          <cell r="Q3143">
            <v>9151332</v>
          </cell>
          <cell r="R3143">
            <v>1220</v>
          </cell>
          <cell r="S3143">
            <v>225</v>
          </cell>
          <cell r="T3143" t="str">
            <v>ZF 2.42</v>
          </cell>
          <cell r="U3143" t="str">
            <v>6 Speed</v>
          </cell>
          <cell r="V3143" t="str">
            <v/>
          </cell>
          <cell r="W3143" t="str">
            <v>120F</v>
          </cell>
          <cell r="X3143">
            <v>50</v>
          </cell>
          <cell r="Y3143" t="str">
            <v>N</v>
          </cell>
          <cell r="Z3143" t="str">
            <v>380/80R38 (BLACK)</v>
          </cell>
          <cell r="AA3143" t="str">
            <v>380/90R46, SPRAYBIB (BLACK)</v>
          </cell>
          <cell r="AB3143">
            <v>1200</v>
          </cell>
          <cell r="AC3143" t="str">
            <v>N</v>
          </cell>
          <cell r="AD3143" t="str">
            <v>N</v>
          </cell>
          <cell r="AE3143" t="str">
            <v>Y</v>
          </cell>
          <cell r="AF3143">
            <v>38</v>
          </cell>
          <cell r="AG3143" t="str">
            <v>DB</v>
          </cell>
          <cell r="AH3143" t="str">
            <v>N</v>
          </cell>
          <cell r="AK3143" t="str">
            <v>N</v>
          </cell>
          <cell r="AL3143" t="str">
            <v>N</v>
          </cell>
          <cell r="AM3143">
            <v>100</v>
          </cell>
          <cell r="AN3143" t="str">
            <v>Y</v>
          </cell>
          <cell r="AO3143">
            <v>9</v>
          </cell>
          <cell r="AP3143">
            <v>20</v>
          </cell>
          <cell r="AQ3143">
            <v>3</v>
          </cell>
          <cell r="AR3143" t="str">
            <v>N</v>
          </cell>
          <cell r="AS3143" t="str">
            <v>L</v>
          </cell>
          <cell r="AT3143" t="str">
            <v>Env Pro 2</v>
          </cell>
          <cell r="AU3143" t="str">
            <v>GPS</v>
          </cell>
          <cell r="AV3143" t="str">
            <v>UltraGlide 3</v>
          </cell>
          <cell r="AW3143" t="str">
            <v>Y</v>
          </cell>
          <cell r="AX3143" t="str">
            <v>Y</v>
          </cell>
          <cell r="AY3143" t="str">
            <v>SmartTrax</v>
          </cell>
          <cell r="AZ3143" t="str">
            <v>Raven 2" w/display</v>
          </cell>
        </row>
        <row r="3144">
          <cell r="D3144">
            <v>0</v>
          </cell>
          <cell r="O3144">
            <v>0</v>
          </cell>
          <cell r="Q3144">
            <v>9151333</v>
          </cell>
          <cell r="R3144">
            <v>1220</v>
          </cell>
          <cell r="S3144">
            <v>225</v>
          </cell>
          <cell r="T3144" t="str">
            <v>ZF 2.42</v>
          </cell>
          <cell r="U3144" t="str">
            <v>6 Speed</v>
          </cell>
          <cell r="V3144" t="str">
            <v/>
          </cell>
          <cell r="W3144" t="str">
            <v>120-160</v>
          </cell>
          <cell r="X3144">
            <v>50</v>
          </cell>
          <cell r="Y3144" t="str">
            <v>Y</v>
          </cell>
          <cell r="Z3144" t="str">
            <v>380/80R38 (BLACK)</v>
          </cell>
          <cell r="AA3144" t="str">
            <v>380/90R46, SPRAYBIB (BLACK)</v>
          </cell>
          <cell r="AB3144">
            <v>1200</v>
          </cell>
          <cell r="AC3144" t="str">
            <v>N</v>
          </cell>
          <cell r="AD3144" t="str">
            <v>N</v>
          </cell>
          <cell r="AE3144" t="str">
            <v>Y</v>
          </cell>
          <cell r="AF3144" t="str">
            <v>N</v>
          </cell>
          <cell r="AG3144" t="str">
            <v>N</v>
          </cell>
          <cell r="AH3144" t="str">
            <v>N</v>
          </cell>
          <cell r="AK3144" t="str">
            <v>N</v>
          </cell>
          <cell r="AL3144" t="str">
            <v>Y</v>
          </cell>
          <cell r="AM3144" t="str">
            <v>60/90</v>
          </cell>
          <cell r="AN3144" t="str">
            <v>Y</v>
          </cell>
          <cell r="AO3144">
            <v>9</v>
          </cell>
          <cell r="AP3144">
            <v>15</v>
          </cell>
          <cell r="AQ3144">
            <v>3</v>
          </cell>
          <cell r="AR3144" t="str">
            <v>N</v>
          </cell>
          <cell r="AS3144" t="str">
            <v>L</v>
          </cell>
          <cell r="AT3144" t="str">
            <v>Env Pro 2</v>
          </cell>
          <cell r="AU3144" t="str">
            <v>GPS</v>
          </cell>
          <cell r="AV3144" t="str">
            <v>UltraGlide 5</v>
          </cell>
          <cell r="AW3144" t="str">
            <v>Y</v>
          </cell>
          <cell r="AX3144" t="str">
            <v>Y</v>
          </cell>
          <cell r="AY3144" t="str">
            <v>SmartTrax</v>
          </cell>
          <cell r="BB3144" t="str">
            <v>White 620/70R42, MEGAXBIB</v>
          </cell>
        </row>
        <row r="3145">
          <cell r="D3145">
            <v>0</v>
          </cell>
          <cell r="O3145">
            <v>0</v>
          </cell>
          <cell r="Q3145">
            <v>9151334</v>
          </cell>
          <cell r="R3145">
            <v>720</v>
          </cell>
          <cell r="S3145">
            <v>160</v>
          </cell>
          <cell r="T3145" t="str">
            <v>JCB</v>
          </cell>
          <cell r="U3145" t="str">
            <v>4 Speed</v>
          </cell>
          <cell r="V3145" t="str">
            <v/>
          </cell>
          <cell r="W3145" t="str">
            <v>120F</v>
          </cell>
          <cell r="X3145">
            <v>42</v>
          </cell>
          <cell r="Y3145" t="str">
            <v>N</v>
          </cell>
          <cell r="Z3145" t="str">
            <v>380/80R38 (White)</v>
          </cell>
          <cell r="AA3145" t="str">
            <v>380/90R46, SPRAYBIB (WHITE)</v>
          </cell>
          <cell r="AB3145">
            <v>750</v>
          </cell>
          <cell r="AC3145" t="str">
            <v>N</v>
          </cell>
          <cell r="AD3145" t="str">
            <v>N</v>
          </cell>
          <cell r="AE3145" t="str">
            <v>Y</v>
          </cell>
          <cell r="AF3145" t="str">
            <v>N</v>
          </cell>
          <cell r="AG3145" t="str">
            <v>N</v>
          </cell>
          <cell r="AH3145" t="str">
            <v>Y</v>
          </cell>
          <cell r="AK3145" t="str">
            <v>Y</v>
          </cell>
          <cell r="AL3145" t="str">
            <v>N</v>
          </cell>
          <cell r="AM3145" t="str">
            <v>60/90</v>
          </cell>
          <cell r="AN3145" t="str">
            <v>Y</v>
          </cell>
          <cell r="AO3145">
            <v>9</v>
          </cell>
          <cell r="AP3145">
            <v>15</v>
          </cell>
          <cell r="AQ3145">
            <v>3</v>
          </cell>
          <cell r="AR3145" t="str">
            <v>N</v>
          </cell>
          <cell r="AS3145" t="str">
            <v>N</v>
          </cell>
          <cell r="AT3145" t="str">
            <v>Env Pro 2</v>
          </cell>
          <cell r="AU3145" t="str">
            <v>GPS</v>
          </cell>
          <cell r="AV3145" t="str">
            <v>UltraGlide 5</v>
          </cell>
          <cell r="AW3145" t="str">
            <v>Y</v>
          </cell>
          <cell r="AX3145" t="str">
            <v>Y</v>
          </cell>
          <cell r="AY3145" t="str">
            <v>SmartTrax</v>
          </cell>
        </row>
        <row r="3146">
          <cell r="D3146">
            <v>0</v>
          </cell>
          <cell r="O3146">
            <v>0</v>
          </cell>
          <cell r="Q3146">
            <v>9151336</v>
          </cell>
          <cell r="R3146">
            <v>1025</v>
          </cell>
          <cell r="S3146">
            <v>173</v>
          </cell>
          <cell r="T3146" t="str">
            <v>ZF 2.42</v>
          </cell>
          <cell r="U3146" t="str">
            <v>6 Speed</v>
          </cell>
          <cell r="V3146" t="str">
            <v/>
          </cell>
          <cell r="W3146" t="str">
            <v>120F</v>
          </cell>
          <cell r="X3146">
            <v>42</v>
          </cell>
          <cell r="Y3146" t="str">
            <v>N</v>
          </cell>
          <cell r="Z3146" t="str">
            <v>320/85R38 (White)</v>
          </cell>
          <cell r="AA3146" t="str">
            <v>320/90R50, AGRIBIB RC (White)</v>
          </cell>
          <cell r="AB3146">
            <v>1000</v>
          </cell>
          <cell r="AC3146" t="str">
            <v>N</v>
          </cell>
          <cell r="AD3146" t="str">
            <v>N</v>
          </cell>
          <cell r="AE3146" t="str">
            <v>N</v>
          </cell>
          <cell r="AF3146" t="str">
            <v>N</v>
          </cell>
          <cell r="AG3146" t="str">
            <v>N</v>
          </cell>
          <cell r="AH3146" t="str">
            <v>N</v>
          </cell>
          <cell r="AK3146" t="str">
            <v>Y</v>
          </cell>
          <cell r="AL3146" t="str">
            <v>N</v>
          </cell>
          <cell r="AM3146" t="str">
            <v>60/90</v>
          </cell>
          <cell r="AN3146" t="str">
            <v>Y</v>
          </cell>
          <cell r="AO3146">
            <v>9</v>
          </cell>
          <cell r="AP3146">
            <v>15</v>
          </cell>
          <cell r="AQ3146">
            <v>5</v>
          </cell>
          <cell r="AR3146" t="str">
            <v>N</v>
          </cell>
          <cell r="AS3146" t="str">
            <v>N</v>
          </cell>
          <cell r="AT3146" t="str">
            <v>Env Pro 2</v>
          </cell>
          <cell r="AU3146" t="str">
            <v>GPS</v>
          </cell>
          <cell r="AV3146" t="str">
            <v>N</v>
          </cell>
          <cell r="AW3146" t="str">
            <v>Y</v>
          </cell>
          <cell r="AX3146" t="str">
            <v>Y</v>
          </cell>
          <cell r="AY3146" t="str">
            <v>N</v>
          </cell>
        </row>
        <row r="3147">
          <cell r="D3147">
            <v>0</v>
          </cell>
          <cell r="O3147">
            <v>0</v>
          </cell>
          <cell r="Q3147">
            <v>9151337</v>
          </cell>
          <cell r="R3147">
            <v>720</v>
          </cell>
          <cell r="S3147">
            <v>160</v>
          </cell>
          <cell r="T3147" t="str">
            <v>JCB</v>
          </cell>
          <cell r="U3147" t="str">
            <v>4 Speed</v>
          </cell>
          <cell r="V3147" t="str">
            <v/>
          </cell>
          <cell r="W3147" t="str">
            <v>120F</v>
          </cell>
          <cell r="X3147">
            <v>50</v>
          </cell>
          <cell r="Y3147" t="str">
            <v>N</v>
          </cell>
          <cell r="Z3147" t="str">
            <v>380/80R38 (White)</v>
          </cell>
          <cell r="AA3147" t="str">
            <v>380/90R46, SPRAYBIB (WHITE)</v>
          </cell>
          <cell r="AB3147">
            <v>750</v>
          </cell>
          <cell r="AC3147" t="str">
            <v>N</v>
          </cell>
          <cell r="AD3147" t="str">
            <v>N</v>
          </cell>
          <cell r="AE3147" t="str">
            <v>Y</v>
          </cell>
          <cell r="AF3147">
            <v>38</v>
          </cell>
          <cell r="AG3147" t="str">
            <v>DB</v>
          </cell>
          <cell r="AH3147" t="str">
            <v>N</v>
          </cell>
          <cell r="AK3147" t="str">
            <v>N</v>
          </cell>
          <cell r="AL3147" t="str">
            <v>N</v>
          </cell>
          <cell r="AM3147">
            <v>100</v>
          </cell>
          <cell r="AN3147" t="str">
            <v>Y</v>
          </cell>
          <cell r="AO3147">
            <v>9</v>
          </cell>
          <cell r="AP3147">
            <v>15</v>
          </cell>
          <cell r="AQ3147">
            <v>3</v>
          </cell>
          <cell r="AR3147" t="str">
            <v>N</v>
          </cell>
          <cell r="AS3147" t="str">
            <v>N</v>
          </cell>
          <cell r="AT3147" t="str">
            <v>Env Pro 2</v>
          </cell>
          <cell r="AU3147" t="str">
            <v>GPS</v>
          </cell>
          <cell r="AV3147" t="str">
            <v>UltraGlide 3</v>
          </cell>
          <cell r="AW3147" t="str">
            <v>Y</v>
          </cell>
          <cell r="AX3147" t="str">
            <v>Y</v>
          </cell>
          <cell r="AY3147" t="str">
            <v>SmartTrax</v>
          </cell>
        </row>
        <row r="3148">
          <cell r="D3148">
            <v>0</v>
          </cell>
          <cell r="O3148">
            <v>0</v>
          </cell>
          <cell r="Q3148">
            <v>9151339</v>
          </cell>
          <cell r="R3148">
            <v>720</v>
          </cell>
          <cell r="S3148">
            <v>160</v>
          </cell>
          <cell r="T3148" t="str">
            <v>JCB</v>
          </cell>
          <cell r="U3148" t="str">
            <v>4 Speed</v>
          </cell>
          <cell r="V3148" t="str">
            <v/>
          </cell>
          <cell r="W3148" t="str">
            <v>120F</v>
          </cell>
          <cell r="X3148">
            <v>42</v>
          </cell>
          <cell r="Y3148" t="str">
            <v>N</v>
          </cell>
          <cell r="Z3148" t="str">
            <v>380/80R38 (White)</v>
          </cell>
          <cell r="AA3148" t="str">
            <v>380/90R46, SPRAYBIB (WHITE)</v>
          </cell>
          <cell r="AB3148">
            <v>750</v>
          </cell>
          <cell r="AC3148" t="str">
            <v>N</v>
          </cell>
          <cell r="AD3148" t="str">
            <v>N</v>
          </cell>
          <cell r="AE3148" t="str">
            <v>Y</v>
          </cell>
          <cell r="AF3148">
            <v>38</v>
          </cell>
          <cell r="AG3148" t="str">
            <v>Plan</v>
          </cell>
          <cell r="AH3148" t="str">
            <v>N</v>
          </cell>
          <cell r="AK3148" t="str">
            <v>N</v>
          </cell>
          <cell r="AL3148" t="str">
            <v>N</v>
          </cell>
          <cell r="AM3148">
            <v>90</v>
          </cell>
          <cell r="AN3148" t="str">
            <v>Y</v>
          </cell>
          <cell r="AO3148">
            <v>9</v>
          </cell>
          <cell r="AP3148">
            <v>20</v>
          </cell>
          <cell r="AQ3148">
            <v>3</v>
          </cell>
          <cell r="AR3148" t="str">
            <v>N</v>
          </cell>
          <cell r="AS3148" t="str">
            <v>B</v>
          </cell>
          <cell r="AT3148" t="str">
            <v>Env Pro 2</v>
          </cell>
          <cell r="AU3148" t="str">
            <v>GPS</v>
          </cell>
          <cell r="AV3148" t="str">
            <v>PowerGlide</v>
          </cell>
          <cell r="AW3148" t="str">
            <v>Y</v>
          </cell>
          <cell r="AX3148" t="str">
            <v>Y</v>
          </cell>
          <cell r="AY3148" t="str">
            <v>SmartTrax</v>
          </cell>
        </row>
        <row r="3149">
          <cell r="D3149">
            <v>0</v>
          </cell>
          <cell r="O3149">
            <v>0</v>
          </cell>
          <cell r="Q3149">
            <v>9151343</v>
          </cell>
          <cell r="R3149">
            <v>1020</v>
          </cell>
          <cell r="S3149">
            <v>225</v>
          </cell>
          <cell r="T3149" t="str">
            <v>ZF 2.42</v>
          </cell>
          <cell r="U3149" t="str">
            <v>6 Speed</v>
          </cell>
          <cell r="V3149" t="str">
            <v/>
          </cell>
          <cell r="W3149" t="str">
            <v>120F</v>
          </cell>
          <cell r="X3149">
            <v>42</v>
          </cell>
          <cell r="Y3149" t="str">
            <v>N</v>
          </cell>
          <cell r="Z3149" t="str">
            <v>380/80R38 (White)</v>
          </cell>
          <cell r="AA3149" t="str">
            <v>380/90R46, SPRAYBIB (WHITE)</v>
          </cell>
          <cell r="AB3149">
            <v>1000</v>
          </cell>
          <cell r="AC3149" t="str">
            <v>N</v>
          </cell>
          <cell r="AD3149" t="str">
            <v>Y</v>
          </cell>
          <cell r="AE3149" t="str">
            <v>Y</v>
          </cell>
          <cell r="AF3149">
            <v>38</v>
          </cell>
          <cell r="AG3149" t="str">
            <v>DB</v>
          </cell>
          <cell r="AH3149" t="str">
            <v>N</v>
          </cell>
          <cell r="AK3149" t="str">
            <v>Y</v>
          </cell>
          <cell r="AL3149" t="str">
            <v>N</v>
          </cell>
          <cell r="AM3149">
            <v>90</v>
          </cell>
          <cell r="AN3149" t="str">
            <v>Y</v>
          </cell>
          <cell r="AO3149">
            <v>9</v>
          </cell>
          <cell r="AP3149">
            <v>20</v>
          </cell>
          <cell r="AQ3149">
            <v>3</v>
          </cell>
          <cell r="AR3149" t="str">
            <v>N</v>
          </cell>
          <cell r="AS3149" t="str">
            <v>B</v>
          </cell>
          <cell r="AT3149" t="str">
            <v>Viper 4</v>
          </cell>
          <cell r="AU3149" t="str">
            <v>GPS</v>
          </cell>
          <cell r="AV3149" t="str">
            <v>UltraGlide 3</v>
          </cell>
          <cell r="AW3149" t="str">
            <v>Y</v>
          </cell>
          <cell r="AX3149" t="str">
            <v>Y</v>
          </cell>
          <cell r="AY3149" t="str">
            <v>N</v>
          </cell>
        </row>
        <row r="3150">
          <cell r="D3150">
            <v>0</v>
          </cell>
          <cell r="O3150">
            <v>0</v>
          </cell>
          <cell r="Q3150">
            <v>9151344</v>
          </cell>
          <cell r="R3150">
            <v>1025</v>
          </cell>
          <cell r="S3150">
            <v>173</v>
          </cell>
          <cell r="T3150" t="str">
            <v>ZF 2.42</v>
          </cell>
          <cell r="U3150" t="str">
            <v>6 Speed</v>
          </cell>
          <cell r="V3150" t="str">
            <v/>
          </cell>
          <cell r="W3150" t="str">
            <v>120F</v>
          </cell>
          <cell r="X3150">
            <v>50</v>
          </cell>
          <cell r="Y3150" t="str">
            <v>N</v>
          </cell>
          <cell r="Z3150" t="str">
            <v>380/80R38 (White)</v>
          </cell>
          <cell r="AA3150" t="str">
            <v>380/90R46, SPRAYBIB (WHITE)</v>
          </cell>
          <cell r="AB3150">
            <v>1000</v>
          </cell>
          <cell r="AC3150" t="str">
            <v>N</v>
          </cell>
          <cell r="AD3150" t="str">
            <v>N</v>
          </cell>
          <cell r="AE3150" t="str">
            <v>Y</v>
          </cell>
          <cell r="AF3150">
            <v>38</v>
          </cell>
          <cell r="AG3150" t="str">
            <v>Plan</v>
          </cell>
          <cell r="AH3150" t="str">
            <v>N</v>
          </cell>
          <cell r="AK3150" t="str">
            <v>N</v>
          </cell>
          <cell r="AL3150" t="str">
            <v>N</v>
          </cell>
          <cell r="AM3150">
            <v>90</v>
          </cell>
          <cell r="AN3150" t="str">
            <v>Y</v>
          </cell>
          <cell r="AO3150">
            <v>9</v>
          </cell>
          <cell r="AP3150">
            <v>20</v>
          </cell>
          <cell r="AQ3150">
            <v>3</v>
          </cell>
          <cell r="AR3150" t="str">
            <v>N</v>
          </cell>
          <cell r="AS3150" t="str">
            <v>B</v>
          </cell>
          <cell r="AT3150" t="str">
            <v>Env Pro 2</v>
          </cell>
          <cell r="AU3150" t="str">
            <v>GPS</v>
          </cell>
          <cell r="AV3150" t="str">
            <v>PowerGlide</v>
          </cell>
          <cell r="AW3150" t="str">
            <v>Y</v>
          </cell>
          <cell r="AX3150" t="str">
            <v>Y</v>
          </cell>
          <cell r="AY3150" t="str">
            <v>SmartTrax</v>
          </cell>
        </row>
        <row r="3151">
          <cell r="D3151">
            <v>0</v>
          </cell>
          <cell r="O3151">
            <v>0</v>
          </cell>
          <cell r="Q3151">
            <v>9151346</v>
          </cell>
          <cell r="R3151">
            <v>720</v>
          </cell>
          <cell r="S3151">
            <v>160</v>
          </cell>
          <cell r="T3151" t="str">
            <v>JCB</v>
          </cell>
          <cell r="U3151" t="str">
            <v>4 Speed</v>
          </cell>
          <cell r="V3151" t="str">
            <v/>
          </cell>
          <cell r="W3151" t="str">
            <v>120F</v>
          </cell>
          <cell r="X3151">
            <v>42</v>
          </cell>
          <cell r="Y3151" t="str">
            <v>N</v>
          </cell>
          <cell r="Z3151" t="str">
            <v>380/80R38 (White)</v>
          </cell>
          <cell r="AA3151" t="str">
            <v>380/90R46, SPRAYBIB (WHITE)</v>
          </cell>
          <cell r="AB3151">
            <v>750</v>
          </cell>
          <cell r="AC3151" t="str">
            <v>N</v>
          </cell>
          <cell r="AD3151" t="str">
            <v>N</v>
          </cell>
          <cell r="AE3151" t="str">
            <v>N</v>
          </cell>
          <cell r="AF3151">
            <v>38</v>
          </cell>
          <cell r="AG3151" t="str">
            <v>DB</v>
          </cell>
          <cell r="AH3151" t="str">
            <v>N</v>
          </cell>
          <cell r="AK3151" t="str">
            <v>N</v>
          </cell>
          <cell r="AL3151" t="str">
            <v>Y</v>
          </cell>
          <cell r="AM3151">
            <v>100</v>
          </cell>
          <cell r="AN3151" t="str">
            <v>Y</v>
          </cell>
          <cell r="AO3151">
            <v>9</v>
          </cell>
          <cell r="AP3151">
            <v>20</v>
          </cell>
          <cell r="AQ3151">
            <v>3</v>
          </cell>
          <cell r="AR3151" t="str">
            <v>N</v>
          </cell>
          <cell r="AS3151" t="str">
            <v>B</v>
          </cell>
          <cell r="AT3151" t="str">
            <v>Env Pro 2</v>
          </cell>
          <cell r="AU3151" t="str">
            <v>GPS</v>
          </cell>
          <cell r="AV3151" t="str">
            <v>N</v>
          </cell>
          <cell r="AW3151" t="str">
            <v>Y</v>
          </cell>
          <cell r="AX3151" t="str">
            <v>Y</v>
          </cell>
          <cell r="AY3151" t="str">
            <v>SmartTrax</v>
          </cell>
        </row>
        <row r="3152">
          <cell r="D3152">
            <v>0</v>
          </cell>
          <cell r="O3152">
            <v>0</v>
          </cell>
          <cell r="Q3152">
            <v>9151347</v>
          </cell>
          <cell r="R3152" t="str">
            <v>1020+</v>
          </cell>
          <cell r="S3152">
            <v>275</v>
          </cell>
          <cell r="T3152" t="str">
            <v>ZF 1.87</v>
          </cell>
          <cell r="U3152" t="str">
            <v>6 Speed</v>
          </cell>
          <cell r="V3152" t="str">
            <v/>
          </cell>
          <cell r="W3152" t="str">
            <v>120-160</v>
          </cell>
          <cell r="X3152">
            <v>50</v>
          </cell>
          <cell r="Y3152" t="str">
            <v>Y</v>
          </cell>
          <cell r="Z3152" t="str">
            <v>380/80R38 (BLACK)</v>
          </cell>
          <cell r="AA3152" t="str">
            <v>380/90R46, SPRAYBIB (BLACK)</v>
          </cell>
          <cell r="AB3152">
            <v>1200</v>
          </cell>
          <cell r="AC3152" t="str">
            <v>N</v>
          </cell>
          <cell r="AD3152" t="str">
            <v>Y</v>
          </cell>
          <cell r="AE3152" t="str">
            <v>Y</v>
          </cell>
          <cell r="AF3152">
            <v>38</v>
          </cell>
          <cell r="AG3152" t="str">
            <v>DB</v>
          </cell>
          <cell r="AH3152" t="str">
            <v>Y</v>
          </cell>
          <cell r="AK3152" t="str">
            <v>Y</v>
          </cell>
          <cell r="AL3152" t="str">
            <v>N</v>
          </cell>
          <cell r="AM3152">
            <v>100</v>
          </cell>
          <cell r="AN3152" t="str">
            <v>Y</v>
          </cell>
          <cell r="AO3152">
            <v>9</v>
          </cell>
          <cell r="AP3152">
            <v>20</v>
          </cell>
          <cell r="AQ3152">
            <v>3</v>
          </cell>
          <cell r="AR3152" t="str">
            <v>N</v>
          </cell>
          <cell r="AS3152" t="str">
            <v>L</v>
          </cell>
          <cell r="AT3152" t="str">
            <v>Env Pro 2</v>
          </cell>
          <cell r="AU3152" t="str">
            <v>GPS</v>
          </cell>
          <cell r="AV3152" t="str">
            <v>N</v>
          </cell>
          <cell r="AW3152" t="str">
            <v>Y</v>
          </cell>
          <cell r="AX3152" t="str">
            <v>Y</v>
          </cell>
          <cell r="AY3152" t="str">
            <v>N</v>
          </cell>
        </row>
        <row r="3153">
          <cell r="D3153">
            <v>0</v>
          </cell>
          <cell r="O3153">
            <v>0</v>
          </cell>
          <cell r="Q3153">
            <v>9151351</v>
          </cell>
          <cell r="R3153">
            <v>1220</v>
          </cell>
          <cell r="S3153">
            <v>225</v>
          </cell>
          <cell r="T3153" t="str">
            <v>ZF 2.42</v>
          </cell>
          <cell r="U3153" t="str">
            <v>6 Speed</v>
          </cell>
          <cell r="V3153" t="str">
            <v/>
          </cell>
          <cell r="W3153" t="str">
            <v>120F</v>
          </cell>
          <cell r="X3153">
            <v>50</v>
          </cell>
          <cell r="Y3153" t="str">
            <v>N</v>
          </cell>
          <cell r="Z3153" t="str">
            <v>380/80R38 (BLACK)</v>
          </cell>
          <cell r="AA3153" t="str">
            <v>380/90R46, SPRAYBIB (BLACK)</v>
          </cell>
          <cell r="AB3153">
            <v>1200</v>
          </cell>
          <cell r="AC3153" t="str">
            <v>N</v>
          </cell>
          <cell r="AD3153" t="str">
            <v>N</v>
          </cell>
          <cell r="AE3153" t="str">
            <v>Y</v>
          </cell>
          <cell r="AF3153">
            <v>38</v>
          </cell>
          <cell r="AG3153" t="str">
            <v>DB</v>
          </cell>
          <cell r="AH3153" t="str">
            <v>N</v>
          </cell>
          <cell r="AK3153" t="str">
            <v>N</v>
          </cell>
          <cell r="AL3153" t="str">
            <v>N</v>
          </cell>
          <cell r="AM3153">
            <v>100</v>
          </cell>
          <cell r="AN3153" t="str">
            <v>Y</v>
          </cell>
          <cell r="AO3153">
            <v>9</v>
          </cell>
          <cell r="AP3153">
            <v>20</v>
          </cell>
          <cell r="AQ3153">
            <v>3</v>
          </cell>
          <cell r="AR3153" t="str">
            <v>N</v>
          </cell>
          <cell r="AS3153" t="str">
            <v>L</v>
          </cell>
          <cell r="AT3153" t="str">
            <v>Viper 4</v>
          </cell>
          <cell r="AU3153" t="str">
            <v>GPS</v>
          </cell>
          <cell r="AV3153" t="str">
            <v>UltraGlide 3</v>
          </cell>
          <cell r="AW3153" t="str">
            <v>Y</v>
          </cell>
          <cell r="AX3153" t="str">
            <v>Y</v>
          </cell>
          <cell r="AY3153" t="str">
            <v>SmartTrax</v>
          </cell>
        </row>
        <row r="3154">
          <cell r="D3154">
            <v>0</v>
          </cell>
          <cell r="O3154">
            <v>0</v>
          </cell>
          <cell r="Q3154">
            <v>9151352</v>
          </cell>
          <cell r="R3154">
            <v>1220</v>
          </cell>
          <cell r="S3154">
            <v>225</v>
          </cell>
          <cell r="T3154" t="str">
            <v>ZF 2.42</v>
          </cell>
          <cell r="U3154" t="str">
            <v>6 Speed</v>
          </cell>
          <cell r="V3154" t="str">
            <v/>
          </cell>
          <cell r="W3154" t="str">
            <v>120F</v>
          </cell>
          <cell r="X3154">
            <v>50</v>
          </cell>
          <cell r="Y3154" t="str">
            <v>N</v>
          </cell>
          <cell r="Z3154" t="str">
            <v>380/80R38 (BLACK)</v>
          </cell>
          <cell r="AA3154" t="str">
            <v>380/90R46, SPRAYBIB (BLACK)</v>
          </cell>
          <cell r="AB3154">
            <v>1200</v>
          </cell>
          <cell r="AC3154" t="str">
            <v>N</v>
          </cell>
          <cell r="AD3154" t="str">
            <v>N</v>
          </cell>
          <cell r="AE3154" t="str">
            <v>Y</v>
          </cell>
          <cell r="AF3154" t="str">
            <v>N</v>
          </cell>
          <cell r="AG3154" t="str">
            <v>N</v>
          </cell>
          <cell r="AH3154" t="str">
            <v>N</v>
          </cell>
          <cell r="AK3154" t="str">
            <v>Y</v>
          </cell>
          <cell r="AL3154" t="str">
            <v>Y</v>
          </cell>
          <cell r="AM3154" t="str">
            <v>60/90</v>
          </cell>
          <cell r="AN3154" t="str">
            <v>Y</v>
          </cell>
          <cell r="AO3154">
            <v>9</v>
          </cell>
          <cell r="AP3154">
            <v>15</v>
          </cell>
          <cell r="AQ3154">
            <v>3</v>
          </cell>
          <cell r="AR3154" t="str">
            <v>N</v>
          </cell>
          <cell r="AS3154" t="str">
            <v>L</v>
          </cell>
          <cell r="AT3154" t="str">
            <v>Env Pro 2</v>
          </cell>
          <cell r="AU3154" t="str">
            <v>GPS</v>
          </cell>
          <cell r="AV3154" t="str">
            <v>N</v>
          </cell>
          <cell r="AW3154" t="str">
            <v>Y</v>
          </cell>
          <cell r="AX3154" t="str">
            <v>Y</v>
          </cell>
          <cell r="AY3154" t="str">
            <v>N</v>
          </cell>
          <cell r="BB3154" t="str">
            <v xml:space="preserve">Dual set, White, 380/90R46, SPRAYBIB </v>
          </cell>
        </row>
        <row r="3155">
          <cell r="D3155">
            <v>0</v>
          </cell>
          <cell r="O3155">
            <v>0</v>
          </cell>
          <cell r="Q3155">
            <v>9151353</v>
          </cell>
          <cell r="R3155">
            <v>720</v>
          </cell>
          <cell r="S3155">
            <v>160</v>
          </cell>
          <cell r="T3155" t="str">
            <v>JCB</v>
          </cell>
          <cell r="U3155" t="str">
            <v>4 Speed</v>
          </cell>
          <cell r="V3155" t="str">
            <v/>
          </cell>
          <cell r="W3155" t="str">
            <v>120F</v>
          </cell>
          <cell r="X3155">
            <v>42</v>
          </cell>
          <cell r="Y3155" t="str">
            <v>N</v>
          </cell>
          <cell r="Z3155" t="str">
            <v>380/80R38 (White)</v>
          </cell>
          <cell r="AA3155" t="str">
            <v>380/90R46, SPRAYBIB (WHITE)</v>
          </cell>
          <cell r="AB3155">
            <v>750</v>
          </cell>
          <cell r="AC3155" t="str">
            <v>N</v>
          </cell>
          <cell r="AD3155" t="str">
            <v>N</v>
          </cell>
          <cell r="AE3155" t="str">
            <v>Y</v>
          </cell>
          <cell r="AF3155" t="str">
            <v>N</v>
          </cell>
          <cell r="AG3155" t="str">
            <v>N</v>
          </cell>
          <cell r="AH3155" t="str">
            <v>Y</v>
          </cell>
          <cell r="AK3155" t="str">
            <v>Y</v>
          </cell>
          <cell r="AL3155" t="str">
            <v>N</v>
          </cell>
          <cell r="AM3155" t="str">
            <v>60/90</v>
          </cell>
          <cell r="AN3155" t="str">
            <v>Y</v>
          </cell>
          <cell r="AO3155">
            <v>9</v>
          </cell>
          <cell r="AP3155">
            <v>15</v>
          </cell>
          <cell r="AQ3155">
            <v>5</v>
          </cell>
          <cell r="AR3155" t="str">
            <v>N</v>
          </cell>
          <cell r="AS3155" t="str">
            <v>N</v>
          </cell>
          <cell r="AT3155" t="str">
            <v>Env Pro 2</v>
          </cell>
          <cell r="AU3155" t="str">
            <v>GPS</v>
          </cell>
          <cell r="AV3155" t="str">
            <v>UltraGlide 5</v>
          </cell>
          <cell r="AW3155" t="str">
            <v>Y</v>
          </cell>
          <cell r="AX3155" t="str">
            <v>Y</v>
          </cell>
          <cell r="AY3155" t="str">
            <v>SmartTrax</v>
          </cell>
        </row>
        <row r="3156">
          <cell r="D3156">
            <v>0</v>
          </cell>
          <cell r="O3156">
            <v>0</v>
          </cell>
          <cell r="Q3156">
            <v>9151354</v>
          </cell>
          <cell r="R3156">
            <v>1025</v>
          </cell>
          <cell r="S3156">
            <v>173</v>
          </cell>
          <cell r="T3156" t="str">
            <v>ZF 2.42</v>
          </cell>
          <cell r="U3156" t="str">
            <v>6 Speed</v>
          </cell>
          <cell r="V3156" t="str">
            <v/>
          </cell>
          <cell r="W3156" t="str">
            <v>120F</v>
          </cell>
          <cell r="X3156">
            <v>50</v>
          </cell>
          <cell r="Y3156" t="str">
            <v>N</v>
          </cell>
          <cell r="Z3156" t="str">
            <v>380/80R38 (White)</v>
          </cell>
          <cell r="AA3156" t="str">
            <v>380/90R46, SPRAYBIB (WHITE)</v>
          </cell>
          <cell r="AB3156">
            <v>1000</v>
          </cell>
          <cell r="AC3156" t="str">
            <v>N</v>
          </cell>
          <cell r="AD3156" t="str">
            <v>Y</v>
          </cell>
          <cell r="AE3156" t="str">
            <v>N</v>
          </cell>
          <cell r="AF3156" t="str">
            <v>N</v>
          </cell>
          <cell r="AG3156" t="str">
            <v>N</v>
          </cell>
          <cell r="AH3156" t="str">
            <v>N</v>
          </cell>
          <cell r="AK3156" t="str">
            <v>Y</v>
          </cell>
          <cell r="AL3156" t="str">
            <v>N</v>
          </cell>
          <cell r="AM3156" t="str">
            <v>POM 120' Boom</v>
          </cell>
          <cell r="AN3156" t="str">
            <v>Y</v>
          </cell>
          <cell r="AO3156">
            <v>9</v>
          </cell>
          <cell r="AP3156">
            <v>15</v>
          </cell>
          <cell r="AQ3156">
            <v>3</v>
          </cell>
          <cell r="AR3156" t="str">
            <v>N</v>
          </cell>
          <cell r="AS3156" t="str">
            <v>N</v>
          </cell>
          <cell r="AT3156" t="str">
            <v>Env Pro 2</v>
          </cell>
          <cell r="AU3156" t="str">
            <v>GPS</v>
          </cell>
          <cell r="AV3156" t="str">
            <v>N</v>
          </cell>
          <cell r="AW3156" t="str">
            <v>Y</v>
          </cell>
          <cell r="AX3156" t="str">
            <v>Y</v>
          </cell>
          <cell r="AY3156" t="str">
            <v>N</v>
          </cell>
        </row>
        <row r="3157">
          <cell r="D3157">
            <v>0</v>
          </cell>
          <cell r="O3157">
            <v>0</v>
          </cell>
          <cell r="Q3157">
            <v>9151357</v>
          </cell>
          <cell r="R3157">
            <v>1025</v>
          </cell>
          <cell r="S3157">
            <v>173</v>
          </cell>
          <cell r="T3157" t="str">
            <v>ZF 2.42</v>
          </cell>
          <cell r="U3157" t="str">
            <v>6 Speed</v>
          </cell>
          <cell r="V3157" t="str">
            <v/>
          </cell>
          <cell r="W3157" t="str">
            <v>120-160</v>
          </cell>
          <cell r="X3157">
            <v>50</v>
          </cell>
          <cell r="Y3157" t="str">
            <v>N</v>
          </cell>
          <cell r="Z3157" t="str">
            <v>380/80R38 (White)</v>
          </cell>
          <cell r="AA3157" t="str">
            <v>380/90R46, SPRAYBIB (WHITE)</v>
          </cell>
          <cell r="AB3157">
            <v>1000</v>
          </cell>
          <cell r="AC3157" t="str">
            <v>N</v>
          </cell>
          <cell r="AD3157" t="str">
            <v>N</v>
          </cell>
          <cell r="AE3157" t="str">
            <v>Y</v>
          </cell>
          <cell r="AF3157">
            <v>38</v>
          </cell>
          <cell r="AG3157" t="str">
            <v>DB</v>
          </cell>
          <cell r="AH3157" t="str">
            <v>N</v>
          </cell>
          <cell r="AK3157" t="str">
            <v>N</v>
          </cell>
          <cell r="AL3157" t="str">
            <v>N</v>
          </cell>
          <cell r="AM3157" t="str">
            <v>60/80</v>
          </cell>
          <cell r="AN3157" t="str">
            <v>Y</v>
          </cell>
          <cell r="AO3157">
            <v>7</v>
          </cell>
          <cell r="AP3157">
            <v>15</v>
          </cell>
          <cell r="AQ3157">
            <v>3</v>
          </cell>
          <cell r="AR3157" t="str">
            <v>N</v>
          </cell>
          <cell r="AS3157" t="str">
            <v>N</v>
          </cell>
          <cell r="AT3157" t="str">
            <v>Env Pro 2</v>
          </cell>
          <cell r="AU3157" t="str">
            <v>GPS/RAD</v>
          </cell>
          <cell r="AV3157" t="str">
            <v>UltraGlide 3</v>
          </cell>
          <cell r="AW3157" t="str">
            <v>Y</v>
          </cell>
          <cell r="AX3157" t="str">
            <v>Y</v>
          </cell>
          <cell r="AY3157" t="str">
            <v>SmartTrax</v>
          </cell>
        </row>
        <row r="3158">
          <cell r="D3158">
            <v>0</v>
          </cell>
          <cell r="O3158">
            <v>0</v>
          </cell>
          <cell r="Q3158">
            <v>9151360</v>
          </cell>
          <cell r="R3158">
            <v>720</v>
          </cell>
          <cell r="S3158">
            <v>160</v>
          </cell>
          <cell r="T3158" t="str">
            <v>JCB</v>
          </cell>
          <cell r="U3158" t="str">
            <v>4 Speed</v>
          </cell>
          <cell r="V3158" t="str">
            <v/>
          </cell>
          <cell r="W3158" t="str">
            <v>120F</v>
          </cell>
          <cell r="X3158">
            <v>50</v>
          </cell>
          <cell r="Y3158" t="str">
            <v>N</v>
          </cell>
          <cell r="Z3158" t="str">
            <v>380/80R38 (White)</v>
          </cell>
          <cell r="AA3158" t="str">
            <v>380/90R46, SPRAYBIB (WHITE)</v>
          </cell>
          <cell r="AB3158">
            <v>750</v>
          </cell>
          <cell r="AC3158" t="str">
            <v>N</v>
          </cell>
          <cell r="AD3158" t="str">
            <v>N</v>
          </cell>
          <cell r="AE3158" t="str">
            <v>Y</v>
          </cell>
          <cell r="AF3158">
            <v>38</v>
          </cell>
          <cell r="AG3158" t="str">
            <v>Plan</v>
          </cell>
          <cell r="AH3158" t="str">
            <v>N</v>
          </cell>
          <cell r="AK3158" t="str">
            <v>N</v>
          </cell>
          <cell r="AL3158" t="str">
            <v>N</v>
          </cell>
          <cell r="AM3158">
            <v>90</v>
          </cell>
          <cell r="AN3158" t="str">
            <v>Y</v>
          </cell>
          <cell r="AO3158">
            <v>9</v>
          </cell>
          <cell r="AP3158">
            <v>20</v>
          </cell>
          <cell r="AQ3158">
            <v>3</v>
          </cell>
          <cell r="AR3158" t="str">
            <v>N</v>
          </cell>
          <cell r="AS3158" t="str">
            <v>B</v>
          </cell>
          <cell r="AT3158" t="str">
            <v>Env Pro 2</v>
          </cell>
          <cell r="AU3158" t="str">
            <v>GPS</v>
          </cell>
          <cell r="AV3158" t="str">
            <v>N</v>
          </cell>
          <cell r="AW3158" t="str">
            <v>Y</v>
          </cell>
          <cell r="AX3158" t="str">
            <v>Y</v>
          </cell>
          <cell r="AY3158" t="str">
            <v>N</v>
          </cell>
        </row>
        <row r="3159">
          <cell r="D3159">
            <v>0</v>
          </cell>
          <cell r="O3159">
            <v>0</v>
          </cell>
          <cell r="Q3159">
            <v>9151366</v>
          </cell>
          <cell r="R3159">
            <v>1020</v>
          </cell>
          <cell r="S3159">
            <v>225</v>
          </cell>
          <cell r="T3159" t="str">
            <v>ZF 2.42</v>
          </cell>
          <cell r="U3159" t="str">
            <v>6 Speed</v>
          </cell>
          <cell r="V3159" t="str">
            <v/>
          </cell>
          <cell r="W3159" t="str">
            <v>120F</v>
          </cell>
          <cell r="X3159">
            <v>50</v>
          </cell>
          <cell r="Y3159" t="str">
            <v>N</v>
          </cell>
          <cell r="Z3159" t="str">
            <v>380/80R38 (White)</v>
          </cell>
          <cell r="AA3159" t="str">
            <v>380/90R46, SPRAYBIB (WHITE)</v>
          </cell>
          <cell r="AB3159">
            <v>1000</v>
          </cell>
          <cell r="AC3159" t="str">
            <v>N</v>
          </cell>
          <cell r="AD3159" t="str">
            <v>N</v>
          </cell>
          <cell r="AE3159" t="str">
            <v>Y</v>
          </cell>
          <cell r="AF3159">
            <v>38</v>
          </cell>
          <cell r="AG3159" t="str">
            <v>DB</v>
          </cell>
          <cell r="AH3159" t="str">
            <v>N</v>
          </cell>
          <cell r="AK3159" t="str">
            <v>Y</v>
          </cell>
          <cell r="AL3159" t="str">
            <v>Y</v>
          </cell>
          <cell r="AM3159">
            <v>90</v>
          </cell>
          <cell r="AN3159" t="str">
            <v>Y</v>
          </cell>
          <cell r="AO3159">
            <v>9</v>
          </cell>
          <cell r="AP3159">
            <v>20</v>
          </cell>
          <cell r="AQ3159">
            <v>3</v>
          </cell>
          <cell r="AR3159" t="str">
            <v>Split</v>
          </cell>
          <cell r="AS3159" t="str">
            <v>B</v>
          </cell>
          <cell r="AT3159" t="str">
            <v>Env Pro 2</v>
          </cell>
          <cell r="AU3159" t="str">
            <v>GPS</v>
          </cell>
          <cell r="AV3159" t="str">
            <v>UltraGlide 3</v>
          </cell>
          <cell r="AW3159" t="str">
            <v>Y</v>
          </cell>
          <cell r="AX3159" t="str">
            <v>Y</v>
          </cell>
          <cell r="AY3159" t="str">
            <v>N</v>
          </cell>
        </row>
        <row r="3160">
          <cell r="D3160">
            <v>0</v>
          </cell>
          <cell r="O3160">
            <v>0</v>
          </cell>
          <cell r="Q3160">
            <v>9151367</v>
          </cell>
          <cell r="R3160">
            <v>1025</v>
          </cell>
          <cell r="S3160">
            <v>173</v>
          </cell>
          <cell r="T3160" t="str">
            <v>ZF 2.42</v>
          </cell>
          <cell r="U3160" t="str">
            <v>6 Speed</v>
          </cell>
          <cell r="V3160" t="str">
            <v/>
          </cell>
          <cell r="W3160" t="str">
            <v>120F</v>
          </cell>
          <cell r="X3160">
            <v>42</v>
          </cell>
          <cell r="Y3160" t="str">
            <v>N</v>
          </cell>
          <cell r="Z3160" t="str">
            <v>380/80R38 (White)</v>
          </cell>
          <cell r="AA3160" t="str">
            <v>380/90R46, SPRAYBIB (WHITE)</v>
          </cell>
          <cell r="AB3160">
            <v>1000</v>
          </cell>
          <cell r="AC3160" t="str">
            <v>N</v>
          </cell>
          <cell r="AD3160" t="str">
            <v>N</v>
          </cell>
          <cell r="AE3160" t="str">
            <v>Y</v>
          </cell>
          <cell r="AF3160">
            <v>38</v>
          </cell>
          <cell r="AG3160" t="str">
            <v>Plan</v>
          </cell>
          <cell r="AH3160" t="str">
            <v>Y</v>
          </cell>
          <cell r="AK3160" t="str">
            <v>N</v>
          </cell>
          <cell r="AL3160" t="str">
            <v>N</v>
          </cell>
          <cell r="AM3160">
            <v>90</v>
          </cell>
          <cell r="AN3160" t="str">
            <v>Y</v>
          </cell>
          <cell r="AO3160">
            <v>9</v>
          </cell>
          <cell r="AP3160">
            <v>20</v>
          </cell>
          <cell r="AQ3160">
            <v>3</v>
          </cell>
          <cell r="AR3160" t="str">
            <v>N</v>
          </cell>
          <cell r="AS3160" t="str">
            <v>B</v>
          </cell>
          <cell r="AT3160" t="str">
            <v>Env Pro 2</v>
          </cell>
          <cell r="AU3160" t="str">
            <v>GPS</v>
          </cell>
          <cell r="AV3160" t="str">
            <v>PowerGlide</v>
          </cell>
          <cell r="AW3160" t="str">
            <v>Y</v>
          </cell>
          <cell r="AX3160" t="str">
            <v>Y</v>
          </cell>
          <cell r="AY3160" t="str">
            <v>SmartTrax</v>
          </cell>
        </row>
        <row r="3161">
          <cell r="D3161">
            <v>0</v>
          </cell>
          <cell r="O3161">
            <v>0</v>
          </cell>
          <cell r="Q3161">
            <v>9151368</v>
          </cell>
          <cell r="R3161">
            <v>720</v>
          </cell>
          <cell r="S3161">
            <v>160</v>
          </cell>
          <cell r="T3161" t="str">
            <v>JCB</v>
          </cell>
          <cell r="U3161" t="str">
            <v>4 Speed</v>
          </cell>
          <cell r="V3161" t="str">
            <v/>
          </cell>
          <cell r="W3161" t="str">
            <v>120F</v>
          </cell>
          <cell r="X3161">
            <v>42</v>
          </cell>
          <cell r="Y3161" t="str">
            <v>N</v>
          </cell>
          <cell r="Z3161" t="str">
            <v>380/80R38 (White)</v>
          </cell>
          <cell r="AA3161" t="str">
            <v>380/90R46, SPRAYBIB (WHITE)</v>
          </cell>
          <cell r="AB3161">
            <v>750</v>
          </cell>
          <cell r="AC3161" t="str">
            <v>N</v>
          </cell>
          <cell r="AD3161" t="str">
            <v>N</v>
          </cell>
          <cell r="AE3161" t="str">
            <v>N</v>
          </cell>
          <cell r="AF3161" t="str">
            <v>N</v>
          </cell>
          <cell r="AG3161" t="str">
            <v>N</v>
          </cell>
          <cell r="AH3161" t="str">
            <v>N</v>
          </cell>
          <cell r="AK3161" t="str">
            <v>N</v>
          </cell>
          <cell r="AL3161" t="str">
            <v>Y</v>
          </cell>
          <cell r="AM3161">
            <v>100</v>
          </cell>
          <cell r="AN3161" t="str">
            <v>Y</v>
          </cell>
          <cell r="AO3161">
            <v>9</v>
          </cell>
          <cell r="AP3161">
            <v>20</v>
          </cell>
          <cell r="AQ3161">
            <v>5</v>
          </cell>
          <cell r="AR3161" t="str">
            <v>N</v>
          </cell>
          <cell r="AS3161" t="str">
            <v>B</v>
          </cell>
          <cell r="AT3161" t="str">
            <v>Viper 4</v>
          </cell>
          <cell r="AU3161" t="str">
            <v>GPS</v>
          </cell>
          <cell r="AV3161" t="str">
            <v>N</v>
          </cell>
          <cell r="AW3161" t="str">
            <v>Y</v>
          </cell>
          <cell r="AX3161" t="str">
            <v>Y</v>
          </cell>
          <cell r="AY3161" t="str">
            <v>N</v>
          </cell>
        </row>
        <row r="3162">
          <cell r="D3162">
            <v>0</v>
          </cell>
          <cell r="O3162">
            <v>0</v>
          </cell>
          <cell r="Q3162">
            <v>9151369</v>
          </cell>
          <cell r="R3162" t="str">
            <v>1220+</v>
          </cell>
          <cell r="S3162">
            <v>275</v>
          </cell>
          <cell r="T3162" t="str">
            <v>ZF 1.87</v>
          </cell>
          <cell r="U3162" t="str">
            <v>6 Speed</v>
          </cell>
          <cell r="V3162" t="str">
            <v/>
          </cell>
          <cell r="W3162" t="str">
            <v>120F</v>
          </cell>
          <cell r="X3162">
            <v>50</v>
          </cell>
          <cell r="Y3162" t="str">
            <v>N</v>
          </cell>
          <cell r="Z3162" t="str">
            <v>380/80R38 (BLACK)</v>
          </cell>
          <cell r="AA3162" t="str">
            <v>380/90R46, SPRAYBIB (BLACK)</v>
          </cell>
          <cell r="AB3162">
            <v>1200</v>
          </cell>
          <cell r="AC3162" t="str">
            <v>N</v>
          </cell>
          <cell r="AD3162" t="str">
            <v>N</v>
          </cell>
          <cell r="AE3162" t="str">
            <v>Y</v>
          </cell>
          <cell r="AF3162">
            <v>38</v>
          </cell>
          <cell r="AG3162" t="str">
            <v>DB</v>
          </cell>
          <cell r="AH3162" t="str">
            <v>N</v>
          </cell>
          <cell r="AK3162" t="str">
            <v>Y</v>
          </cell>
          <cell r="AL3162" t="str">
            <v>N</v>
          </cell>
          <cell r="AM3162">
            <v>100</v>
          </cell>
          <cell r="AN3162" t="str">
            <v>Y</v>
          </cell>
          <cell r="AO3162">
            <v>9</v>
          </cell>
          <cell r="AP3162">
            <v>20</v>
          </cell>
          <cell r="AQ3162">
            <v>3</v>
          </cell>
          <cell r="AR3162" t="str">
            <v>N</v>
          </cell>
          <cell r="AS3162" t="str">
            <v>L</v>
          </cell>
          <cell r="AT3162" t="str">
            <v>Viper 4</v>
          </cell>
          <cell r="AU3162" t="str">
            <v>GPS</v>
          </cell>
          <cell r="AV3162" t="str">
            <v>N</v>
          </cell>
          <cell r="AW3162" t="str">
            <v>Y</v>
          </cell>
          <cell r="AX3162" t="str">
            <v>Y</v>
          </cell>
          <cell r="AY3162" t="str">
            <v>SmartTrax</v>
          </cell>
        </row>
        <row r="3163">
          <cell r="D3163">
            <v>0</v>
          </cell>
          <cell r="O3163">
            <v>0</v>
          </cell>
          <cell r="Q3163">
            <v>9151370</v>
          </cell>
          <cell r="R3163">
            <v>1220</v>
          </cell>
          <cell r="S3163">
            <v>225</v>
          </cell>
          <cell r="T3163" t="str">
            <v>ZF 2.42</v>
          </cell>
          <cell r="U3163" t="str">
            <v>6 Speed</v>
          </cell>
          <cell r="V3163" t="str">
            <v/>
          </cell>
          <cell r="W3163" t="str">
            <v>120-160</v>
          </cell>
          <cell r="X3163">
            <v>50</v>
          </cell>
          <cell r="Y3163" t="str">
            <v>Y</v>
          </cell>
          <cell r="Z3163" t="str">
            <v>380/80R38 (BLACK)</v>
          </cell>
          <cell r="AA3163" t="str">
            <v>380/90R46, SPRAYBIB (BLACK)</v>
          </cell>
          <cell r="AB3163">
            <v>1200</v>
          </cell>
          <cell r="AC3163" t="str">
            <v>N</v>
          </cell>
          <cell r="AD3163" t="str">
            <v>Y</v>
          </cell>
          <cell r="AE3163" t="str">
            <v>Y</v>
          </cell>
          <cell r="AF3163">
            <v>38</v>
          </cell>
          <cell r="AG3163" t="str">
            <v>DB</v>
          </cell>
          <cell r="AH3163" t="str">
            <v>Y</v>
          </cell>
          <cell r="AK3163" t="str">
            <v>N</v>
          </cell>
          <cell r="AL3163" t="str">
            <v>N</v>
          </cell>
          <cell r="AM3163">
            <v>100</v>
          </cell>
          <cell r="AN3163" t="str">
            <v>Y</v>
          </cell>
          <cell r="AO3163">
            <v>9</v>
          </cell>
          <cell r="AP3163">
            <v>20</v>
          </cell>
          <cell r="AQ3163">
            <v>3</v>
          </cell>
          <cell r="AR3163" t="str">
            <v>N</v>
          </cell>
          <cell r="AS3163" t="str">
            <v>L</v>
          </cell>
          <cell r="AT3163" t="str">
            <v>Env Pro 2</v>
          </cell>
          <cell r="AU3163" t="str">
            <v>GPS</v>
          </cell>
          <cell r="AV3163" t="str">
            <v>UltraGlide 3</v>
          </cell>
          <cell r="AW3163" t="str">
            <v>Y</v>
          </cell>
          <cell r="AX3163" t="str">
            <v>Y</v>
          </cell>
          <cell r="AY3163" t="str">
            <v>SmartTrax</v>
          </cell>
        </row>
        <row r="3164">
          <cell r="D3164">
            <v>0</v>
          </cell>
          <cell r="O3164">
            <v>0</v>
          </cell>
          <cell r="Q3164">
            <v>9151374</v>
          </cell>
          <cell r="R3164">
            <v>1220</v>
          </cell>
          <cell r="S3164">
            <v>225</v>
          </cell>
          <cell r="T3164" t="str">
            <v>ZF 2.42</v>
          </cell>
          <cell r="U3164" t="str">
            <v>6 Speed</v>
          </cell>
          <cell r="V3164" t="str">
            <v/>
          </cell>
          <cell r="W3164" t="str">
            <v>120F</v>
          </cell>
          <cell r="X3164">
            <v>50</v>
          </cell>
          <cell r="Y3164" t="str">
            <v>N</v>
          </cell>
          <cell r="Z3164" t="str">
            <v>380/80R38 (BLACK)</v>
          </cell>
          <cell r="AA3164" t="str">
            <v>380/90R46, SPRAYBIB (BLACK)</v>
          </cell>
          <cell r="AB3164">
            <v>1200</v>
          </cell>
          <cell r="AC3164" t="str">
            <v>N</v>
          </cell>
          <cell r="AD3164" t="str">
            <v>Y</v>
          </cell>
          <cell r="AE3164" t="str">
            <v>Y</v>
          </cell>
          <cell r="AF3164" t="str">
            <v>N</v>
          </cell>
          <cell r="AG3164" t="str">
            <v>N</v>
          </cell>
          <cell r="AH3164" t="str">
            <v>N</v>
          </cell>
          <cell r="AK3164" t="str">
            <v>N</v>
          </cell>
          <cell r="AL3164" t="str">
            <v>Y</v>
          </cell>
          <cell r="AM3164" t="str">
            <v>60/90</v>
          </cell>
          <cell r="AN3164" t="str">
            <v>Y</v>
          </cell>
          <cell r="AO3164">
            <v>9</v>
          </cell>
          <cell r="AP3164">
            <v>15</v>
          </cell>
          <cell r="AQ3164">
            <v>3</v>
          </cell>
          <cell r="AR3164" t="str">
            <v>N</v>
          </cell>
          <cell r="AS3164" t="str">
            <v>L</v>
          </cell>
          <cell r="AT3164" t="str">
            <v>Env Pro 2</v>
          </cell>
          <cell r="AU3164" t="str">
            <v>GPS</v>
          </cell>
          <cell r="AV3164" t="str">
            <v>N</v>
          </cell>
          <cell r="AW3164" t="str">
            <v>Y</v>
          </cell>
          <cell r="AX3164" t="str">
            <v>Y</v>
          </cell>
          <cell r="AY3164" t="str">
            <v>SmartTrax</v>
          </cell>
          <cell r="AZ3164" t="str">
            <v>Raven 2" w/display</v>
          </cell>
        </row>
        <row r="3165">
          <cell r="D3165">
            <v>0</v>
          </cell>
          <cell r="O3165">
            <v>0</v>
          </cell>
          <cell r="Q3165">
            <v>9151378</v>
          </cell>
          <cell r="R3165">
            <v>720</v>
          </cell>
          <cell r="S3165">
            <v>160</v>
          </cell>
          <cell r="T3165" t="str">
            <v>JCB</v>
          </cell>
          <cell r="U3165" t="str">
            <v>4 Speed</v>
          </cell>
          <cell r="V3165" t="str">
            <v/>
          </cell>
          <cell r="W3165" t="str">
            <v>120F</v>
          </cell>
          <cell r="X3165">
            <v>42</v>
          </cell>
          <cell r="Y3165" t="str">
            <v>N</v>
          </cell>
          <cell r="Z3165" t="str">
            <v>380/80R38 (White)</v>
          </cell>
          <cell r="AA3165" t="str">
            <v>380/90R46, SPRAYBIB (WHITE)</v>
          </cell>
          <cell r="AB3165">
            <v>750</v>
          </cell>
          <cell r="AC3165" t="str">
            <v>N</v>
          </cell>
          <cell r="AD3165" t="str">
            <v>N</v>
          </cell>
          <cell r="AE3165" t="str">
            <v>Y</v>
          </cell>
          <cell r="AF3165" t="str">
            <v>N</v>
          </cell>
          <cell r="AG3165" t="str">
            <v>N</v>
          </cell>
          <cell r="AH3165" t="str">
            <v>N</v>
          </cell>
          <cell r="AK3165" t="str">
            <v>Y</v>
          </cell>
          <cell r="AL3165" t="str">
            <v>N</v>
          </cell>
          <cell r="AM3165" t="str">
            <v>60/90</v>
          </cell>
          <cell r="AN3165" t="str">
            <v>Y</v>
          </cell>
          <cell r="AO3165">
            <v>9</v>
          </cell>
          <cell r="AP3165">
            <v>15</v>
          </cell>
          <cell r="AQ3165">
            <v>3</v>
          </cell>
          <cell r="AR3165" t="str">
            <v>N</v>
          </cell>
          <cell r="AS3165" t="str">
            <v>N</v>
          </cell>
          <cell r="AT3165" t="str">
            <v>Env Pro 2</v>
          </cell>
          <cell r="AU3165" t="str">
            <v>GPS</v>
          </cell>
          <cell r="AV3165" t="str">
            <v>UltraGlide 5</v>
          </cell>
          <cell r="AW3165" t="str">
            <v>Y</v>
          </cell>
          <cell r="AX3165" t="str">
            <v>Y</v>
          </cell>
          <cell r="AY3165" t="str">
            <v>SmartTrax</v>
          </cell>
          <cell r="BB3165" t="str">
            <v>White 620/70R42, MEGAXBIB</v>
          </cell>
        </row>
        <row r="3166">
          <cell r="D3166">
            <v>0</v>
          </cell>
          <cell r="O3166">
            <v>0</v>
          </cell>
          <cell r="Q3166">
            <v>9151381</v>
          </cell>
          <cell r="R3166">
            <v>1025</v>
          </cell>
          <cell r="S3166">
            <v>173</v>
          </cell>
          <cell r="T3166" t="str">
            <v>ZF 2.42</v>
          </cell>
          <cell r="U3166" t="str">
            <v>6 Speed</v>
          </cell>
          <cell r="V3166" t="str">
            <v/>
          </cell>
          <cell r="W3166" t="str">
            <v>120F</v>
          </cell>
          <cell r="X3166">
            <v>42</v>
          </cell>
          <cell r="Y3166" t="str">
            <v>N</v>
          </cell>
          <cell r="Z3166" t="str">
            <v>380/80R38 (White)</v>
          </cell>
          <cell r="AA3166" t="str">
            <v>380/90R46, SPRAYBIB (WHITE)</v>
          </cell>
          <cell r="AB3166">
            <v>1000</v>
          </cell>
          <cell r="AC3166" t="str">
            <v>N</v>
          </cell>
          <cell r="AD3166" t="str">
            <v>N</v>
          </cell>
          <cell r="AE3166" t="str">
            <v>N</v>
          </cell>
          <cell r="AF3166" t="str">
            <v>N</v>
          </cell>
          <cell r="AG3166" t="str">
            <v>N</v>
          </cell>
          <cell r="AH3166" t="str">
            <v>N</v>
          </cell>
          <cell r="AK3166" t="str">
            <v>Y</v>
          </cell>
          <cell r="AL3166" t="str">
            <v>N</v>
          </cell>
          <cell r="AM3166" t="str">
            <v>60/90</v>
          </cell>
          <cell r="AN3166" t="str">
            <v>Y</v>
          </cell>
          <cell r="AO3166">
            <v>9</v>
          </cell>
          <cell r="AP3166">
            <v>15</v>
          </cell>
          <cell r="AQ3166">
            <v>3</v>
          </cell>
          <cell r="AR3166" t="str">
            <v>N</v>
          </cell>
          <cell r="AS3166" t="str">
            <v>N</v>
          </cell>
          <cell r="AT3166" t="str">
            <v>Env Pro 2</v>
          </cell>
          <cell r="AU3166" t="str">
            <v>GPS</v>
          </cell>
          <cell r="AV3166" t="str">
            <v>N</v>
          </cell>
          <cell r="AW3166" t="str">
            <v>Y</v>
          </cell>
          <cell r="AX3166" t="str">
            <v>Y</v>
          </cell>
          <cell r="AY3166" t="str">
            <v>N</v>
          </cell>
        </row>
      </sheetData>
      <sheetData sheetId="2">
        <row r="1">
          <cell r="C1" t="str">
            <v>Width</v>
          </cell>
          <cell r="D1" t="str">
            <v>Clearance</v>
          </cell>
          <cell r="E1" t="str">
            <v>Done</v>
          </cell>
          <cell r="F1" t="str">
            <v>Pending</v>
          </cell>
          <cell r="J1" t="str">
            <v>Serial2011</v>
          </cell>
          <cell r="K1" t="str">
            <v>Committed2011</v>
          </cell>
        </row>
        <row r="2">
          <cell r="Q2" t="str">
            <v>50 moved</v>
          </cell>
        </row>
        <row r="3">
          <cell r="Q3">
            <v>9110058</v>
          </cell>
        </row>
        <row r="4">
          <cell r="Q4">
            <v>9110373</v>
          </cell>
        </row>
        <row r="5">
          <cell r="Q5">
            <v>9110374</v>
          </cell>
        </row>
        <row r="6">
          <cell r="Q6">
            <v>9110423</v>
          </cell>
        </row>
        <row r="7">
          <cell r="Q7">
            <v>9110073</v>
          </cell>
        </row>
        <row r="8">
          <cell r="Q8">
            <v>9110074</v>
          </cell>
        </row>
        <row r="9">
          <cell r="Q9">
            <v>9110185</v>
          </cell>
        </row>
        <row r="10">
          <cell r="Q10">
            <v>9110184</v>
          </cell>
        </row>
        <row r="11">
          <cell r="Q11">
            <v>9110293</v>
          </cell>
        </row>
        <row r="12">
          <cell r="Q12">
            <v>9110297</v>
          </cell>
        </row>
        <row r="13">
          <cell r="Q13">
            <v>9110309</v>
          </cell>
        </row>
        <row r="14">
          <cell r="Q14">
            <v>9110276</v>
          </cell>
        </row>
        <row r="15">
          <cell r="Q15">
            <v>9110218</v>
          </cell>
        </row>
        <row r="16">
          <cell r="Q16">
            <v>9110418</v>
          </cell>
        </row>
        <row r="17">
          <cell r="Q17">
            <v>9110420</v>
          </cell>
        </row>
        <row r="18">
          <cell r="Q18">
            <v>9110306</v>
          </cell>
        </row>
        <row r="19">
          <cell r="Q19">
            <v>9110075</v>
          </cell>
        </row>
        <row r="20">
          <cell r="Q20">
            <v>9110076</v>
          </cell>
        </row>
        <row r="21">
          <cell r="Q21">
            <v>9110077</v>
          </cell>
        </row>
        <row r="22">
          <cell r="Q22">
            <v>9110078</v>
          </cell>
        </row>
        <row r="23">
          <cell r="Q23">
            <v>9110289</v>
          </cell>
        </row>
        <row r="24">
          <cell r="Q24">
            <v>9110284</v>
          </cell>
        </row>
        <row r="25">
          <cell r="Q25">
            <v>9110177</v>
          </cell>
        </row>
        <row r="26">
          <cell r="Q26">
            <v>9110285</v>
          </cell>
        </row>
        <row r="27">
          <cell r="Q27">
            <v>9110311</v>
          </cell>
        </row>
        <row r="28">
          <cell r="Q28">
            <v>9110330</v>
          </cell>
        </row>
        <row r="29">
          <cell r="Q29">
            <v>9110145</v>
          </cell>
        </row>
        <row r="30">
          <cell r="Q30">
            <v>9110348</v>
          </cell>
        </row>
        <row r="31">
          <cell r="Q31">
            <v>9110057</v>
          </cell>
        </row>
        <row r="32">
          <cell r="Q32">
            <v>9110294</v>
          </cell>
        </row>
        <row r="33">
          <cell r="Q33">
            <v>9110298</v>
          </cell>
        </row>
        <row r="2416">
          <cell r="J2416" t="str">
            <v>2015-0193</v>
          </cell>
        </row>
        <row r="2417">
          <cell r="J2417" t="str">
            <v>2015-0195</v>
          </cell>
        </row>
        <row r="2418">
          <cell r="J2418" t="str">
            <v>2015-0196</v>
          </cell>
        </row>
        <row r="2419">
          <cell r="J2419" t="str">
            <v>2015-0197</v>
          </cell>
          <cell r="K2419">
            <v>41823</v>
          </cell>
        </row>
        <row r="2420">
          <cell r="J2420" t="str">
            <v>2015-0198</v>
          </cell>
        </row>
        <row r="2421">
          <cell r="J2421" t="str">
            <v>2015-0203</v>
          </cell>
          <cell r="K2421">
            <v>41859</v>
          </cell>
        </row>
        <row r="2422">
          <cell r="J2422" t="str">
            <v>2015-0204</v>
          </cell>
        </row>
        <row r="2423">
          <cell r="J2423" t="str">
            <v>2015-0206</v>
          </cell>
        </row>
        <row r="2424">
          <cell r="J2424" t="str">
            <v>2015-0207</v>
          </cell>
        </row>
        <row r="2425">
          <cell r="J2425" t="str">
            <v>2015-0209</v>
          </cell>
        </row>
        <row r="2426">
          <cell r="J2426" t="str">
            <v>2015-0210</v>
          </cell>
          <cell r="K2426">
            <v>41851</v>
          </cell>
        </row>
        <row r="2427">
          <cell r="J2427" t="str">
            <v>2015-0212</v>
          </cell>
        </row>
        <row r="2428">
          <cell r="J2428" t="str">
            <v>2015-0213</v>
          </cell>
        </row>
        <row r="2429">
          <cell r="J2429" t="str">
            <v>2015-0214</v>
          </cell>
        </row>
        <row r="2430">
          <cell r="J2430" t="str">
            <v>2015-0216</v>
          </cell>
        </row>
        <row r="2431">
          <cell r="J2431" t="str">
            <v>2015-0218</v>
          </cell>
        </row>
        <row r="2432">
          <cell r="J2432" t="str">
            <v>2015-0219</v>
          </cell>
        </row>
        <row r="2433">
          <cell r="J2433" t="str">
            <v>2015-0222</v>
          </cell>
        </row>
        <row r="2434">
          <cell r="J2434" t="str">
            <v>2015-0223</v>
          </cell>
        </row>
        <row r="2435">
          <cell r="J2435" t="str">
            <v>2015-0224</v>
          </cell>
        </row>
        <row r="2436">
          <cell r="J2436" t="str">
            <v>2015-0225</v>
          </cell>
        </row>
        <row r="2437">
          <cell r="J2437" t="str">
            <v>2015-0227</v>
          </cell>
        </row>
        <row r="2438">
          <cell r="J2438" t="str">
            <v>2015-0228</v>
          </cell>
        </row>
        <row r="2439">
          <cell r="J2439" t="str">
            <v>2015-0229</v>
          </cell>
        </row>
        <row r="2440">
          <cell r="J2440" t="str">
            <v>2015-0234</v>
          </cell>
        </row>
        <row r="2441">
          <cell r="J2441" t="str">
            <v>2015-0235</v>
          </cell>
          <cell r="K2441">
            <v>41838</v>
          </cell>
        </row>
        <row r="2442">
          <cell r="J2442" t="str">
            <v>2015-0236</v>
          </cell>
        </row>
        <row r="2443">
          <cell r="J2443" t="str">
            <v>2015-0238</v>
          </cell>
        </row>
        <row r="2444">
          <cell r="J2444" t="str">
            <v>2015-0240</v>
          </cell>
        </row>
        <row r="2445">
          <cell r="J2445" t="str">
            <v>2015-0242</v>
          </cell>
        </row>
        <row r="2446">
          <cell r="J2446" t="str">
            <v>2015-0248</v>
          </cell>
        </row>
        <row r="2447">
          <cell r="J2447" t="str">
            <v>2015-0249</v>
          </cell>
          <cell r="K2447">
            <v>41848</v>
          </cell>
        </row>
        <row r="2448">
          <cell r="J2448" t="str">
            <v>2015-0251</v>
          </cell>
        </row>
        <row r="2449">
          <cell r="J2449" t="str">
            <v>2015-0252</v>
          </cell>
        </row>
        <row r="2450">
          <cell r="J2450" t="str">
            <v>2015-0253</v>
          </cell>
        </row>
        <row r="2451">
          <cell r="J2451" t="str">
            <v>2015-0254</v>
          </cell>
        </row>
        <row r="2452">
          <cell r="J2452" t="str">
            <v>2015-0256</v>
          </cell>
        </row>
        <row r="2453">
          <cell r="J2453" t="str">
            <v>2015-0257</v>
          </cell>
        </row>
        <row r="2454">
          <cell r="J2454" t="str">
            <v>2015-0258</v>
          </cell>
        </row>
        <row r="2455">
          <cell r="J2455" t="str">
            <v>2015-0261</v>
          </cell>
        </row>
        <row r="2456">
          <cell r="J2456" t="str">
            <v>2015-0262</v>
          </cell>
        </row>
        <row r="2457">
          <cell r="J2457" t="str">
            <v>2015-0263</v>
          </cell>
        </row>
        <row r="2458">
          <cell r="J2458" t="str">
            <v>2015-0264</v>
          </cell>
        </row>
        <row r="2459">
          <cell r="J2459" t="str">
            <v>2015-0265</v>
          </cell>
        </row>
        <row r="2460">
          <cell r="J2460" t="str">
            <v>2015-0266</v>
          </cell>
        </row>
        <row r="2461">
          <cell r="J2461" t="str">
            <v>2015-0269</v>
          </cell>
        </row>
        <row r="2462">
          <cell r="J2462" t="str">
            <v>2015-0272</v>
          </cell>
        </row>
        <row r="2463">
          <cell r="J2463" t="str">
            <v>2015-0273</v>
          </cell>
        </row>
        <row r="2464">
          <cell r="J2464" t="str">
            <v>2015-0274</v>
          </cell>
        </row>
        <row r="2465">
          <cell r="J2465" t="str">
            <v>2015-0275</v>
          </cell>
        </row>
        <row r="2466">
          <cell r="J2466" t="str">
            <v>2015-0276</v>
          </cell>
        </row>
        <row r="2467">
          <cell r="J2467" t="str">
            <v>2015-0278</v>
          </cell>
          <cell r="K2467">
            <v>41848</v>
          </cell>
        </row>
        <row r="2468">
          <cell r="J2468" t="str">
            <v>2015-0280</v>
          </cell>
        </row>
        <row r="2469">
          <cell r="J2469" t="str">
            <v>2015-0283</v>
          </cell>
        </row>
        <row r="2470">
          <cell r="J2470" t="str">
            <v>2015-0284</v>
          </cell>
        </row>
        <row r="2471">
          <cell r="J2471" t="str">
            <v>2015-0287</v>
          </cell>
        </row>
        <row r="2472">
          <cell r="J2472" t="str">
            <v>2015-0291</v>
          </cell>
        </row>
        <row r="2473">
          <cell r="J2473" t="str">
            <v>2015-0293</v>
          </cell>
        </row>
        <row r="2474">
          <cell r="J2474" t="str">
            <v>2015-0294</v>
          </cell>
        </row>
        <row r="2475">
          <cell r="J2475" t="str">
            <v>2015-0295</v>
          </cell>
        </row>
        <row r="2476">
          <cell r="J2476" t="str">
            <v>2015-0296</v>
          </cell>
        </row>
        <row r="2477">
          <cell r="J2477" t="str">
            <v>2015-0298</v>
          </cell>
        </row>
        <row r="2478">
          <cell r="J2478" t="str">
            <v>2015-0299</v>
          </cell>
        </row>
        <row r="2479">
          <cell r="J2479" t="str">
            <v>2015-0302</v>
          </cell>
        </row>
        <row r="2480">
          <cell r="J2480" t="str">
            <v>2015-0305</v>
          </cell>
        </row>
        <row r="2481">
          <cell r="J2481" t="str">
            <v>2015-0307</v>
          </cell>
        </row>
        <row r="2482">
          <cell r="J2482" t="str">
            <v>2015-0308</v>
          </cell>
        </row>
        <row r="2483">
          <cell r="J2483" t="str">
            <v>2015-0310</v>
          </cell>
        </row>
        <row r="2484">
          <cell r="J2484" t="str">
            <v>2015-0311</v>
          </cell>
        </row>
        <row r="2485">
          <cell r="J2485" t="str">
            <v>2015-0312</v>
          </cell>
        </row>
        <row r="2486">
          <cell r="J2486" t="str">
            <v>2015-0313</v>
          </cell>
        </row>
        <row r="2487">
          <cell r="J2487" t="str">
            <v>2015-0314</v>
          </cell>
        </row>
        <row r="2488">
          <cell r="J2488" t="str">
            <v>2015-0316</v>
          </cell>
        </row>
        <row r="2489">
          <cell r="J2489" t="str">
            <v>2015-0320</v>
          </cell>
        </row>
        <row r="2490">
          <cell r="J2490" t="str">
            <v>2015-0322</v>
          </cell>
          <cell r="K2490">
            <v>41865</v>
          </cell>
        </row>
        <row r="2491">
          <cell r="J2491" t="str">
            <v>2015-0325</v>
          </cell>
          <cell r="K2491">
            <v>41859</v>
          </cell>
        </row>
        <row r="2492">
          <cell r="J2492" t="str">
            <v>2015-0326</v>
          </cell>
          <cell r="K2492">
            <v>41865</v>
          </cell>
        </row>
        <row r="2493">
          <cell r="J2493" t="str">
            <v>2015-0331</v>
          </cell>
        </row>
        <row r="2494">
          <cell r="J2494" t="str">
            <v>2015-0332</v>
          </cell>
        </row>
        <row r="2495">
          <cell r="J2495" t="str">
            <v>2015-0333</v>
          </cell>
          <cell r="K2495">
            <v>41865</v>
          </cell>
        </row>
        <row r="2496">
          <cell r="J2496" t="str">
            <v>2015-0334</v>
          </cell>
        </row>
        <row r="2497">
          <cell r="J2497" t="str">
            <v>2015-0335</v>
          </cell>
        </row>
        <row r="2498">
          <cell r="J2498" t="str">
            <v>2015-0336</v>
          </cell>
        </row>
        <row r="2499">
          <cell r="J2499" t="str">
            <v>2015-0338</v>
          </cell>
        </row>
        <row r="2500">
          <cell r="J2500" t="str">
            <v>2015-0340</v>
          </cell>
        </row>
        <row r="2501">
          <cell r="J2501" t="str">
            <v>2015-0341</v>
          </cell>
        </row>
        <row r="2502">
          <cell r="J2502" t="str">
            <v>2015-0342</v>
          </cell>
        </row>
        <row r="2503">
          <cell r="J2503" t="str">
            <v>2015-0343</v>
          </cell>
        </row>
        <row r="2504">
          <cell r="J2504" t="str">
            <v>2015-0344</v>
          </cell>
        </row>
        <row r="2505">
          <cell r="J2505" t="str">
            <v>2015-0346</v>
          </cell>
        </row>
        <row r="2506">
          <cell r="J2506" t="str">
            <v>2015-0347</v>
          </cell>
        </row>
        <row r="2507">
          <cell r="J2507" t="str">
            <v>2015-0349</v>
          </cell>
        </row>
        <row r="2508">
          <cell r="J2508" t="str">
            <v>2015-0352</v>
          </cell>
        </row>
        <row r="2509">
          <cell r="J2509" t="str">
            <v>2015-0353</v>
          </cell>
        </row>
        <row r="2510">
          <cell r="J2510" t="str">
            <v>2015-0354</v>
          </cell>
        </row>
        <row r="2511">
          <cell r="J2511" t="str">
            <v>2015-0356</v>
          </cell>
        </row>
        <row r="2512">
          <cell r="J2512" t="str">
            <v>2015-0357</v>
          </cell>
        </row>
        <row r="2513">
          <cell r="J2513" t="str">
            <v>2015-0359</v>
          </cell>
        </row>
        <row r="2514">
          <cell r="J2514" t="str">
            <v>2015-0361</v>
          </cell>
        </row>
        <row r="2515">
          <cell r="J2515" t="str">
            <v>2015-0362</v>
          </cell>
        </row>
        <row r="2516">
          <cell r="J2516" t="str">
            <v>2015-0363</v>
          </cell>
        </row>
        <row r="2517">
          <cell r="J2517" t="str">
            <v>2015-0366</v>
          </cell>
        </row>
        <row r="2518">
          <cell r="J2518" t="str">
            <v>2015-0367</v>
          </cell>
        </row>
        <row r="2519">
          <cell r="J2519" t="str">
            <v>2015-0368</v>
          </cell>
        </row>
        <row r="2520">
          <cell r="J2520" t="str">
            <v>2015-0369</v>
          </cell>
        </row>
        <row r="2521">
          <cell r="J2521" t="str">
            <v>2015-0370</v>
          </cell>
        </row>
        <row r="2522">
          <cell r="J2522" t="str">
            <v>2015-0372</v>
          </cell>
        </row>
        <row r="2523">
          <cell r="J2523" t="str">
            <v>2015-0374</v>
          </cell>
        </row>
        <row r="2524">
          <cell r="J2524" t="str">
            <v>2015-0375</v>
          </cell>
        </row>
        <row r="2525">
          <cell r="J2525" t="str">
            <v>2015-0376</v>
          </cell>
        </row>
        <row r="2526">
          <cell r="J2526" t="str">
            <v>2015-0377</v>
          </cell>
        </row>
        <row r="2527">
          <cell r="J2527" t="str">
            <v>2015-0381</v>
          </cell>
        </row>
        <row r="2528">
          <cell r="J2528" t="str">
            <v>2015-0382</v>
          </cell>
        </row>
        <row r="2529">
          <cell r="J2529" t="str">
            <v>2015-0387</v>
          </cell>
        </row>
        <row r="2530">
          <cell r="J2530" t="str">
            <v>2015-0388</v>
          </cell>
        </row>
        <row r="2531">
          <cell r="J2531" t="str">
            <v>2015-0390</v>
          </cell>
        </row>
        <row r="2532">
          <cell r="J2532" t="str">
            <v>2015-0393</v>
          </cell>
        </row>
        <row r="2533">
          <cell r="J2533" t="str">
            <v>2015-0394</v>
          </cell>
        </row>
        <row r="2534">
          <cell r="J2534" t="str">
            <v>2015-0395</v>
          </cell>
        </row>
        <row r="2535">
          <cell r="J2535" t="str">
            <v>2015-0396</v>
          </cell>
        </row>
        <row r="2536">
          <cell r="J2536" t="str">
            <v>2015-0397</v>
          </cell>
        </row>
        <row r="2537">
          <cell r="J2537" t="str">
            <v>2015-0400</v>
          </cell>
        </row>
        <row r="2538">
          <cell r="J2538" t="str">
            <v>2015-0401</v>
          </cell>
        </row>
        <row r="2539">
          <cell r="J2539" t="str">
            <v>2015-0404</v>
          </cell>
        </row>
        <row r="2540">
          <cell r="J2540" t="str">
            <v>2015-0406</v>
          </cell>
        </row>
        <row r="2541">
          <cell r="J2541" t="str">
            <v>2015-0410</v>
          </cell>
        </row>
        <row r="2542">
          <cell r="J2542" t="str">
            <v>2015-0415</v>
          </cell>
        </row>
        <row r="2543">
          <cell r="J2543" t="str">
            <v>2015-0416</v>
          </cell>
        </row>
        <row r="2544">
          <cell r="J2544" t="str">
            <v>2015-0417</v>
          </cell>
        </row>
        <row r="2545">
          <cell r="J2545" t="str">
            <v>2015-0418</v>
          </cell>
        </row>
        <row r="2546">
          <cell r="J2546" t="str">
            <v>2015-0419</v>
          </cell>
        </row>
        <row r="2547">
          <cell r="J2547" t="str">
            <v>2015-0421</v>
          </cell>
        </row>
        <row r="2548">
          <cell r="J2548" t="str">
            <v>2015-0423</v>
          </cell>
        </row>
        <row r="2549">
          <cell r="J2549" t="str">
            <v>2015-0424</v>
          </cell>
        </row>
        <row r="2550">
          <cell r="J2550" t="str">
            <v>2015-0425</v>
          </cell>
        </row>
        <row r="2551">
          <cell r="J2551" t="str">
            <v>2015-0427</v>
          </cell>
        </row>
        <row r="2552">
          <cell r="J2552" t="str">
            <v>2015-0428</v>
          </cell>
        </row>
        <row r="2553">
          <cell r="J2553" t="str">
            <v>2015-0429</v>
          </cell>
        </row>
        <row r="2554">
          <cell r="J2554" t="str">
            <v>2015-0430</v>
          </cell>
        </row>
        <row r="2555">
          <cell r="J2555" t="str">
            <v>2015-0432</v>
          </cell>
        </row>
        <row r="2556">
          <cell r="J2556" t="str">
            <v>2015-0433</v>
          </cell>
        </row>
        <row r="2557">
          <cell r="J2557" t="str">
            <v>2015-0435</v>
          </cell>
        </row>
        <row r="2558">
          <cell r="J2558" t="str">
            <v>2015-0436</v>
          </cell>
        </row>
        <row r="2559">
          <cell r="J2559" t="str">
            <v>2015-0437</v>
          </cell>
        </row>
        <row r="2560">
          <cell r="J2560" t="str">
            <v>2015-0439</v>
          </cell>
        </row>
        <row r="2561">
          <cell r="J2561" t="str">
            <v>2015-0440</v>
          </cell>
        </row>
        <row r="2562">
          <cell r="J2562" t="str">
            <v>2015-0442</v>
          </cell>
        </row>
        <row r="2563">
          <cell r="J2563" t="str">
            <v>2015-0443</v>
          </cell>
        </row>
        <row r="2564">
          <cell r="J2564" t="str">
            <v>2015-0445</v>
          </cell>
        </row>
        <row r="2565">
          <cell r="J2565" t="str">
            <v>2015-0446</v>
          </cell>
        </row>
        <row r="2566">
          <cell r="J2566" t="str">
            <v>2015-0448</v>
          </cell>
        </row>
        <row r="2567">
          <cell r="J2567" t="str">
            <v>2015-0449</v>
          </cell>
        </row>
        <row r="2568">
          <cell r="J2568" t="str">
            <v>2015-0450</v>
          </cell>
        </row>
        <row r="2569">
          <cell r="J2569" t="str">
            <v>2015-0451</v>
          </cell>
        </row>
        <row r="2570">
          <cell r="J2570" t="str">
            <v>2015-0452</v>
          </cell>
          <cell r="K2570">
            <v>41849</v>
          </cell>
        </row>
        <row r="2571">
          <cell r="J2571" t="str">
            <v>2015-0453</v>
          </cell>
        </row>
        <row r="2572">
          <cell r="J2572" t="str">
            <v>2015-0456</v>
          </cell>
          <cell r="K2572">
            <v>41845</v>
          </cell>
        </row>
        <row r="2573">
          <cell r="J2573" t="str">
            <v>2015-0459</v>
          </cell>
          <cell r="K2573">
            <v>41838</v>
          </cell>
        </row>
        <row r="2574">
          <cell r="J2574" t="str">
            <v>2015-0460</v>
          </cell>
        </row>
        <row r="2575">
          <cell r="J2575" t="str">
            <v>2015-0461</v>
          </cell>
        </row>
        <row r="2576">
          <cell r="J2576" t="str">
            <v>2015-0463</v>
          </cell>
        </row>
        <row r="2577">
          <cell r="J2577" t="str">
            <v>2015-0464</v>
          </cell>
        </row>
        <row r="2578">
          <cell r="J2578" t="str">
            <v>2015-0466</v>
          </cell>
        </row>
        <row r="2579">
          <cell r="J2579" t="str">
            <v>2015-0468</v>
          </cell>
        </row>
        <row r="2580">
          <cell r="J2580" t="str">
            <v>2015-0469</v>
          </cell>
        </row>
        <row r="2581">
          <cell r="J2581" t="str">
            <v>2015-0472</v>
          </cell>
          <cell r="K2581">
            <v>41859</v>
          </cell>
        </row>
        <row r="2582">
          <cell r="J2582" t="str">
            <v>2015-0473</v>
          </cell>
        </row>
        <row r="2583">
          <cell r="J2583" t="str">
            <v>2015-0475</v>
          </cell>
        </row>
        <row r="2584">
          <cell r="J2584" t="str">
            <v>2015-0476</v>
          </cell>
        </row>
        <row r="2585">
          <cell r="J2585" t="str">
            <v>2015-0478</v>
          </cell>
        </row>
        <row r="2586">
          <cell r="J2586" t="str">
            <v>2015-0481</v>
          </cell>
        </row>
        <row r="2587">
          <cell r="J2587" t="str">
            <v>2015-0484</v>
          </cell>
        </row>
        <row r="2588">
          <cell r="J2588" t="str">
            <v>2015-0485</v>
          </cell>
        </row>
        <row r="2589">
          <cell r="J2589" t="str">
            <v>2015-0487</v>
          </cell>
          <cell r="K2589">
            <v>41859</v>
          </cell>
        </row>
        <row r="2590">
          <cell r="J2590" t="str">
            <v>2015-0488</v>
          </cell>
        </row>
        <row r="2591">
          <cell r="J2591" t="str">
            <v>2015-0490</v>
          </cell>
        </row>
        <row r="2592">
          <cell r="J2592" t="str">
            <v>2015-0491</v>
          </cell>
        </row>
        <row r="2593">
          <cell r="J2593" t="str">
            <v>2015-0494</v>
          </cell>
        </row>
        <row r="2594">
          <cell r="J2594" t="str">
            <v>2015-0496</v>
          </cell>
        </row>
        <row r="2595">
          <cell r="J2595" t="str">
            <v>2015-0497</v>
          </cell>
        </row>
        <row r="2596">
          <cell r="J2596" t="str">
            <v>2015-0499</v>
          </cell>
        </row>
        <row r="2597">
          <cell r="J2597" t="str">
            <v>2015-0500</v>
          </cell>
        </row>
        <row r="2598">
          <cell r="J2598" t="str">
            <v>2015-0501</v>
          </cell>
        </row>
        <row r="2599">
          <cell r="J2599" t="str">
            <v>2015-0505</v>
          </cell>
        </row>
        <row r="2600">
          <cell r="J2600" t="str">
            <v>2015-0506</v>
          </cell>
        </row>
        <row r="2601">
          <cell r="J2601" t="str">
            <v>2015-0507</v>
          </cell>
        </row>
        <row r="2602">
          <cell r="J2602" t="str">
            <v>2015-0509</v>
          </cell>
        </row>
        <row r="2603">
          <cell r="J2603" t="str">
            <v>2015-0511</v>
          </cell>
        </row>
        <row r="2604">
          <cell r="J2604" t="str">
            <v>2015-0513</v>
          </cell>
        </row>
        <row r="2605">
          <cell r="J2605" t="str">
            <v>2015-0514</v>
          </cell>
        </row>
        <row r="2606">
          <cell r="J2606" t="str">
            <v>2015-0517</v>
          </cell>
        </row>
        <row r="2607">
          <cell r="J2607" t="str">
            <v>2015-0518</v>
          </cell>
        </row>
        <row r="2608">
          <cell r="J2608" t="str">
            <v>2015-0519</v>
          </cell>
        </row>
        <row r="2609">
          <cell r="J2609" t="str">
            <v>2015-0520</v>
          </cell>
        </row>
        <row r="2610">
          <cell r="J2610" t="str">
            <v>2015-0523</v>
          </cell>
        </row>
        <row r="2611">
          <cell r="J2611" t="str">
            <v>2015-0525</v>
          </cell>
        </row>
        <row r="2612">
          <cell r="J2612" t="str">
            <v>2015-0526</v>
          </cell>
        </row>
        <row r="2613">
          <cell r="J2613" t="str">
            <v>2015-0527</v>
          </cell>
        </row>
        <row r="2614">
          <cell r="J2614" t="str">
            <v>2015-0531</v>
          </cell>
        </row>
        <row r="2615">
          <cell r="J2615" t="str">
            <v>2015-0533</v>
          </cell>
        </row>
        <row r="2616">
          <cell r="J2616" t="str">
            <v>2015-0534</v>
          </cell>
        </row>
        <row r="2617">
          <cell r="J2617" t="str">
            <v>2015-0535</v>
          </cell>
        </row>
        <row r="2618">
          <cell r="J2618" t="str">
            <v>2015-0542</v>
          </cell>
        </row>
        <row r="2619">
          <cell r="J2619" t="str">
            <v>2015-0544</v>
          </cell>
        </row>
        <row r="2620">
          <cell r="J2620" t="str">
            <v>2015-0546</v>
          </cell>
        </row>
        <row r="2621">
          <cell r="J2621" t="str">
            <v>2015-0548</v>
          </cell>
        </row>
        <row r="2622">
          <cell r="J2622" t="str">
            <v>2015-0549</v>
          </cell>
        </row>
        <row r="2623">
          <cell r="J2623" t="str">
            <v>2015-0550</v>
          </cell>
        </row>
        <row r="2624">
          <cell r="J2624" t="str">
            <v>2015-0552</v>
          </cell>
        </row>
        <row r="2625">
          <cell r="J2625" t="str">
            <v>2015-0553</v>
          </cell>
        </row>
        <row r="2626">
          <cell r="J2626" t="str">
            <v>2015-0554</v>
          </cell>
        </row>
        <row r="2627">
          <cell r="J2627" t="str">
            <v>2015-0556</v>
          </cell>
        </row>
        <row r="2628">
          <cell r="J2628" t="str">
            <v>2015-0557</v>
          </cell>
        </row>
        <row r="2629">
          <cell r="J2629" t="str">
            <v>2015-0560</v>
          </cell>
        </row>
        <row r="2630">
          <cell r="J2630" t="str">
            <v>2015-0562</v>
          </cell>
        </row>
        <row r="2631">
          <cell r="J2631" t="str">
            <v>2015-0564</v>
          </cell>
        </row>
        <row r="2632">
          <cell r="J2632" t="str">
            <v>2015-0565</v>
          </cell>
        </row>
        <row r="2633">
          <cell r="J2633" t="str">
            <v>2015-0566</v>
          </cell>
        </row>
        <row r="2634">
          <cell r="J2634" t="str">
            <v>2015-0569</v>
          </cell>
        </row>
        <row r="2635">
          <cell r="J2635" t="str">
            <v>2015-0573</v>
          </cell>
        </row>
        <row r="2636">
          <cell r="J2636" t="str">
            <v>2015-0574</v>
          </cell>
        </row>
        <row r="2637">
          <cell r="J2637" t="str">
            <v>2015-0575</v>
          </cell>
        </row>
        <row r="2638">
          <cell r="J2638" t="str">
            <v>2015-0576</v>
          </cell>
        </row>
        <row r="2639">
          <cell r="J2639" t="str">
            <v>2015-0578</v>
          </cell>
        </row>
        <row r="2640">
          <cell r="J2640" t="str">
            <v>2015-0581</v>
          </cell>
        </row>
        <row r="2641">
          <cell r="J2641" t="str">
            <v>2015-0582</v>
          </cell>
        </row>
        <row r="2642">
          <cell r="J2642" t="str">
            <v>2015-0583</v>
          </cell>
        </row>
        <row r="2643">
          <cell r="J2643" t="str">
            <v>2015-0585</v>
          </cell>
        </row>
        <row r="2644">
          <cell r="J2644" t="str">
            <v>2015-0589</v>
          </cell>
        </row>
        <row r="2645">
          <cell r="J2645" t="str">
            <v>2015-0590</v>
          </cell>
        </row>
        <row r="2646">
          <cell r="J2646" t="str">
            <v>2015-0594</v>
          </cell>
        </row>
        <row r="2647">
          <cell r="J2647" t="str">
            <v>2015-0596</v>
          </cell>
        </row>
        <row r="2648">
          <cell r="J2648" t="str">
            <v>2015-0597</v>
          </cell>
        </row>
        <row r="2649">
          <cell r="J2649" t="str">
            <v>2015-0601</v>
          </cell>
        </row>
        <row r="2650">
          <cell r="J2650" t="str">
            <v>2015-0602</v>
          </cell>
        </row>
        <row r="2651">
          <cell r="J2651" t="str">
            <v>2015-0603</v>
          </cell>
        </row>
        <row r="2652">
          <cell r="J2652" t="str">
            <v>2015-0605</v>
          </cell>
        </row>
        <row r="2653">
          <cell r="J2653" t="str">
            <v>2015-0607</v>
          </cell>
        </row>
        <row r="2654">
          <cell r="J2654" t="str">
            <v>2015-0613</v>
          </cell>
        </row>
        <row r="2655">
          <cell r="J2655" t="str">
            <v>2015-0614</v>
          </cell>
        </row>
        <row r="2656">
          <cell r="J2656" t="str">
            <v>2015-0615</v>
          </cell>
        </row>
        <row r="2657">
          <cell r="J2657" t="str">
            <v>2015-0617</v>
          </cell>
        </row>
        <row r="2658">
          <cell r="J2658" t="str">
            <v>2015-0618</v>
          </cell>
        </row>
        <row r="2659">
          <cell r="J2659" t="str">
            <v>2015-0620</v>
          </cell>
        </row>
        <row r="2660">
          <cell r="J2660" t="str">
            <v>2015-0621</v>
          </cell>
        </row>
        <row r="2661">
          <cell r="J2661" t="str">
            <v>2015-0622</v>
          </cell>
        </row>
        <row r="2662">
          <cell r="J2662" t="str">
            <v>2015-0624</v>
          </cell>
        </row>
        <row r="2663">
          <cell r="J2663" t="str">
            <v>2015-0625</v>
          </cell>
        </row>
        <row r="2664">
          <cell r="J2664" t="str">
            <v>2015-0626</v>
          </cell>
        </row>
        <row r="2665">
          <cell r="J2665" t="str">
            <v>2015-0630</v>
          </cell>
        </row>
        <row r="2666">
          <cell r="J2666" t="str">
            <v>2015-0633</v>
          </cell>
        </row>
        <row r="2667">
          <cell r="J2667" t="str">
            <v>2015-0634</v>
          </cell>
        </row>
        <row r="2668">
          <cell r="J2668" t="str">
            <v>2015-0638</v>
          </cell>
        </row>
        <row r="2669">
          <cell r="J2669" t="str">
            <v>2015-0640</v>
          </cell>
        </row>
        <row r="2670">
          <cell r="J2670" t="str">
            <v>2015-0641</v>
          </cell>
        </row>
        <row r="2671">
          <cell r="J2671" t="str">
            <v>2015-0642</v>
          </cell>
        </row>
        <row r="2672">
          <cell r="J2672" t="str">
            <v>2015-0643</v>
          </cell>
        </row>
        <row r="2673">
          <cell r="J2673" t="str">
            <v>2015-0644</v>
          </cell>
        </row>
        <row r="2674">
          <cell r="J2674" t="str">
            <v>2015-0645</v>
          </cell>
        </row>
        <row r="2675">
          <cell r="J2675" t="str">
            <v>2015-0646</v>
          </cell>
        </row>
        <row r="2676">
          <cell r="J2676" t="str">
            <v>2015-0647</v>
          </cell>
        </row>
        <row r="2677">
          <cell r="J2677" t="str">
            <v>2015-0648</v>
          </cell>
        </row>
        <row r="2678">
          <cell r="J2678" t="str">
            <v>2015-0649</v>
          </cell>
        </row>
        <row r="2679">
          <cell r="J2679" t="str">
            <v>2015-0651</v>
          </cell>
        </row>
        <row r="2680">
          <cell r="J2680" t="str">
            <v>2015-0652</v>
          </cell>
        </row>
        <row r="2681">
          <cell r="J2681" t="str">
            <v>2015-0655</v>
          </cell>
        </row>
        <row r="2682">
          <cell r="J2682" t="str">
            <v>2015-0656</v>
          </cell>
        </row>
        <row r="2683">
          <cell r="J2683" t="str">
            <v>2015-0660</v>
          </cell>
        </row>
        <row r="2684">
          <cell r="J2684" t="str">
            <v>2015-0663</v>
          </cell>
        </row>
        <row r="2685">
          <cell r="J2685" t="str">
            <v>2015-0664</v>
          </cell>
        </row>
        <row r="2686">
          <cell r="J2686" t="str">
            <v>2015-0665</v>
          </cell>
        </row>
        <row r="2687">
          <cell r="J2687" t="str">
            <v>2015-0669</v>
          </cell>
        </row>
        <row r="2688">
          <cell r="J2688" t="str">
            <v>2015-0670</v>
          </cell>
        </row>
        <row r="2689">
          <cell r="J2689" t="str">
            <v>2015-0672</v>
          </cell>
        </row>
        <row r="2690">
          <cell r="J2690" t="str">
            <v>2015-0673</v>
          </cell>
        </row>
        <row r="2691">
          <cell r="J2691" t="str">
            <v>2015-0676</v>
          </cell>
        </row>
        <row r="2692">
          <cell r="J2692" t="str">
            <v>2015-0679</v>
          </cell>
        </row>
        <row r="2693">
          <cell r="J2693" t="str">
            <v>2015-0681</v>
          </cell>
        </row>
        <row r="2694">
          <cell r="J2694" t="str">
            <v>2015-0682</v>
          </cell>
        </row>
        <row r="2695">
          <cell r="J2695" t="str">
            <v>2015-0683</v>
          </cell>
        </row>
        <row r="2696">
          <cell r="J2696" t="str">
            <v>2015-0687</v>
          </cell>
        </row>
        <row r="2697">
          <cell r="J2697" t="str">
            <v>2015-0690</v>
          </cell>
        </row>
        <row r="2698">
          <cell r="J2698" t="str">
            <v>2015-0691</v>
          </cell>
        </row>
        <row r="2699">
          <cell r="J2699" t="str">
            <v>2015-0692</v>
          </cell>
        </row>
        <row r="2700">
          <cell r="J2700" t="str">
            <v>2015-0693</v>
          </cell>
        </row>
        <row r="2701">
          <cell r="J2701" t="str">
            <v>2015-0695</v>
          </cell>
        </row>
        <row r="2702">
          <cell r="J2702" t="str">
            <v>2015-0696</v>
          </cell>
        </row>
        <row r="2703">
          <cell r="J2703" t="str">
            <v>2015-0700</v>
          </cell>
        </row>
        <row r="2704">
          <cell r="J2704" t="str">
            <v>2015-0701</v>
          </cell>
        </row>
        <row r="2705">
          <cell r="J2705" t="str">
            <v>2015-0703</v>
          </cell>
        </row>
        <row r="2706">
          <cell r="J2706" t="str">
            <v>2015-0704</v>
          </cell>
        </row>
        <row r="2707">
          <cell r="J2707" t="str">
            <v>2015-0705</v>
          </cell>
        </row>
        <row r="2708">
          <cell r="J2708" t="str">
            <v>2015-0706</v>
          </cell>
        </row>
        <row r="2709">
          <cell r="J2709" t="str">
            <v>2015-0707</v>
          </cell>
        </row>
        <row r="2710">
          <cell r="J2710" t="str">
            <v>2015-0708</v>
          </cell>
        </row>
        <row r="2711">
          <cell r="J2711" t="str">
            <v>2015-0716</v>
          </cell>
        </row>
        <row r="2712">
          <cell r="J2712" t="str">
            <v>2015-0717</v>
          </cell>
        </row>
        <row r="2713">
          <cell r="J2713" t="str">
            <v>2015-0719</v>
          </cell>
        </row>
        <row r="2714">
          <cell r="J2714" t="str">
            <v>2015-0720</v>
          </cell>
        </row>
        <row r="2715">
          <cell r="J2715" t="str">
            <v>2015-0722</v>
          </cell>
        </row>
        <row r="2716">
          <cell r="J2716" t="str">
            <v>2015-0724</v>
          </cell>
        </row>
        <row r="2717">
          <cell r="J2717" t="str">
            <v>2015-0726</v>
          </cell>
        </row>
        <row r="2718">
          <cell r="J2718" t="str">
            <v>2015-0730</v>
          </cell>
        </row>
        <row r="2719">
          <cell r="J2719" t="str">
            <v>2015-0734</v>
          </cell>
        </row>
        <row r="2720">
          <cell r="J2720" t="str">
            <v>2015-0735</v>
          </cell>
        </row>
        <row r="2721">
          <cell r="J2721" t="str">
            <v>2015-0738</v>
          </cell>
        </row>
        <row r="2722">
          <cell r="J2722" t="str">
            <v>2015-0739</v>
          </cell>
        </row>
        <row r="2723">
          <cell r="J2723" t="str">
            <v>2015-0740</v>
          </cell>
        </row>
        <row r="2724">
          <cell r="J2724" t="str">
            <v>2015-0744</v>
          </cell>
        </row>
        <row r="2725">
          <cell r="J2725" t="str">
            <v>2015-0748</v>
          </cell>
        </row>
        <row r="2726">
          <cell r="J2726" t="str">
            <v>2015-0752</v>
          </cell>
        </row>
        <row r="2727">
          <cell r="J2727" t="str">
            <v>2015-0754</v>
          </cell>
        </row>
        <row r="2728">
          <cell r="J2728" t="str">
            <v>2015-0756</v>
          </cell>
        </row>
        <row r="2729">
          <cell r="J2729" t="str">
            <v>2015-0759</v>
          </cell>
        </row>
        <row r="2730">
          <cell r="J2730" t="str">
            <v>2015-0761</v>
          </cell>
        </row>
        <row r="2731">
          <cell r="J2731" t="str">
            <v>2015-0765</v>
          </cell>
        </row>
        <row r="2732">
          <cell r="J2732" t="str">
            <v>2015-0768</v>
          </cell>
        </row>
        <row r="2733">
          <cell r="J2733" t="str">
            <v>2015-0769</v>
          </cell>
        </row>
        <row r="2734">
          <cell r="J2734" t="str">
            <v>2015-0771</v>
          </cell>
        </row>
        <row r="2735">
          <cell r="J2735" t="str">
            <v>2015-0775</v>
          </cell>
        </row>
        <row r="2736">
          <cell r="J2736" t="str">
            <v>2015-0776</v>
          </cell>
        </row>
        <row r="2737">
          <cell r="J2737" t="str">
            <v>2015-0777</v>
          </cell>
        </row>
        <row r="2738">
          <cell r="J2738" t="str">
            <v>2015-0780</v>
          </cell>
        </row>
        <row r="2739">
          <cell r="J2739" t="str">
            <v>2015-0783</v>
          </cell>
        </row>
        <row r="2740">
          <cell r="J2740" t="str">
            <v>2015-0784</v>
          </cell>
        </row>
        <row r="2741">
          <cell r="J2741" t="str">
            <v>2015-0786</v>
          </cell>
        </row>
        <row r="2742">
          <cell r="J2742" t="str">
            <v>2015-0787</v>
          </cell>
        </row>
        <row r="2743">
          <cell r="J2743" t="str">
            <v>2015-0790</v>
          </cell>
        </row>
        <row r="2744">
          <cell r="J2744" t="str">
            <v>2015-0793</v>
          </cell>
        </row>
        <row r="2745">
          <cell r="J2745" t="str">
            <v>2015-0794</v>
          </cell>
        </row>
        <row r="2746">
          <cell r="J2746" t="str">
            <v>2015-0795</v>
          </cell>
        </row>
        <row r="2747">
          <cell r="J2747" t="str">
            <v>2015-0796</v>
          </cell>
        </row>
        <row r="2748">
          <cell r="J2748" t="str">
            <v>2015-0798</v>
          </cell>
        </row>
        <row r="2749">
          <cell r="J2749" t="str">
            <v>2015-0799</v>
          </cell>
        </row>
        <row r="2750">
          <cell r="J2750" t="str">
            <v>2015-0800</v>
          </cell>
        </row>
        <row r="2751">
          <cell r="J2751" t="str">
            <v>2015-0801</v>
          </cell>
        </row>
        <row r="2752">
          <cell r="J2752" t="str">
            <v>2015-0802</v>
          </cell>
        </row>
        <row r="2753">
          <cell r="J2753" t="str">
            <v>2015-0805</v>
          </cell>
        </row>
        <row r="2754">
          <cell r="J2754" t="str">
            <v>2015-0809</v>
          </cell>
        </row>
        <row r="2755">
          <cell r="J2755" t="str">
            <v>2015-0810</v>
          </cell>
        </row>
        <row r="2756">
          <cell r="J2756" t="str">
            <v>2015-0811</v>
          </cell>
        </row>
        <row r="2757">
          <cell r="J2757" t="str">
            <v>2015-0812</v>
          </cell>
        </row>
        <row r="2758">
          <cell r="J2758" t="str">
            <v>2015-0818</v>
          </cell>
        </row>
        <row r="2759">
          <cell r="J2759" t="str">
            <v>2015-0821</v>
          </cell>
        </row>
        <row r="2760">
          <cell r="J2760" t="str">
            <v>2015-0823</v>
          </cell>
        </row>
        <row r="2761">
          <cell r="J2761" t="str">
            <v>2015-0825</v>
          </cell>
        </row>
        <row r="2762">
          <cell r="J2762" t="str">
            <v>2015-0826</v>
          </cell>
        </row>
        <row r="2763">
          <cell r="J2763" t="str">
            <v>2015-0828</v>
          </cell>
        </row>
        <row r="2764">
          <cell r="J2764" t="str">
            <v>2015-0830</v>
          </cell>
        </row>
        <row r="2765">
          <cell r="J2765" t="str">
            <v>2015-0832</v>
          </cell>
        </row>
        <row r="2766">
          <cell r="J2766" t="str">
            <v>2015-0833</v>
          </cell>
        </row>
        <row r="2767">
          <cell r="J2767" t="str">
            <v>2015-0834</v>
          </cell>
        </row>
        <row r="2768">
          <cell r="J2768" t="str">
            <v>2015-0835</v>
          </cell>
        </row>
        <row r="2769">
          <cell r="J2769" t="str">
            <v>2015-0836</v>
          </cell>
        </row>
        <row r="2770">
          <cell r="J2770" t="str">
            <v>2015-0839</v>
          </cell>
        </row>
        <row r="2771">
          <cell r="J2771" t="str">
            <v>2015-0842</v>
          </cell>
        </row>
        <row r="2772">
          <cell r="J2772" t="str">
            <v>2015-0844</v>
          </cell>
        </row>
        <row r="2773">
          <cell r="J2773" t="str">
            <v>2015-0845</v>
          </cell>
        </row>
        <row r="2774">
          <cell r="J2774" t="str">
            <v>2015-0846</v>
          </cell>
        </row>
        <row r="2775">
          <cell r="J2775" t="str">
            <v>2015-0849</v>
          </cell>
        </row>
        <row r="2776">
          <cell r="J2776" t="str">
            <v>2015-0850</v>
          </cell>
        </row>
        <row r="2777">
          <cell r="J2777" t="str">
            <v>2015-0851</v>
          </cell>
        </row>
        <row r="2778">
          <cell r="J2778" t="str">
            <v>2015-0852</v>
          </cell>
        </row>
        <row r="2779">
          <cell r="J2779" t="str">
            <v>2015-0855</v>
          </cell>
        </row>
        <row r="2780">
          <cell r="J2780" t="str">
            <v>2015-0856</v>
          </cell>
        </row>
        <row r="2781">
          <cell r="J2781" t="str">
            <v>2015-0857</v>
          </cell>
        </row>
        <row r="2782">
          <cell r="J2782" t="str">
            <v>2015-0858</v>
          </cell>
        </row>
        <row r="2783">
          <cell r="J2783" t="str">
            <v>2015-0860</v>
          </cell>
        </row>
        <row r="2784">
          <cell r="J2784" t="str">
            <v>2015-0861</v>
          </cell>
        </row>
        <row r="2785">
          <cell r="J2785" t="str">
            <v>2015-0862</v>
          </cell>
        </row>
        <row r="2786">
          <cell r="J2786" t="str">
            <v>2015-0864</v>
          </cell>
        </row>
        <row r="2787">
          <cell r="J2787" t="str">
            <v>2015-0865</v>
          </cell>
        </row>
        <row r="2788">
          <cell r="J2788" t="str">
            <v>2015-0869</v>
          </cell>
        </row>
        <row r="2789">
          <cell r="J2789" t="str">
            <v>2015-0871</v>
          </cell>
        </row>
        <row r="2790">
          <cell r="J2790" t="str">
            <v>2015-0873</v>
          </cell>
        </row>
        <row r="2791">
          <cell r="J2791" t="str">
            <v>2015-0874</v>
          </cell>
        </row>
        <row r="2792">
          <cell r="J2792" t="str">
            <v>2015-0875</v>
          </cell>
        </row>
        <row r="2793">
          <cell r="J2793" t="str">
            <v>2015-0876</v>
          </cell>
        </row>
        <row r="2794">
          <cell r="J2794" t="str">
            <v>2015-0880</v>
          </cell>
        </row>
        <row r="2795">
          <cell r="J2795" t="str">
            <v>2015-0881</v>
          </cell>
        </row>
        <row r="2796">
          <cell r="J2796" t="str">
            <v>2015-0882</v>
          </cell>
        </row>
        <row r="2797">
          <cell r="J2797" t="str">
            <v>2015-0883</v>
          </cell>
        </row>
        <row r="2798">
          <cell r="J2798" t="str">
            <v>2015-0885</v>
          </cell>
        </row>
        <row r="2799">
          <cell r="J2799" t="str">
            <v>2015-0886</v>
          </cell>
        </row>
        <row r="2800">
          <cell r="J2800" t="str">
            <v>2015-0893</v>
          </cell>
        </row>
        <row r="2801">
          <cell r="J2801" t="str">
            <v>2015-0894</v>
          </cell>
        </row>
        <row r="2802">
          <cell r="J2802" t="str">
            <v>2015-0896</v>
          </cell>
        </row>
        <row r="2803">
          <cell r="J2803" t="str">
            <v>2015-0898</v>
          </cell>
        </row>
        <row r="2804">
          <cell r="J2804" t="str">
            <v>2015-0901</v>
          </cell>
        </row>
        <row r="2805">
          <cell r="J2805" t="str">
            <v>2015-0902</v>
          </cell>
        </row>
        <row r="2806">
          <cell r="J2806" t="str">
            <v>2015-0903</v>
          </cell>
        </row>
        <row r="2807">
          <cell r="J2807" t="str">
            <v>2015-0907</v>
          </cell>
        </row>
        <row r="2808">
          <cell r="J2808" t="str">
            <v>2015-0910</v>
          </cell>
        </row>
        <row r="2809">
          <cell r="J2809" t="str">
            <v>2015-0912</v>
          </cell>
        </row>
        <row r="2810">
          <cell r="J2810" t="str">
            <v>2015-0915</v>
          </cell>
        </row>
        <row r="2811">
          <cell r="J2811" t="str">
            <v>2015-0916</v>
          </cell>
        </row>
        <row r="2812">
          <cell r="J2812" t="str">
            <v>2015-0918</v>
          </cell>
        </row>
        <row r="2813">
          <cell r="J2813" t="str">
            <v>2015-0919</v>
          </cell>
        </row>
        <row r="2814">
          <cell r="J2814" t="str">
            <v>2015-0920</v>
          </cell>
        </row>
        <row r="2815">
          <cell r="J2815" t="str">
            <v>2015-0922</v>
          </cell>
        </row>
        <row r="2816">
          <cell r="J2816" t="str">
            <v>2015-0923</v>
          </cell>
        </row>
        <row r="2817">
          <cell r="J2817" t="str">
            <v>2015-0924</v>
          </cell>
        </row>
        <row r="2818">
          <cell r="J2818" t="str">
            <v>2015-0926</v>
          </cell>
        </row>
        <row r="2819">
          <cell r="J2819" t="str">
            <v>2015-0928</v>
          </cell>
        </row>
        <row r="2820">
          <cell r="J2820" t="str">
            <v>2015-0929</v>
          </cell>
        </row>
        <row r="2821">
          <cell r="J2821" t="str">
            <v>2015-0930</v>
          </cell>
        </row>
        <row r="2822">
          <cell r="J2822" t="str">
            <v>2015-0931</v>
          </cell>
        </row>
        <row r="2823">
          <cell r="J2823" t="str">
            <v>2015-0932</v>
          </cell>
        </row>
        <row r="2824">
          <cell r="J2824" t="str">
            <v>2015-0934</v>
          </cell>
        </row>
        <row r="2825">
          <cell r="J2825" t="str">
            <v>2015-0938</v>
          </cell>
        </row>
        <row r="2826">
          <cell r="J2826" t="str">
            <v>2015-0939</v>
          </cell>
        </row>
        <row r="2827">
          <cell r="J2827" t="str">
            <v>2015-0946</v>
          </cell>
        </row>
        <row r="2828">
          <cell r="J2828" t="str">
            <v>2015-0947</v>
          </cell>
        </row>
        <row r="2829">
          <cell r="J2829" t="str">
            <v>2015-0948</v>
          </cell>
        </row>
        <row r="2830">
          <cell r="J2830" t="str">
            <v>2015-0950</v>
          </cell>
        </row>
        <row r="2831">
          <cell r="J2831" t="str">
            <v>2015-0951</v>
          </cell>
        </row>
        <row r="2832">
          <cell r="J2832" t="str">
            <v>2015-0952</v>
          </cell>
        </row>
        <row r="2833">
          <cell r="J2833" t="str">
            <v>2015-0956</v>
          </cell>
        </row>
        <row r="2834">
          <cell r="J2834" t="str">
            <v>2015-0957</v>
          </cell>
        </row>
        <row r="2835">
          <cell r="J2835" t="str">
            <v>2015-0958</v>
          </cell>
        </row>
        <row r="2836">
          <cell r="J2836" t="str">
            <v>2015-0959</v>
          </cell>
        </row>
        <row r="2837">
          <cell r="J2837" t="str">
            <v>2015-0960</v>
          </cell>
        </row>
        <row r="2838">
          <cell r="J2838" t="str">
            <v>2015-0961</v>
          </cell>
        </row>
        <row r="2839">
          <cell r="J2839" t="str">
            <v>2015-0963</v>
          </cell>
        </row>
        <row r="2840">
          <cell r="J2840" t="str">
            <v>2015-0965</v>
          </cell>
        </row>
        <row r="2841">
          <cell r="J2841" t="str">
            <v>2015-0967</v>
          </cell>
        </row>
        <row r="2842">
          <cell r="J2842" t="str">
            <v>2015-0968</v>
          </cell>
        </row>
        <row r="2843">
          <cell r="J2843" t="str">
            <v>2015-0969</v>
          </cell>
        </row>
        <row r="2844">
          <cell r="J2844" t="str">
            <v>2015-0970</v>
          </cell>
        </row>
        <row r="2845">
          <cell r="J2845" t="str">
            <v>2015-0974</v>
          </cell>
        </row>
        <row r="2846">
          <cell r="J2846" t="str">
            <v>2015-0975</v>
          </cell>
        </row>
        <row r="2847">
          <cell r="J2847" t="str">
            <v>2015-0977</v>
          </cell>
        </row>
        <row r="2848">
          <cell r="J2848" t="str">
            <v>2015-0978</v>
          </cell>
        </row>
        <row r="2849">
          <cell r="J2849" t="str">
            <v>2015-0981</v>
          </cell>
        </row>
        <row r="2850">
          <cell r="J2850" t="str">
            <v>2015-0982</v>
          </cell>
        </row>
        <row r="2851">
          <cell r="J2851" t="str">
            <v>2015-0983</v>
          </cell>
        </row>
        <row r="2852">
          <cell r="J2852" t="str">
            <v>2015-0984</v>
          </cell>
        </row>
        <row r="2853">
          <cell r="J2853" t="str">
            <v>2015-0986</v>
          </cell>
        </row>
        <row r="2854">
          <cell r="J2854" t="str">
            <v>2015-0989</v>
          </cell>
        </row>
        <row r="2855">
          <cell r="J2855" t="str">
            <v>2015-0990</v>
          </cell>
        </row>
        <row r="2856">
          <cell r="J2856" t="str">
            <v>2015-0991</v>
          </cell>
        </row>
        <row r="2857">
          <cell r="J2857" t="str">
            <v>2015-0993</v>
          </cell>
        </row>
        <row r="2858">
          <cell r="J2858" t="str">
            <v>2015-0995</v>
          </cell>
        </row>
        <row r="2859">
          <cell r="J2859" t="str">
            <v>2015-0996</v>
          </cell>
        </row>
        <row r="2860">
          <cell r="J2860" t="str">
            <v>2015-0997</v>
          </cell>
        </row>
        <row r="2861">
          <cell r="J2861" t="str">
            <v>2015-1002</v>
          </cell>
        </row>
        <row r="2862">
          <cell r="J2862" t="str">
            <v>2015-1003</v>
          </cell>
        </row>
        <row r="2863">
          <cell r="J2863" t="str">
            <v>2015-1004</v>
          </cell>
        </row>
        <row r="2864">
          <cell r="J2864" t="str">
            <v>2015-1006</v>
          </cell>
        </row>
        <row r="2865">
          <cell r="J2865" t="str">
            <v>2015-1007</v>
          </cell>
        </row>
        <row r="2866">
          <cell r="J2866" t="str">
            <v>2015-1008</v>
          </cell>
        </row>
        <row r="2867">
          <cell r="J2867" t="str">
            <v>2015-1009</v>
          </cell>
        </row>
        <row r="2868">
          <cell r="J2868" t="str">
            <v>2015-1011</v>
          </cell>
        </row>
        <row r="2869">
          <cell r="J2869" t="str">
            <v>2015-1015</v>
          </cell>
        </row>
        <row r="2870">
          <cell r="J2870" t="str">
            <v>2015-1016</v>
          </cell>
        </row>
        <row r="2871">
          <cell r="J2871" t="str">
            <v>2015-1017</v>
          </cell>
        </row>
        <row r="2872">
          <cell r="J2872" t="str">
            <v>2015-1018</v>
          </cell>
        </row>
        <row r="2873">
          <cell r="J2873" t="str">
            <v>2015-1021</v>
          </cell>
        </row>
        <row r="2874">
          <cell r="J2874" t="str">
            <v>2015-1023</v>
          </cell>
        </row>
        <row r="2875">
          <cell r="J2875" t="str">
            <v>2015-1027</v>
          </cell>
        </row>
        <row r="2876">
          <cell r="J2876" t="str">
            <v>2015-1028</v>
          </cell>
        </row>
        <row r="2877">
          <cell r="J2877" t="str">
            <v>2015-1029</v>
          </cell>
        </row>
        <row r="2878">
          <cell r="J2878" t="str">
            <v>2015-1030</v>
          </cell>
        </row>
        <row r="2879">
          <cell r="J2879" t="str">
            <v>2015-1032</v>
          </cell>
        </row>
        <row r="2880">
          <cell r="J2880" t="str">
            <v>2015-1033</v>
          </cell>
        </row>
        <row r="2881">
          <cell r="J2881" t="str">
            <v>2015-1035</v>
          </cell>
        </row>
        <row r="2882">
          <cell r="J2882" t="str">
            <v>2015-1036</v>
          </cell>
        </row>
        <row r="2883">
          <cell r="J2883" t="str">
            <v>2015-1037</v>
          </cell>
        </row>
        <row r="2884">
          <cell r="J2884" t="str">
            <v>2015-1039</v>
          </cell>
        </row>
        <row r="2885">
          <cell r="J2885" t="str">
            <v>2015-1040</v>
          </cell>
        </row>
        <row r="2886">
          <cell r="J2886" t="str">
            <v>2015-1041</v>
          </cell>
        </row>
        <row r="2887">
          <cell r="J2887" t="str">
            <v>2015-1042</v>
          </cell>
        </row>
        <row r="2888">
          <cell r="J2888" t="str">
            <v>2015-1043</v>
          </cell>
        </row>
        <row r="2889">
          <cell r="J2889" t="str">
            <v>2015-1045</v>
          </cell>
        </row>
        <row r="2890">
          <cell r="J2890" t="str">
            <v>2015-1047</v>
          </cell>
        </row>
        <row r="2891">
          <cell r="J2891" t="str">
            <v>2015-1048</v>
          </cell>
        </row>
        <row r="2892">
          <cell r="J2892" t="str">
            <v>2015-1051</v>
          </cell>
        </row>
        <row r="2893">
          <cell r="J2893" t="str">
            <v>2015-1052</v>
          </cell>
        </row>
        <row r="2894">
          <cell r="J2894" t="str">
            <v>2015-1053</v>
          </cell>
        </row>
        <row r="2895">
          <cell r="J2895" t="str">
            <v>2015-1054</v>
          </cell>
        </row>
        <row r="2896">
          <cell r="J2896" t="str">
            <v>2015-1057</v>
          </cell>
        </row>
        <row r="2897">
          <cell r="J2897" t="str">
            <v>2015-1058</v>
          </cell>
        </row>
        <row r="2898">
          <cell r="J2898" t="str">
            <v>2015-1059</v>
          </cell>
        </row>
        <row r="2899">
          <cell r="J2899" t="str">
            <v>2015-1062</v>
          </cell>
        </row>
        <row r="2900">
          <cell r="J2900" t="str">
            <v>2015-1064</v>
          </cell>
        </row>
        <row r="2901">
          <cell r="J2901" t="str">
            <v>2015-1065</v>
          </cell>
        </row>
        <row r="2902">
          <cell r="J2902" t="str">
            <v>2015-1066</v>
          </cell>
        </row>
        <row r="2903">
          <cell r="J2903" t="str">
            <v>2015-1067</v>
          </cell>
        </row>
        <row r="2904">
          <cell r="J2904" t="str">
            <v>2015-1068</v>
          </cell>
        </row>
        <row r="2905">
          <cell r="J2905" t="str">
            <v>2015-1073</v>
          </cell>
        </row>
        <row r="2906">
          <cell r="J2906" t="str">
            <v>2015-1074</v>
          </cell>
        </row>
        <row r="2907">
          <cell r="J2907" t="str">
            <v>2015-1077</v>
          </cell>
        </row>
        <row r="2908">
          <cell r="J2908" t="str">
            <v>2015-1079</v>
          </cell>
        </row>
        <row r="2909">
          <cell r="J2909" t="str">
            <v>2015-1080</v>
          </cell>
        </row>
        <row r="2910">
          <cell r="J2910" t="str">
            <v>2015-1081</v>
          </cell>
        </row>
        <row r="2911">
          <cell r="J2911" t="str">
            <v>2015-1082</v>
          </cell>
        </row>
        <row r="2912">
          <cell r="J2912" t="str">
            <v>2015-1087</v>
          </cell>
        </row>
        <row r="2913">
          <cell r="J2913" t="str">
            <v>2015-1090</v>
          </cell>
        </row>
        <row r="2914">
          <cell r="J2914" t="str">
            <v>2015-1091</v>
          </cell>
        </row>
        <row r="2915">
          <cell r="J2915" t="str">
            <v>2015-1093</v>
          </cell>
        </row>
        <row r="2916">
          <cell r="J2916" t="str">
            <v>2015-1095</v>
          </cell>
        </row>
        <row r="2917">
          <cell r="J2917" t="str">
            <v>2015-1098</v>
          </cell>
        </row>
        <row r="2918">
          <cell r="J2918" t="str">
            <v>2015-1099</v>
          </cell>
        </row>
        <row r="2919">
          <cell r="J2919" t="str">
            <v>2015-1101</v>
          </cell>
        </row>
        <row r="2920">
          <cell r="J2920" t="str">
            <v>2015-1102</v>
          </cell>
        </row>
        <row r="2921">
          <cell r="J2921" t="str">
            <v>2015-1104</v>
          </cell>
        </row>
        <row r="2922">
          <cell r="J2922" t="str">
            <v>2015-1105</v>
          </cell>
        </row>
        <row r="2923">
          <cell r="J2923" t="str">
            <v>2015-1106</v>
          </cell>
        </row>
        <row r="2924">
          <cell r="J2924" t="str">
            <v>2015-1107</v>
          </cell>
        </row>
        <row r="2925">
          <cell r="J2925" t="str">
            <v>2015-1108</v>
          </cell>
        </row>
        <row r="2926">
          <cell r="J2926" t="str">
            <v>2015-1109</v>
          </cell>
        </row>
        <row r="2927">
          <cell r="J2927" t="str">
            <v>2015-1111</v>
          </cell>
        </row>
        <row r="2928">
          <cell r="J2928" t="str">
            <v>2015-1115</v>
          </cell>
        </row>
        <row r="2929">
          <cell r="J2929" t="str">
            <v>2015-1117</v>
          </cell>
        </row>
        <row r="2930">
          <cell r="J2930" t="str">
            <v>2015-1118</v>
          </cell>
        </row>
        <row r="2931">
          <cell r="J2931" t="str">
            <v>2015-1119</v>
          </cell>
        </row>
        <row r="2932">
          <cell r="J2932" t="str">
            <v>2015-1125</v>
          </cell>
        </row>
        <row r="2933">
          <cell r="J2933" t="str">
            <v>2015-1128</v>
          </cell>
        </row>
        <row r="2934">
          <cell r="J2934" t="str">
            <v>2015-1131</v>
          </cell>
        </row>
        <row r="2935">
          <cell r="J2935" t="str">
            <v>2015-1132</v>
          </cell>
        </row>
        <row r="2936">
          <cell r="J2936" t="str">
            <v>2015-1133</v>
          </cell>
        </row>
        <row r="2937">
          <cell r="J2937" t="str">
            <v>2015-1135</v>
          </cell>
        </row>
        <row r="2938">
          <cell r="J2938" t="str">
            <v>2015-1136</v>
          </cell>
        </row>
        <row r="2939">
          <cell r="J2939" t="str">
            <v>2015-1140</v>
          </cell>
        </row>
        <row r="2940">
          <cell r="J2940" t="str">
            <v>2015-1142</v>
          </cell>
        </row>
        <row r="2941">
          <cell r="J2941" t="str">
            <v>2015-1144</v>
          </cell>
        </row>
        <row r="2942">
          <cell r="J2942" t="str">
            <v>2015-1146</v>
          </cell>
        </row>
        <row r="2943">
          <cell r="J2943" t="str">
            <v>2015-1147</v>
          </cell>
        </row>
        <row r="2944">
          <cell r="J2944" t="str">
            <v>2015-1148</v>
          </cell>
        </row>
        <row r="2945">
          <cell r="J2945" t="str">
            <v>2015-1153</v>
          </cell>
        </row>
        <row r="2946">
          <cell r="J2946" t="str">
            <v>2015-1154</v>
          </cell>
        </row>
        <row r="2947">
          <cell r="J2947" t="str">
            <v>2015-1155</v>
          </cell>
        </row>
        <row r="2948">
          <cell r="J2948" t="str">
            <v>2015-1156</v>
          </cell>
        </row>
        <row r="2949">
          <cell r="J2949" t="str">
            <v>2015-1157</v>
          </cell>
        </row>
        <row r="2950">
          <cell r="J2950" t="str">
            <v>2015-1158</v>
          </cell>
        </row>
        <row r="2951">
          <cell r="J2951" t="str">
            <v>2015-1163</v>
          </cell>
        </row>
        <row r="2952">
          <cell r="J2952" t="str">
            <v>2015-1165</v>
          </cell>
        </row>
        <row r="2953">
          <cell r="J2953" t="str">
            <v>2015-1166</v>
          </cell>
        </row>
        <row r="2954">
          <cell r="J2954" t="str">
            <v>2015-1169</v>
          </cell>
        </row>
        <row r="2955">
          <cell r="J2955" t="str">
            <v>2015-1170</v>
          </cell>
        </row>
        <row r="2956">
          <cell r="J2956" t="str">
            <v>2015-1171</v>
          </cell>
        </row>
        <row r="2957">
          <cell r="J2957" t="str">
            <v>2015-1172</v>
          </cell>
        </row>
        <row r="2958">
          <cell r="J2958" t="str">
            <v>2015-1173</v>
          </cell>
        </row>
        <row r="2959">
          <cell r="J2959" t="str">
            <v>2015-1174</v>
          </cell>
        </row>
        <row r="2960">
          <cell r="J2960" t="str">
            <v>2015-1175</v>
          </cell>
        </row>
        <row r="2961">
          <cell r="J2961" t="str">
            <v>2015-1176</v>
          </cell>
        </row>
        <row r="2962">
          <cell r="J2962" t="str">
            <v>2015-1177</v>
          </cell>
        </row>
        <row r="2963">
          <cell r="J2963" t="str">
            <v>2015-1181</v>
          </cell>
        </row>
        <row r="2964">
          <cell r="J2964" t="str">
            <v>2015-1184</v>
          </cell>
        </row>
        <row r="2965">
          <cell r="J2965" t="str">
            <v>2015-1186</v>
          </cell>
        </row>
        <row r="2966">
          <cell r="J2966" t="str">
            <v>2015-1187</v>
          </cell>
        </row>
        <row r="2967">
          <cell r="J2967" t="str">
            <v>2015-1189</v>
          </cell>
        </row>
        <row r="2968">
          <cell r="J2968" t="str">
            <v>2015-1192</v>
          </cell>
        </row>
        <row r="2969">
          <cell r="J2969" t="str">
            <v>2015-1193</v>
          </cell>
        </row>
        <row r="2970">
          <cell r="J2970" t="str">
            <v>2015-1195</v>
          </cell>
        </row>
        <row r="2971">
          <cell r="J2971" t="str">
            <v>2015-1198</v>
          </cell>
        </row>
        <row r="2972">
          <cell r="J2972" t="str">
            <v>2015-1203</v>
          </cell>
        </row>
        <row r="2973">
          <cell r="J2973" t="str">
            <v>2015-1204</v>
          </cell>
        </row>
        <row r="2974">
          <cell r="J2974" t="str">
            <v>2015-1206</v>
          </cell>
        </row>
        <row r="2975">
          <cell r="J2975" t="str">
            <v>2015-1209</v>
          </cell>
        </row>
        <row r="2976">
          <cell r="J2976" t="str">
            <v>2015-1211</v>
          </cell>
        </row>
        <row r="2977">
          <cell r="J2977" t="str">
            <v>2015-1213</v>
          </cell>
        </row>
        <row r="2978">
          <cell r="J2978" t="str">
            <v>2015-1214</v>
          </cell>
        </row>
        <row r="2979">
          <cell r="J2979" t="str">
            <v>2015-1215</v>
          </cell>
        </row>
        <row r="2980">
          <cell r="J2980" t="str">
            <v>2015-1217</v>
          </cell>
        </row>
        <row r="2981">
          <cell r="J2981" t="str">
            <v>2015-1218</v>
          </cell>
        </row>
        <row r="2982">
          <cell r="J2982" t="str">
            <v>2015-1219</v>
          </cell>
        </row>
        <row r="2983">
          <cell r="J2983" t="str">
            <v>2015-1221</v>
          </cell>
        </row>
        <row r="2984">
          <cell r="J2984" t="str">
            <v>2015-1222</v>
          </cell>
        </row>
        <row r="2985">
          <cell r="J2985" t="str">
            <v>2015-1223</v>
          </cell>
        </row>
        <row r="2986">
          <cell r="J2986" t="str">
            <v>2015-1224</v>
          </cell>
        </row>
        <row r="2987">
          <cell r="J2987" t="str">
            <v>2015-1225</v>
          </cell>
        </row>
        <row r="2988">
          <cell r="J2988" t="str">
            <v>2015-1226</v>
          </cell>
        </row>
        <row r="2989">
          <cell r="J2989" t="str">
            <v>2015-1227</v>
          </cell>
        </row>
        <row r="2990">
          <cell r="J2990" t="str">
            <v>2015-1228</v>
          </cell>
        </row>
        <row r="2991">
          <cell r="J2991" t="str">
            <v>2015-1230</v>
          </cell>
        </row>
        <row r="2992">
          <cell r="J2992" t="str">
            <v>2015-1231</v>
          </cell>
        </row>
        <row r="2993">
          <cell r="J2993" t="str">
            <v>2015-1233</v>
          </cell>
        </row>
        <row r="2994">
          <cell r="J2994" t="str">
            <v>2015-1234</v>
          </cell>
        </row>
        <row r="2995">
          <cell r="J2995" t="str">
            <v>2015-1235</v>
          </cell>
        </row>
        <row r="2996">
          <cell r="J2996" t="str">
            <v>2015-1236</v>
          </cell>
        </row>
        <row r="2997">
          <cell r="J2997" t="str">
            <v>2015-1237</v>
          </cell>
        </row>
        <row r="2998">
          <cell r="J2998" t="str">
            <v>2015-1242</v>
          </cell>
        </row>
        <row r="2999">
          <cell r="J2999" t="str">
            <v>2015-1243</v>
          </cell>
        </row>
        <row r="3000">
          <cell r="J3000" t="str">
            <v>2015-1250</v>
          </cell>
        </row>
        <row r="3001">
          <cell r="J3001" t="str">
            <v>2015-1252</v>
          </cell>
        </row>
        <row r="3002">
          <cell r="J3002" t="str">
            <v>2015-1253</v>
          </cell>
        </row>
        <row r="3003">
          <cell r="J3003" t="str">
            <v>2015-1254</v>
          </cell>
        </row>
        <row r="3004">
          <cell r="J3004" t="str">
            <v>2015-1255</v>
          </cell>
        </row>
        <row r="3005">
          <cell r="J3005" t="str">
            <v>2015-1256</v>
          </cell>
        </row>
        <row r="3006">
          <cell r="J3006" t="str">
            <v>2015-1264</v>
          </cell>
        </row>
        <row r="3007">
          <cell r="J3007" t="str">
            <v>2015-1265</v>
          </cell>
        </row>
        <row r="3008">
          <cell r="J3008" t="str">
            <v>2015-1266</v>
          </cell>
        </row>
        <row r="3009">
          <cell r="J3009" t="str">
            <v>2015-1267</v>
          </cell>
        </row>
        <row r="3010">
          <cell r="J3010" t="str">
            <v>2015-1269</v>
          </cell>
        </row>
        <row r="3011">
          <cell r="J3011" t="str">
            <v>2015-1270</v>
          </cell>
        </row>
        <row r="3012">
          <cell r="J3012" t="str">
            <v>2015-1273</v>
          </cell>
        </row>
        <row r="3013">
          <cell r="J3013" t="str">
            <v>2015-1276</v>
          </cell>
        </row>
        <row r="3014">
          <cell r="J3014" t="str">
            <v>2015-1278</v>
          </cell>
        </row>
        <row r="3015">
          <cell r="J3015" t="str">
            <v>2015-1280</v>
          </cell>
        </row>
        <row r="3016">
          <cell r="J3016">
            <v>9151280</v>
          </cell>
        </row>
        <row r="3017">
          <cell r="J3017">
            <v>9151281</v>
          </cell>
        </row>
        <row r="3018">
          <cell r="J3018">
            <v>9151282</v>
          </cell>
        </row>
        <row r="3019">
          <cell r="J3019">
            <v>9151284</v>
          </cell>
        </row>
        <row r="3020">
          <cell r="J3020">
            <v>9151286</v>
          </cell>
        </row>
        <row r="3021">
          <cell r="J3021">
            <v>9151287</v>
          </cell>
        </row>
        <row r="3022">
          <cell r="J3022">
            <v>9151288</v>
          </cell>
        </row>
        <row r="3023">
          <cell r="J3023">
            <v>9151289</v>
          </cell>
        </row>
        <row r="3024">
          <cell r="J3024">
            <v>9151295</v>
          </cell>
        </row>
        <row r="3025">
          <cell r="J3025">
            <v>9151296</v>
          </cell>
        </row>
        <row r="3026">
          <cell r="J3026">
            <v>9151304</v>
          </cell>
        </row>
        <row r="3027">
          <cell r="J3027">
            <v>9151305</v>
          </cell>
        </row>
        <row r="3028">
          <cell r="J3028">
            <v>9151306</v>
          </cell>
        </row>
        <row r="3029">
          <cell r="J3029">
            <v>9151308</v>
          </cell>
        </row>
        <row r="3030">
          <cell r="J3030">
            <v>9151309</v>
          </cell>
        </row>
        <row r="3031">
          <cell r="J3031">
            <v>9151311</v>
          </cell>
        </row>
        <row r="3032">
          <cell r="J3032">
            <v>9151313</v>
          </cell>
        </row>
        <row r="3033">
          <cell r="J3033">
            <v>9151314</v>
          </cell>
        </row>
        <row r="3034">
          <cell r="J3034">
            <v>9151315</v>
          </cell>
        </row>
        <row r="3035">
          <cell r="J3035">
            <v>9151318</v>
          </cell>
        </row>
        <row r="3036">
          <cell r="J3036">
            <v>9151319</v>
          </cell>
        </row>
        <row r="3037">
          <cell r="J3037">
            <v>9151323</v>
          </cell>
        </row>
        <row r="3038">
          <cell r="J3038">
            <v>9151326</v>
          </cell>
        </row>
        <row r="3039">
          <cell r="J3039">
            <v>9151328</v>
          </cell>
        </row>
        <row r="3040">
          <cell r="J3040">
            <v>9151330</v>
          </cell>
        </row>
        <row r="3041">
          <cell r="J3041">
            <v>9151331</v>
          </cell>
        </row>
        <row r="3042">
          <cell r="J3042">
            <v>9151332</v>
          </cell>
        </row>
        <row r="3043">
          <cell r="J3043">
            <v>9151333</v>
          </cell>
        </row>
        <row r="3044">
          <cell r="J3044">
            <v>9151334</v>
          </cell>
        </row>
        <row r="3045">
          <cell r="J3045">
            <v>9151336</v>
          </cell>
        </row>
        <row r="3046">
          <cell r="J3046">
            <v>9151337</v>
          </cell>
        </row>
        <row r="3047">
          <cell r="J3047">
            <v>9151339</v>
          </cell>
        </row>
        <row r="3048">
          <cell r="J3048">
            <v>9151343</v>
          </cell>
        </row>
        <row r="3049">
          <cell r="J3049">
            <v>9151344</v>
          </cell>
        </row>
        <row r="3050">
          <cell r="J3050">
            <v>9151346</v>
          </cell>
        </row>
        <row r="3051">
          <cell r="J3051">
            <v>9151347</v>
          </cell>
        </row>
        <row r="3052">
          <cell r="J3052">
            <v>9151351</v>
          </cell>
        </row>
        <row r="3053">
          <cell r="J3053">
            <v>9151352</v>
          </cell>
        </row>
        <row r="3054">
          <cell r="J3054">
            <v>9151353</v>
          </cell>
        </row>
        <row r="3055">
          <cell r="J3055">
            <v>9151354</v>
          </cell>
        </row>
        <row r="3056">
          <cell r="J3056">
            <v>9151357</v>
          </cell>
        </row>
        <row r="3057">
          <cell r="J3057">
            <v>9151360</v>
          </cell>
        </row>
        <row r="3058">
          <cell r="J3058">
            <v>9151366</v>
          </cell>
        </row>
        <row r="3059">
          <cell r="J3059">
            <v>9151367</v>
          </cell>
        </row>
        <row r="3060">
          <cell r="J3060">
            <v>9151368</v>
          </cell>
        </row>
        <row r="3061">
          <cell r="J3061">
            <v>9151369</v>
          </cell>
        </row>
        <row r="3062">
          <cell r="J3062">
            <v>9151370</v>
          </cell>
        </row>
        <row r="3063">
          <cell r="J3063">
            <v>9151374</v>
          </cell>
        </row>
        <row r="3064">
          <cell r="J3064">
            <v>9151378</v>
          </cell>
        </row>
        <row r="3065">
          <cell r="J3065">
            <v>9151381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7"/>
  <sheetViews>
    <sheetView workbookViewId="0">
      <selection activeCell="D8" sqref="D8"/>
    </sheetView>
  </sheetViews>
  <sheetFormatPr defaultRowHeight="12.3" x14ac:dyDescent="0.4"/>
  <sheetData>
    <row r="2" spans="1:16" s="205" customFormat="1" x14ac:dyDescent="0.4">
      <c r="A2" s="205" t="s">
        <v>1350</v>
      </c>
    </row>
    <row r="4" spans="1:16" s="205" customFormat="1" x14ac:dyDescent="0.4">
      <c r="A4" s="205" t="s">
        <v>1349</v>
      </c>
    </row>
    <row r="7" spans="1:16" ht="20.100000000000001" x14ac:dyDescent="0.7">
      <c r="A7" s="204" t="s">
        <v>1362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82"/>
  <sheetViews>
    <sheetView tabSelected="1" topLeftCell="A55" zoomScale="70" zoomScaleNormal="70" workbookViewId="0">
      <selection activeCell="L61" sqref="L61"/>
    </sheetView>
  </sheetViews>
  <sheetFormatPr defaultRowHeight="12.3" x14ac:dyDescent="0.4"/>
  <cols>
    <col min="1" max="1" width="5.1640625" bestFit="1" customWidth="1"/>
    <col min="2" max="2" width="19.44140625" customWidth="1"/>
    <col min="3" max="3" width="7.5546875" customWidth="1"/>
    <col min="4" max="4" width="8.5546875" style="14" customWidth="1"/>
    <col min="5" max="5" width="13.71875" customWidth="1"/>
    <col min="6" max="6" width="21.71875" customWidth="1"/>
    <col min="7" max="7" width="6.1640625" customWidth="1"/>
    <col min="8" max="8" width="13.5546875" customWidth="1"/>
    <col min="9" max="9" width="11" customWidth="1"/>
    <col min="10" max="10" width="10.83203125" customWidth="1"/>
    <col min="11" max="11" width="10.27734375" customWidth="1"/>
    <col min="12" max="12" width="12.5" style="58" bestFit="1" customWidth="1"/>
    <col min="13" max="13" width="17.71875" style="67" bestFit="1" customWidth="1"/>
    <col min="14" max="14" width="9.71875" bestFit="1" customWidth="1"/>
    <col min="16" max="16" width="10.71875" bestFit="1" customWidth="1"/>
    <col min="17" max="17" width="11" bestFit="1" customWidth="1"/>
  </cols>
  <sheetData>
    <row r="1" spans="1:21" x14ac:dyDescent="0.4">
      <c r="A1" s="4"/>
      <c r="B1" s="4"/>
      <c r="M1" s="88"/>
      <c r="O1" s="179"/>
      <c r="P1" s="179"/>
      <c r="Q1" s="177" t="s">
        <v>379</v>
      </c>
    </row>
    <row r="2" spans="1:21" ht="21.75" customHeight="1" x14ac:dyDescent="0.85">
      <c r="A2" s="4"/>
      <c r="B2" s="94"/>
      <c r="D2" s="100" t="s">
        <v>20</v>
      </c>
      <c r="J2" s="35" t="s">
        <v>23</v>
      </c>
      <c r="K2" s="9"/>
      <c r="L2" s="56"/>
      <c r="M2" s="89"/>
      <c r="N2" s="9"/>
      <c r="O2" s="179"/>
      <c r="P2" s="179"/>
      <c r="Q2" s="178">
        <f>IF(ISERROR(INDEX(INTL,MATCH(INDEX(Dealer_2012,MATCH($I$29,Serial,0)),Dealer_lookup,0))),0,INDEX(INTL,MATCH(INDEX(Dealer_2012,MATCH($I$29,Serial,0)),Dealer_lookup,0)))</f>
        <v>0</v>
      </c>
      <c r="R2" s="169"/>
      <c r="S2" s="169"/>
      <c r="T2" s="169"/>
      <c r="U2" s="170"/>
    </row>
    <row r="3" spans="1:21" ht="14.25" customHeight="1" x14ac:dyDescent="0.55000000000000004">
      <c r="A3" s="4"/>
      <c r="B3" s="95"/>
      <c r="D3" s="98" t="s">
        <v>19</v>
      </c>
      <c r="E3" s="73"/>
      <c r="F3" s="73"/>
      <c r="J3" s="110" t="s">
        <v>0</v>
      </c>
      <c r="K3" s="32"/>
      <c r="L3" s="57" t="s">
        <v>25</v>
      </c>
      <c r="M3" s="66"/>
      <c r="O3" s="179"/>
      <c r="P3" s="179"/>
      <c r="Q3" s="180"/>
    </row>
    <row r="4" spans="1:21" ht="14.25" customHeight="1" x14ac:dyDescent="0.55000000000000004">
      <c r="A4" s="4"/>
      <c r="B4" s="95"/>
      <c r="D4" s="98"/>
      <c r="J4" s="221">
        <f ca="1">TODAY()</f>
        <v>43147</v>
      </c>
      <c r="K4" s="222"/>
      <c r="L4" s="116" t="str">
        <f ca="1">INDEX(build_month,MATCH($I$29,Serial,0))</f>
        <v>July</v>
      </c>
      <c r="M4" s="114"/>
    </row>
    <row r="5" spans="1:21" ht="14.25" customHeight="1" x14ac:dyDescent="0.4">
      <c r="A5" s="4"/>
      <c r="B5" s="4"/>
      <c r="D5" s="98"/>
      <c r="J5" s="234"/>
      <c r="K5" s="235"/>
      <c r="L5" s="234"/>
      <c r="M5" s="235"/>
    </row>
    <row r="6" spans="1:21" ht="14.25" customHeight="1" x14ac:dyDescent="0.4">
      <c r="A6" s="4"/>
      <c r="B6" s="4"/>
      <c r="D6" s="98"/>
      <c r="M6" s="88"/>
    </row>
    <row r="7" spans="1:21" ht="14.25" customHeight="1" x14ac:dyDescent="0.4">
      <c r="A7" s="4"/>
      <c r="B7" s="87"/>
      <c r="C7" s="48"/>
      <c r="D7" s="99"/>
      <c r="M7" s="88"/>
    </row>
    <row r="8" spans="1:21" ht="8.1" customHeight="1" x14ac:dyDescent="0.4">
      <c r="A8" s="4"/>
      <c r="B8" s="7"/>
      <c r="M8" s="90"/>
    </row>
    <row r="9" spans="1:21" x14ac:dyDescent="0.4">
      <c r="B9" s="34" t="s">
        <v>1</v>
      </c>
      <c r="C9" s="19"/>
      <c r="D9" s="18"/>
      <c r="E9" s="19"/>
      <c r="F9" s="20"/>
      <c r="G9" s="4"/>
      <c r="I9" s="33" t="s">
        <v>2</v>
      </c>
      <c r="J9" s="21"/>
      <c r="K9" s="21"/>
      <c r="L9" s="59"/>
      <c r="M9" s="71"/>
    </row>
    <row r="10" spans="1:21" x14ac:dyDescent="0.4">
      <c r="B10" s="3"/>
      <c r="C10" s="1"/>
      <c r="D10" s="15"/>
      <c r="E10" s="1"/>
      <c r="F10" s="2"/>
      <c r="G10" s="4"/>
      <c r="I10" s="3"/>
      <c r="J10" s="4"/>
      <c r="K10" s="4"/>
      <c r="L10" s="55"/>
      <c r="M10" s="68"/>
    </row>
    <row r="11" spans="1:21" x14ac:dyDescent="0.4">
      <c r="B11" s="236" t="str">
        <f ca="1">INDEX(Dealer,MATCH(INDEX(Sold_to,MATCH(Serial_Con,Serial,0)),Dealer_lookup,0))</f>
        <v>Equipment Technologies</v>
      </c>
      <c r="C11" s="219"/>
      <c r="D11" s="219"/>
      <c r="E11" s="219"/>
      <c r="F11" s="220"/>
      <c r="G11" s="4"/>
      <c r="I11" s="236" t="str">
        <f ca="1">INDEX(Dealer,MATCH(INDEX(Sold_to,MATCH(Serial_Con,Serial,0)),Dealer_lookup,0))</f>
        <v>Equipment Technologies</v>
      </c>
      <c r="J11" s="219"/>
      <c r="K11" s="219"/>
      <c r="L11" s="219"/>
      <c r="M11" s="220"/>
    </row>
    <row r="12" spans="1:21" x14ac:dyDescent="0.4">
      <c r="B12" s="236" t="str">
        <f ca="1">INDEX(Address,MATCH(INDEX(Sold_to,MATCH(Serial_Con,Serial,0)),Dealer_lookup,0))</f>
        <v>2201 Hancel PKWY</v>
      </c>
      <c r="C12" s="219"/>
      <c r="D12" s="219"/>
      <c r="E12" s="219"/>
      <c r="F12" s="220"/>
      <c r="G12" s="4"/>
      <c r="I12" s="236" t="str">
        <f ca="1">INDEX(Address,MATCH(INDEX(Sold_to,MATCH(Serial_Con,Serial,0)),Dealer_lookup,0))</f>
        <v>2201 Hancel PKWY</v>
      </c>
      <c r="J12" s="219"/>
      <c r="K12" s="219"/>
      <c r="L12" s="219"/>
      <c r="M12" s="220"/>
    </row>
    <row r="13" spans="1:21" x14ac:dyDescent="0.4">
      <c r="B13" s="236" t="str">
        <f ca="1">INDEX(State,MATCH(INDEX(Sold_to,MATCH(Serial_Con,Serial,0)),Dealer_lookup,0))</f>
        <v>Mooresville, IN 46158</v>
      </c>
      <c r="C13" s="219"/>
      <c r="D13" s="219"/>
      <c r="E13" s="219"/>
      <c r="F13" s="220"/>
      <c r="G13" s="4"/>
      <c r="I13" s="236" t="str">
        <f ca="1">INDEX(State,MATCH(INDEX(Sold_to,MATCH(Serial_Con,Serial,0)),Dealer_lookup,0))</f>
        <v>Mooresville, IN 46158</v>
      </c>
      <c r="J13" s="219"/>
      <c r="K13" s="219"/>
      <c r="L13" s="219"/>
      <c r="M13" s="220"/>
    </row>
    <row r="14" spans="1:21" x14ac:dyDescent="0.4">
      <c r="B14" s="3"/>
      <c r="C14" s="4"/>
      <c r="D14" s="4"/>
      <c r="E14" s="4"/>
      <c r="F14" s="5"/>
      <c r="G14" s="4"/>
      <c r="I14" s="3"/>
      <c r="J14" s="4"/>
      <c r="K14" s="4"/>
      <c r="L14" s="55"/>
      <c r="M14" s="68"/>
    </row>
    <row r="15" spans="1:21" x14ac:dyDescent="0.4">
      <c r="B15" s="3"/>
      <c r="C15" s="4"/>
      <c r="D15" s="4"/>
      <c r="E15" s="4"/>
      <c r="F15" s="5"/>
      <c r="G15" s="4"/>
      <c r="I15" s="3"/>
      <c r="J15" s="4"/>
      <c r="K15" s="4"/>
      <c r="L15" s="55"/>
      <c r="M15" s="68"/>
    </row>
    <row r="16" spans="1:21" x14ac:dyDescent="0.4">
      <c r="B16" s="3"/>
      <c r="C16" s="7"/>
      <c r="D16" s="16"/>
      <c r="E16" s="7"/>
      <c r="F16" s="8"/>
      <c r="G16" s="4"/>
      <c r="I16" s="6"/>
      <c r="J16" s="7"/>
      <c r="K16" s="7"/>
      <c r="L16" s="60"/>
      <c r="M16" s="68"/>
    </row>
    <row r="17" spans="1:15" ht="15" customHeight="1" x14ac:dyDescent="0.4">
      <c r="B17" s="1"/>
      <c r="F17" s="65"/>
      <c r="H17" s="97" t="s">
        <v>18</v>
      </c>
      <c r="M17" s="93"/>
    </row>
    <row r="18" spans="1:15" ht="15" customHeight="1" x14ac:dyDescent="0.4">
      <c r="B18" s="7"/>
      <c r="M18" s="90"/>
    </row>
    <row r="19" spans="1:15" ht="15" customHeight="1" x14ac:dyDescent="0.4">
      <c r="B19" s="91" t="s">
        <v>3</v>
      </c>
      <c r="C19" s="27"/>
      <c r="D19" s="27"/>
      <c r="E19" s="28" t="s">
        <v>404</v>
      </c>
      <c r="F19" s="29" t="s">
        <v>373</v>
      </c>
      <c r="G19" s="26" t="s">
        <v>4</v>
      </c>
      <c r="H19" s="28"/>
      <c r="I19" s="26" t="s">
        <v>29</v>
      </c>
      <c r="J19" s="28"/>
      <c r="K19" s="26" t="s">
        <v>5</v>
      </c>
      <c r="L19" s="61"/>
      <c r="M19" s="92"/>
    </row>
    <row r="20" spans="1:15" ht="15" customHeight="1" x14ac:dyDescent="0.4">
      <c r="B20" s="47" t="s">
        <v>21</v>
      </c>
      <c r="C20" s="13"/>
      <c r="D20" s="16"/>
      <c r="E20" s="187">
        <f ca="1">INDEX(INDIRECT(E$19),MATCH(Serial_Con,Serial,0))</f>
        <v>41866</v>
      </c>
      <c r="F20" s="187" t="str">
        <f ca="1">INDEX(Rep,MATCH(Serial_Con,Serial,0))</f>
        <v>Hays</v>
      </c>
      <c r="G20" s="221">
        <f ca="1">INDEX(PO_Date,MATCH(Serial_Con,Serial,0))</f>
        <v>41800</v>
      </c>
      <c r="H20" s="222"/>
      <c r="I20" s="221">
        <f ca="1">INDEX(Dealer_Request_Date,MATCH(Serial_Con,Serial,0))</f>
        <v>41821</v>
      </c>
      <c r="J20" s="222"/>
      <c r="K20" s="223" t="str">
        <f ca="1">INDEX(Customer_PO,MATCH(Serial_Con,Serial,0))</f>
        <v>ETW #5</v>
      </c>
      <c r="L20" s="224"/>
      <c r="M20" s="225"/>
    </row>
    <row r="21" spans="1:15" ht="15" customHeight="1" x14ac:dyDescent="0.4">
      <c r="B21" s="26" t="s">
        <v>6</v>
      </c>
      <c r="C21" s="27"/>
      <c r="D21" s="27"/>
      <c r="E21" s="27"/>
      <c r="F21" s="27"/>
      <c r="G21" s="27"/>
      <c r="H21" s="27"/>
      <c r="I21" s="27"/>
      <c r="J21" s="27"/>
      <c r="K21" s="27"/>
      <c r="L21" s="62"/>
      <c r="M21" s="69" t="s">
        <v>7</v>
      </c>
    </row>
    <row r="22" spans="1:15" ht="15" customHeight="1" x14ac:dyDescent="0.4">
      <c r="B22" s="49" t="s">
        <v>313</v>
      </c>
      <c r="C22" s="96"/>
      <c r="D22" s="51"/>
      <c r="E22" s="50"/>
      <c r="F22" s="52"/>
      <c r="G22" s="53"/>
      <c r="H22" s="53"/>
      <c r="I22" s="53"/>
      <c r="J22" s="53"/>
      <c r="K22" s="54"/>
      <c r="L22" s="63"/>
      <c r="M22" s="72">
        <v>1</v>
      </c>
    </row>
    <row r="23" spans="1:15" x14ac:dyDescent="0.4">
      <c r="B23" s="26" t="s">
        <v>8</v>
      </c>
      <c r="C23" s="27"/>
      <c r="D23" s="30" t="s">
        <v>9</v>
      </c>
      <c r="E23" s="23" t="s">
        <v>10</v>
      </c>
      <c r="F23" s="23"/>
      <c r="G23" s="23"/>
      <c r="H23" s="36"/>
      <c r="I23" s="39"/>
      <c r="J23" s="40"/>
      <c r="K23" s="42"/>
      <c r="L23" s="31" t="s">
        <v>11</v>
      </c>
      <c r="M23" s="70" t="s">
        <v>12</v>
      </c>
    </row>
    <row r="24" spans="1:15" x14ac:dyDescent="0.4">
      <c r="B24" s="22" t="s">
        <v>13</v>
      </c>
      <c r="C24" s="22" t="s">
        <v>14</v>
      </c>
      <c r="D24" s="25"/>
      <c r="E24" s="24"/>
      <c r="F24" s="24"/>
      <c r="G24" s="24"/>
      <c r="H24" s="38"/>
      <c r="I24" s="41"/>
      <c r="J24" s="41"/>
      <c r="K24" s="43"/>
      <c r="L24" s="64"/>
      <c r="M24" s="71"/>
    </row>
    <row r="25" spans="1:15" ht="12.6" customHeight="1" thickBot="1" x14ac:dyDescent="0.45">
      <c r="B25" s="17"/>
      <c r="C25" s="17"/>
      <c r="D25" s="5"/>
      <c r="E25" s="229" t="str">
        <f ca="1">INDEX(Specs,MATCH("Config_"&amp;Model,Specs_Ref,0))</f>
        <v>Apache AS1220:  Cummins QSB series 215HP Tier 3 engine, ZF 6spd powershift transmission, JCB Limited Slip Differential, Active hydraulic suspension,, 120" fixed width axles, 50" crop clearance, 35 mph road speed, 1200 gallon polypropylene tank, Two year Bumper-to-Bumper warranty, Five year limited warranty, Guardian end of first year inspection, Michelin 380/80R38, AGRIBIB front tires,Michelin, 380/90R46, SPRAYBIB rear tires, Boom section control</v>
      </c>
      <c r="F25" s="229"/>
      <c r="G25" s="229"/>
      <c r="H25" s="229"/>
      <c r="I25" s="229"/>
      <c r="J25" s="229"/>
      <c r="K25" s="230"/>
      <c r="L25" s="209">
        <f ca="1">INDEX(Base_Price,MATCH("Price_"&amp;Model,Tables!$U$30:$U$36,0))</f>
        <v>231712.20080454001</v>
      </c>
      <c r="M25" s="209">
        <f ca="1">INDEX(Base_Price,MATCH("Price_"&amp;Model,Tables!$U$30:$U$36,0))</f>
        <v>231712.20080454001</v>
      </c>
    </row>
    <row r="26" spans="1:15" ht="12.6" thickBot="1" x14ac:dyDescent="0.45">
      <c r="B26" s="17">
        <v>1</v>
      </c>
      <c r="C26" s="119">
        <v>1</v>
      </c>
      <c r="D26" s="138" t="str">
        <f ca="1">"AS"&amp;INDEX(Series,MATCH(Serial_Con,Serial,0))</f>
        <v>AS1220</v>
      </c>
      <c r="E26" s="231"/>
      <c r="F26" s="232"/>
      <c r="G26" s="232"/>
      <c r="H26" s="232"/>
      <c r="I26" s="232"/>
      <c r="J26" s="232"/>
      <c r="K26" s="233"/>
      <c r="L26" s="75"/>
      <c r="M26" s="76"/>
      <c r="O26" s="155"/>
    </row>
    <row r="27" spans="1:15" ht="22.5" customHeight="1" x14ac:dyDescent="0.4">
      <c r="B27" s="17"/>
      <c r="C27" s="17"/>
      <c r="D27" s="5"/>
      <c r="E27" s="231"/>
      <c r="F27" s="232"/>
      <c r="G27" s="232"/>
      <c r="H27" s="232"/>
      <c r="I27" s="232"/>
      <c r="J27" s="232"/>
      <c r="K27" s="233"/>
      <c r="L27" s="77"/>
      <c r="M27" s="76"/>
      <c r="O27" s="155"/>
    </row>
    <row r="28" spans="1:15" ht="45.75" customHeight="1" thickBot="1" x14ac:dyDescent="0.45">
      <c r="B28" s="17"/>
      <c r="C28" s="17"/>
      <c r="D28" s="5"/>
      <c r="E28" s="231"/>
      <c r="F28" s="232"/>
      <c r="G28" s="232"/>
      <c r="H28" s="232"/>
      <c r="I28" s="232"/>
      <c r="J28" s="232"/>
      <c r="K28" s="233"/>
      <c r="L28" s="77"/>
      <c r="M28" s="76"/>
      <c r="O28" s="155"/>
    </row>
    <row r="29" spans="1:15" ht="12.6" thickBot="1" x14ac:dyDescent="0.45">
      <c r="B29" s="17"/>
      <c r="C29" s="17"/>
      <c r="D29" s="5"/>
      <c r="E29" s="226" t="s">
        <v>225</v>
      </c>
      <c r="F29" s="227"/>
      <c r="G29" s="227"/>
      <c r="H29" s="228"/>
      <c r="I29" s="239" t="s">
        <v>473</v>
      </c>
      <c r="K29" s="5"/>
      <c r="L29" s="77"/>
      <c r="M29" s="76"/>
      <c r="O29" s="155"/>
    </row>
    <row r="30" spans="1:15" x14ac:dyDescent="0.4">
      <c r="B30" s="17"/>
      <c r="C30" s="17"/>
      <c r="D30" s="5"/>
      <c r="E30" s="4"/>
      <c r="F30" s="4" t="s">
        <v>15</v>
      </c>
      <c r="G30" s="4"/>
      <c r="H30" s="37"/>
      <c r="I30" s="4"/>
      <c r="K30" s="5"/>
      <c r="L30" s="77"/>
      <c r="M30" s="76"/>
      <c r="O30" s="155" t="s">
        <v>340</v>
      </c>
    </row>
    <row r="31" spans="1:15" x14ac:dyDescent="0.4">
      <c r="A31" s="190"/>
      <c r="B31" s="17"/>
      <c r="C31" s="17"/>
      <c r="D31" s="5"/>
      <c r="E31" s="218" t="str">
        <f ca="1">INDEX(Options_in_Confirmation_Model,MATCH(1,Controls,0))</f>
        <v xml:space="preserve">1220/1220+ Axle, 120"-160", 50" crop clearance </v>
      </c>
      <c r="F31" s="240"/>
      <c r="G31" s="240"/>
      <c r="H31" s="240"/>
      <c r="I31" s="240"/>
      <c r="J31" s="240"/>
      <c r="K31" s="241"/>
      <c r="L31" s="76">
        <f t="shared" ref="L31:L48" ca="1" si="0">IFERROR(INDEX(Price,MATCH(E31,Options_in_Confirmation_Model,0)),0)</f>
        <v>8361</v>
      </c>
      <c r="M31" s="76">
        <f t="shared" ref="M31:M48" ca="1" si="1">L31</f>
        <v>8361</v>
      </c>
      <c r="O31" s="172" t="s">
        <v>406</v>
      </c>
    </row>
    <row r="32" spans="1:15" x14ac:dyDescent="0.4">
      <c r="A32" s="190"/>
      <c r="B32" s="17"/>
      <c r="C32" s="17"/>
      <c r="D32" s="5"/>
      <c r="E32" s="218" t="str">
        <f t="shared" ref="E31:E48" ca="1" si="2">IFERROR(INDEX(OFFSET(Options_in_Confirmation_Model,MATCH(E31,Options_in_Confirmation_Model,0),0),MATCH(1,OFFSET(Controls,MATCH(E31,Options_in_Confirmation_Model,0),0),0)),"")</f>
        <v>Hydraulic on the go adjust axle</v>
      </c>
      <c r="F32" s="219"/>
      <c r="G32" s="219"/>
      <c r="H32" s="219"/>
      <c r="I32" s="219"/>
      <c r="J32" s="219"/>
      <c r="K32" s="220"/>
      <c r="L32" s="76">
        <f t="shared" ca="1" si="0"/>
        <v>9409.085365853658</v>
      </c>
      <c r="M32" s="76">
        <f t="shared" ca="1" si="1"/>
        <v>9409.085365853658</v>
      </c>
      <c r="O32" s="172" t="s">
        <v>405</v>
      </c>
    </row>
    <row r="33" spans="1:16" x14ac:dyDescent="0.4">
      <c r="A33" s="190"/>
      <c r="B33" s="17"/>
      <c r="C33" s="17"/>
      <c r="D33" s="5"/>
      <c r="E33" s="218" t="str">
        <f t="shared" ca="1" si="2"/>
        <v>Fender Front</v>
      </c>
      <c r="F33" s="219"/>
      <c r="G33" s="219"/>
      <c r="H33" s="219"/>
      <c r="I33" s="219"/>
      <c r="J33" s="219"/>
      <c r="K33" s="220"/>
      <c r="L33" s="76">
        <f t="shared" ca="1" si="0"/>
        <v>1175</v>
      </c>
      <c r="M33" s="76">
        <f t="shared" ca="1" si="1"/>
        <v>1175</v>
      </c>
    </row>
    <row r="34" spans="1:16" x14ac:dyDescent="0.4">
      <c r="A34" s="190"/>
      <c r="B34" s="17"/>
      <c r="C34" s="17"/>
      <c r="D34" s="5"/>
      <c r="E34" s="218" t="str">
        <f t="shared" ca="1" si="2"/>
        <v>Fender Rear</v>
      </c>
      <c r="F34" s="219"/>
      <c r="G34" s="219"/>
      <c r="H34" s="219"/>
      <c r="I34" s="219"/>
      <c r="J34" s="219"/>
      <c r="K34" s="220"/>
      <c r="L34" s="76">
        <f t="shared" ca="1" si="0"/>
        <v>1343</v>
      </c>
      <c r="M34" s="76">
        <f t="shared" ca="1" si="1"/>
        <v>1343</v>
      </c>
    </row>
    <row r="35" spans="1:16" x14ac:dyDescent="0.4">
      <c r="A35" s="190"/>
      <c r="B35" s="17"/>
      <c r="C35" s="17"/>
      <c r="D35" s="5"/>
      <c r="E35" s="218" t="str">
        <f t="shared" ca="1" si="2"/>
        <v>Hypro CleanLoad chemical eductor</v>
      </c>
      <c r="F35" s="219"/>
      <c r="G35" s="219"/>
      <c r="H35" s="219"/>
      <c r="I35" s="219"/>
      <c r="J35" s="219"/>
      <c r="K35" s="220"/>
      <c r="L35" s="76">
        <f t="shared" ca="1" si="0"/>
        <v>1712</v>
      </c>
      <c r="M35" s="76">
        <f t="shared" ca="1" si="1"/>
        <v>1712</v>
      </c>
    </row>
    <row r="36" spans="1:16" x14ac:dyDescent="0.4">
      <c r="A36" s="190"/>
      <c r="B36" s="17"/>
      <c r="C36" s="17"/>
      <c r="D36" s="5"/>
      <c r="E36" s="218" t="str">
        <f t="shared" ca="1" si="2"/>
        <v>3" Product Fill</v>
      </c>
      <c r="F36" s="219"/>
      <c r="G36" s="219"/>
      <c r="H36" s="219"/>
      <c r="I36" s="219"/>
      <c r="J36" s="219"/>
      <c r="K36" s="220"/>
      <c r="L36" s="76">
        <f t="shared" ca="1" si="0"/>
        <v>927</v>
      </c>
      <c r="M36" s="76">
        <f t="shared" ca="1" si="1"/>
        <v>927</v>
      </c>
    </row>
    <row r="37" spans="1:16" x14ac:dyDescent="0.4">
      <c r="A37" s="190"/>
      <c r="B37" s="17"/>
      <c r="C37" s="17"/>
      <c r="D37" s="5"/>
      <c r="E37" s="218" t="str">
        <f t="shared" ca="1" si="2"/>
        <v>High Output Lighting</v>
      </c>
      <c r="F37" s="219"/>
      <c r="G37" s="219"/>
      <c r="H37" s="219"/>
      <c r="I37" s="219"/>
      <c r="J37" s="219"/>
      <c r="K37" s="220"/>
      <c r="L37" s="76">
        <f t="shared" ca="1" si="0"/>
        <v>2535</v>
      </c>
      <c r="M37" s="76">
        <f t="shared" ca="1" si="1"/>
        <v>2535</v>
      </c>
    </row>
    <row r="38" spans="1:16" x14ac:dyDescent="0.4">
      <c r="A38" s="190"/>
      <c r="B38" s="17"/>
      <c r="C38" s="17"/>
      <c r="D38" s="5"/>
      <c r="E38" s="218" t="str">
        <f t="shared" ca="1" si="2"/>
        <v>Premium Seat</v>
      </c>
      <c r="F38" s="219"/>
      <c r="G38" s="219"/>
      <c r="H38" s="219"/>
      <c r="I38" s="219"/>
      <c r="J38" s="219"/>
      <c r="K38" s="220"/>
      <c r="L38" s="76">
        <f t="shared" ca="1" si="0"/>
        <v>495</v>
      </c>
      <c r="M38" s="85">
        <f t="shared" ca="1" si="1"/>
        <v>495</v>
      </c>
    </row>
    <row r="39" spans="1:16" x14ac:dyDescent="0.4">
      <c r="A39" s="190"/>
      <c r="B39" s="17"/>
      <c r="C39" s="17"/>
      <c r="D39" s="5"/>
      <c r="E39" s="218" t="str">
        <f t="shared" ca="1" si="2"/>
        <v>Power Mirrors</v>
      </c>
      <c r="F39" s="219"/>
      <c r="G39" s="219"/>
      <c r="H39" s="219"/>
      <c r="I39" s="219"/>
      <c r="J39" s="219"/>
      <c r="K39" s="220"/>
      <c r="L39" s="76">
        <f t="shared" ca="1" si="0"/>
        <v>416</v>
      </c>
      <c r="M39" s="76">
        <f t="shared" ca="1" si="1"/>
        <v>416</v>
      </c>
    </row>
    <row r="40" spans="1:16" x14ac:dyDescent="0.4">
      <c r="A40" s="190"/>
      <c r="B40" s="17"/>
      <c r="C40" s="17"/>
      <c r="D40" s="5"/>
      <c r="E40" s="218" t="str">
        <f t="shared" ca="1" si="2"/>
        <v>Stainless Steel Product Tank (in Lieu of Poly, 1200 Gallon)</v>
      </c>
      <c r="F40" s="219"/>
      <c r="G40" s="219"/>
      <c r="H40" s="219"/>
      <c r="I40" s="219"/>
      <c r="J40" s="219"/>
      <c r="K40" s="220"/>
      <c r="L40" s="76">
        <f t="shared" ca="1" si="0"/>
        <v>15770</v>
      </c>
      <c r="M40" s="76">
        <f t="shared" ca="1" si="1"/>
        <v>15770</v>
      </c>
    </row>
    <row r="41" spans="1:16" x14ac:dyDescent="0.4">
      <c r="A41" s="190"/>
      <c r="B41" s="17"/>
      <c r="C41" s="17"/>
      <c r="D41" s="5"/>
      <c r="E41" s="218" t="str">
        <f t="shared" ca="1" si="2"/>
        <v>100' straight with 9-section boom valves</v>
      </c>
      <c r="F41" s="219"/>
      <c r="G41" s="219"/>
      <c r="H41" s="219"/>
      <c r="I41" s="219"/>
      <c r="J41" s="219"/>
      <c r="K41" s="220"/>
      <c r="L41" s="76">
        <f t="shared" ca="1" si="0"/>
        <v>26317</v>
      </c>
      <c r="M41" s="85">
        <f t="shared" ca="1" si="1"/>
        <v>26317</v>
      </c>
      <c r="P41" s="210"/>
    </row>
    <row r="42" spans="1:16" x14ac:dyDescent="0.4">
      <c r="A42" s="190"/>
      <c r="B42" s="17"/>
      <c r="C42" s="17"/>
      <c r="D42" s="5"/>
      <c r="E42" s="218" t="str">
        <f t="shared" ca="1" si="2"/>
        <v>Fence Row Nozzle-Right Side</v>
      </c>
      <c r="F42" s="219"/>
      <c r="G42" s="219"/>
      <c r="H42" s="219"/>
      <c r="I42" s="219"/>
      <c r="J42" s="219"/>
      <c r="K42" s="220"/>
      <c r="L42" s="76">
        <f t="shared" ca="1" si="0"/>
        <v>479</v>
      </c>
      <c r="M42" s="85">
        <f t="shared" ca="1" si="1"/>
        <v>479</v>
      </c>
    </row>
    <row r="43" spans="1:16" x14ac:dyDescent="0.4">
      <c r="A43" s="190"/>
      <c r="B43" s="17"/>
      <c r="C43" s="17"/>
      <c r="D43" s="5"/>
      <c r="E43" s="218" t="str">
        <f t="shared" ca="1" si="2"/>
        <v>Fence Row Nozzle-Left Side</v>
      </c>
      <c r="F43" s="219"/>
      <c r="G43" s="219"/>
      <c r="H43" s="219"/>
      <c r="I43" s="219"/>
      <c r="J43" s="219"/>
      <c r="K43" s="220"/>
      <c r="L43" s="76">
        <f t="shared" ca="1" si="0"/>
        <v>479</v>
      </c>
      <c r="M43" s="85">
        <f t="shared" ca="1" si="1"/>
        <v>479</v>
      </c>
    </row>
    <row r="44" spans="1:16" x14ac:dyDescent="0.4">
      <c r="A44" s="190" t="e">
        <f ca="1">MATCH(1,OFFSET(Tables!#REF!,SUM($A$31:A43),0):Tables!#REF!,0)</f>
        <v>#REF!</v>
      </c>
      <c r="B44" s="17"/>
      <c r="C44" s="17"/>
      <c r="D44" s="5"/>
      <c r="E44" s="218" t="str">
        <f t="shared" ca="1" si="2"/>
        <v>Envizio Pro 2</v>
      </c>
      <c r="F44" s="219"/>
      <c r="G44" s="219"/>
      <c r="H44" s="219"/>
      <c r="I44" s="219"/>
      <c r="J44" s="219"/>
      <c r="K44" s="220"/>
      <c r="L44" s="76">
        <f t="shared" ca="1" si="0"/>
        <v>11855</v>
      </c>
      <c r="M44" s="85">
        <f t="shared" ca="1" si="1"/>
        <v>11855</v>
      </c>
    </row>
    <row r="45" spans="1:16" x14ac:dyDescent="0.4">
      <c r="A45" s="190" t="e">
        <f ca="1">MATCH(1,OFFSET(Tables!#REF!,SUM($A$31:A44),0):Tables!#REF!,0)</f>
        <v>#REF!</v>
      </c>
      <c r="B45" s="17"/>
      <c r="C45" s="17"/>
      <c r="D45" s="5"/>
      <c r="E45" s="218" t="str">
        <f t="shared" ca="1" si="2"/>
        <v>SmarTrax Autosteer (Options 42 or 43 only)</v>
      </c>
      <c r="F45" s="219"/>
      <c r="G45" s="219"/>
      <c r="H45" s="219"/>
      <c r="I45" s="219"/>
      <c r="J45" s="219"/>
      <c r="K45" s="220"/>
      <c r="L45" s="76">
        <f t="shared" ca="1" si="0"/>
        <v>8576</v>
      </c>
      <c r="M45" s="85">
        <f t="shared" ca="1" si="1"/>
        <v>8576</v>
      </c>
    </row>
    <row r="46" spans="1:16" x14ac:dyDescent="0.4">
      <c r="A46" s="190"/>
      <c r="B46" s="17"/>
      <c r="C46" s="17"/>
      <c r="D46" s="5"/>
      <c r="E46" s="218" t="str">
        <f t="shared" ca="1" si="2"/>
        <v>Autoboom UltraGlide; 5 sensor</v>
      </c>
      <c r="F46" s="219"/>
      <c r="G46" s="219"/>
      <c r="H46" s="219"/>
      <c r="I46" s="219"/>
      <c r="J46" s="219"/>
      <c r="K46" s="220"/>
      <c r="L46" s="76">
        <f t="shared" ca="1" si="0"/>
        <v>11659</v>
      </c>
      <c r="M46" s="85">
        <f t="shared" ca="1" si="1"/>
        <v>11659</v>
      </c>
    </row>
    <row r="47" spans="1:16" x14ac:dyDescent="0.4">
      <c r="A47" s="190"/>
      <c r="B47" s="17"/>
      <c r="C47" s="17"/>
      <c r="D47" s="5"/>
      <c r="E47" s="218" t="str">
        <f t="shared" ca="1" si="2"/>
        <v>Autoboom UltraGlide Wheel Kit (with options 50 or 51)</v>
      </c>
      <c r="F47" s="219"/>
      <c r="G47" s="219"/>
      <c r="H47" s="219"/>
      <c r="I47" s="219"/>
      <c r="J47" s="219"/>
      <c r="K47" s="220"/>
      <c r="L47" s="76">
        <f t="shared" ca="1" si="0"/>
        <v>1759</v>
      </c>
      <c r="M47" s="85">
        <f t="shared" ca="1" si="1"/>
        <v>1759</v>
      </c>
    </row>
    <row r="48" spans="1:16" x14ac:dyDescent="0.4">
      <c r="A48" s="190"/>
      <c r="B48" s="17"/>
      <c r="C48" s="17"/>
      <c r="D48" s="5"/>
      <c r="E48" s="218" t="str">
        <f t="shared" ca="1" si="2"/>
        <v>Raven 3"Inlet flow meter with display (installed)</v>
      </c>
      <c r="F48" s="219"/>
      <c r="G48" s="219"/>
      <c r="H48" s="219"/>
      <c r="I48" s="219"/>
      <c r="J48" s="219"/>
      <c r="K48" s="220"/>
      <c r="L48" s="76">
        <f t="shared" ca="1" si="0"/>
        <v>2363</v>
      </c>
      <c r="M48" s="85">
        <f t="shared" ca="1" si="1"/>
        <v>2363</v>
      </c>
    </row>
    <row r="49" spans="2:18" x14ac:dyDescent="0.4">
      <c r="B49" s="17"/>
      <c r="C49" s="17"/>
      <c r="D49" s="5"/>
      <c r="E49" s="4"/>
      <c r="F49" s="4" t="s">
        <v>16</v>
      </c>
      <c r="G49" s="4"/>
      <c r="H49" s="37"/>
      <c r="I49" s="4"/>
      <c r="K49" s="5"/>
      <c r="L49" s="82">
        <f ca="1">SUM(L25:L48)</f>
        <v>337342.28617039369</v>
      </c>
      <c r="M49" s="82">
        <f ca="1">SUM(M25:M48)</f>
        <v>337342.28617039369</v>
      </c>
    </row>
    <row r="50" spans="2:18" x14ac:dyDescent="0.4">
      <c r="B50" s="17"/>
      <c r="C50" s="17"/>
      <c r="D50" s="5"/>
      <c r="E50" s="4"/>
      <c r="F50" s="74"/>
      <c r="G50" s="4"/>
      <c r="H50" s="37"/>
      <c r="I50" s="4"/>
      <c r="K50" s="5"/>
      <c r="L50" s="86"/>
      <c r="M50" s="86"/>
    </row>
    <row r="51" spans="2:18" x14ac:dyDescent="0.4">
      <c r="B51" s="17"/>
      <c r="C51" s="17"/>
      <c r="D51" s="5"/>
      <c r="E51" s="4"/>
      <c r="F51" s="74" t="s">
        <v>22</v>
      </c>
      <c r="L51" s="86">
        <f ca="1">-L49*20%</f>
        <v>-67468.457234078742</v>
      </c>
      <c r="M51" s="86">
        <f ca="1">L51</f>
        <v>-67468.457234078742</v>
      </c>
    </row>
    <row r="52" spans="2:18" x14ac:dyDescent="0.4">
      <c r="B52" s="17"/>
      <c r="C52" s="17"/>
      <c r="D52" s="5"/>
      <c r="E52" s="4"/>
      <c r="F52" s="74" t="s">
        <v>17</v>
      </c>
      <c r="G52" s="4"/>
      <c r="H52" s="37"/>
      <c r="I52" s="4"/>
      <c r="K52" s="5"/>
      <c r="L52" s="81">
        <f ca="1">SUM(L49:L51)</f>
        <v>269873.82893631497</v>
      </c>
      <c r="M52" s="81">
        <f ca="1">SUM(M49:M51)</f>
        <v>269873.82893631497</v>
      </c>
      <c r="N52" s="58"/>
    </row>
    <row r="53" spans="2:18" ht="12.6" thickBot="1" x14ac:dyDescent="0.45">
      <c r="B53" s="125"/>
      <c r="C53" s="17"/>
      <c r="D53" s="5"/>
      <c r="E53" s="4"/>
      <c r="F53" s="213" t="s">
        <v>1354</v>
      </c>
      <c r="G53" s="4"/>
      <c r="H53" s="213" t="str">
        <f ca="1">IF(INDEX(INTL,MATCH(INDEX(Sold_to,MATCH(Serial_Con,Serial,0)),Dealer_lookup,0))="","on or before","on or before EOY")</f>
        <v>on or before</v>
      </c>
      <c r="I53" s="111" t="s">
        <v>343</v>
      </c>
      <c r="K53" s="5"/>
      <c r="L53" s="81"/>
      <c r="M53" s="81"/>
      <c r="N53" s="58"/>
    </row>
    <row r="54" spans="2:18" ht="12.6" thickBot="1" x14ac:dyDescent="0.45">
      <c r="B54" s="17"/>
      <c r="C54" s="17"/>
      <c r="D54" s="5"/>
      <c r="E54" s="217" t="str">
        <f>INDEX(Tables!W2:Y2,1,MATCH('Confirmation Model'!$F$54,Tables!$S$3:$S$5,0))</f>
        <v>Platinum</v>
      </c>
      <c r="F54" s="212" t="s">
        <v>249</v>
      </c>
      <c r="G54" s="4"/>
      <c r="H54" s="214" t="s">
        <v>1355</v>
      </c>
      <c r="I54" s="156">
        <f ca="1">IF(INDEX(INTL,MATCH(INDEX(Sold_to,MATCH(Serial_Con,Serial,0)),Dealer_lookup,0))="",INDEX(US,MATCH($H$54,Tables!$U$3:$U$9,0),MATCH('Confirmation Model'!$E$54,Tables!$W$2:$Y$2,0)),INDEX(Canada,MATCH('Confirmation Model'!$E$54,Tables!$AB$9:$AB$11,0),MATCH('Confirmation Model'!$H$54,Tables!$AC$8:$AD$8,0)))</f>
        <v>0.18</v>
      </c>
      <c r="K54" s="5"/>
      <c r="L54" s="81"/>
      <c r="M54" s="199">
        <f ca="1">M52*(1-$I$54)</f>
        <v>221296.53972777829</v>
      </c>
      <c r="N54" s="58"/>
    </row>
    <row r="55" spans="2:18" x14ac:dyDescent="0.4">
      <c r="B55" s="17"/>
      <c r="C55" s="84"/>
      <c r="D55" s="83"/>
      <c r="F55" s="4"/>
      <c r="G55" s="4"/>
      <c r="H55" s="37"/>
      <c r="K55" s="5"/>
      <c r="L55" s="108"/>
      <c r="M55" s="185"/>
      <c r="N55" s="58"/>
    </row>
    <row r="56" spans="2:18" x14ac:dyDescent="0.4">
      <c r="B56" s="17"/>
      <c r="C56" s="211"/>
      <c r="D56" s="83"/>
      <c r="E56" s="118"/>
      <c r="F56" s="213" t="str">
        <f ca="1">IF(INDEX(INTL,MATCH(INDEX(Sold_to,MATCH(Serial_Con,Serial,0)),Dealer_lookup,0))="","on or before","on or before EOY")</f>
        <v>on or before</v>
      </c>
      <c r="G56" s="4"/>
      <c r="H56" s="37"/>
      <c r="I56" s="4"/>
      <c r="K56" s="4"/>
      <c r="L56" s="108"/>
      <c r="M56" s="185"/>
      <c r="N56" s="58"/>
      <c r="P56" s="172"/>
      <c r="Q56" s="172"/>
      <c r="R56" s="172"/>
    </row>
    <row r="57" spans="2:18" x14ac:dyDescent="0.4">
      <c r="B57" s="131"/>
      <c r="C57" s="132"/>
      <c r="D57" s="133"/>
      <c r="E57" s="215"/>
      <c r="F57" s="215" t="str">
        <f ca="1">IF(INDEX(INTL,MATCH(INDEX(Sold_to,MATCH(Serial_Con,Serial,0)),Dealer_lookup,0))="","on or before "&amp;Tables!U3,"on or before EOY "&amp;Tables!AF7)</f>
        <v>on or before 9/15/2014</v>
      </c>
      <c r="G57" s="215"/>
      <c r="H57" s="216">
        <f ca="1">IFERROR(IF(INDEX(INTL,MATCH(INDEX(Sold_to,MATCH(Serial_Con,Serial,0)),Dealer_lookup,0))="",INDEX(Tables!W3:$Y$9,1,MATCH('Confirmation Model'!$E$54,Tables!$W$2:$Y$2,0)),INDEX(Canada,MATCH('Confirmation Model'!$E$54,Tables!$AB$9:$AB$11,0),MATCH('Confirmation Model'!#REF!,Tables!$AC$8:$AD$8,0))),"")</f>
        <v>0.18</v>
      </c>
      <c r="J57" t="s">
        <v>17</v>
      </c>
      <c r="L57" s="108"/>
      <c r="M57" s="185">
        <f ca="1">IFERROR($M$52*(1-H57),"")</f>
        <v>221296.53972777829</v>
      </c>
      <c r="P57" s="172"/>
      <c r="Q57" s="172"/>
      <c r="R57" s="172"/>
    </row>
    <row r="58" spans="2:18" x14ac:dyDescent="0.4">
      <c r="B58" s="131"/>
      <c r="C58" s="132"/>
      <c r="D58" s="137"/>
      <c r="E58" s="215"/>
      <c r="F58" s="215" t="str">
        <f ca="1">IF(INDEX(INTL,MATCH(INDEX(Sold_to,MATCH(Serial_Con,Serial,0)),Dealer_lookup,0))="","on or before "&amp;Tables!U4,"on or before EOY "&amp;Tables!AF8)</f>
        <v>on or before 10/15/2014</v>
      </c>
      <c r="G58" s="136"/>
      <c r="H58" s="216">
        <f ca="1">IFERROR(IF(INDEX(INTL,MATCH(INDEX(Sold_to,MATCH(Serial_Con,Serial,0)),Dealer_lookup,0))="",INDEX(Tables!W4:$Y$9,1,MATCH('Confirmation Model'!$E$54,Tables!$W$2:$Y$2,0)),INDEX(Canada,MATCH('Confirmation Model'!$E$54,Tables!$AB$9:$AB$11,0),MATCH('Confirmation Model'!#REF!,Tables!$AC$8:$AD$8,0))),"")</f>
        <v>0.17</v>
      </c>
      <c r="J58" t="s">
        <v>17</v>
      </c>
      <c r="L58" s="108"/>
      <c r="M58" s="185">
        <f t="shared" ref="M58:M63" ca="1" si="3">IFERROR($M$52*(1-H58),"")</f>
        <v>223995.27801714142</v>
      </c>
      <c r="P58" s="172"/>
      <c r="Q58" s="172">
        <v>1</v>
      </c>
      <c r="R58" s="172"/>
    </row>
    <row r="59" spans="2:18" x14ac:dyDescent="0.4">
      <c r="B59" s="131"/>
      <c r="C59" s="132"/>
      <c r="D59" s="137"/>
      <c r="E59" s="215"/>
      <c r="F59" s="215" t="str">
        <f ca="1">IF(INDEX(INTL,MATCH(INDEX(Sold_to,MATCH(Serial_Con,Serial,0)),Dealer_lookup,0))="","on or before "&amp;Tables!U5,Tables!AF9)</f>
        <v>on or before 11/15/2014</v>
      </c>
      <c r="G59" s="136"/>
      <c r="H59" s="216">
        <f ca="1">IFERROR(IF(INDEX(INTL,MATCH(INDEX(Sold_to,MATCH(Serial_Con,Serial,0)),Dealer_lookup,0))="",INDEX(Tables!W5:$Y$9,1,MATCH('Confirmation Model'!$E$54,Tables!$W$2:$Y$2,0)),INDEX(Canada,MATCH('Confirmation Model'!$E$54,Tables!$AB$9:$AB$11,0),MATCH('Confirmation Model'!#REF!,Tables!$AC$8:$AD$8,0))),"")</f>
        <v>0.16</v>
      </c>
      <c r="J59" t="s">
        <v>17</v>
      </c>
      <c r="L59" s="108"/>
      <c r="M59" s="185">
        <f t="shared" ca="1" si="3"/>
        <v>226694.01630650458</v>
      </c>
      <c r="P59" s="172"/>
      <c r="Q59" s="172">
        <v>2</v>
      </c>
      <c r="R59" s="172"/>
    </row>
    <row r="60" spans="2:18" x14ac:dyDescent="0.4">
      <c r="B60" s="131"/>
      <c r="C60" s="132"/>
      <c r="D60" s="137"/>
      <c r="E60" s="215"/>
      <c r="F60" s="215" t="str">
        <f ca="1">IF(INDEX(INTL,MATCH(INDEX(Sold_to,MATCH(Serial_Con,Serial,0)),Dealer_lookup,0))="","on or before "&amp;Tables!U6,Tables!AF10)</f>
        <v>on or before 12/15/2014</v>
      </c>
      <c r="G60" s="136"/>
      <c r="H60" s="216">
        <f ca="1">IFERROR(IF(INDEX(INTL,MATCH(INDEX(Sold_to,MATCH(Serial_Con,Serial,0)),Dealer_lookup,0))="",INDEX(Tables!W6:$Y$9,1,MATCH('Confirmation Model'!$E$54,Tables!$W$2:$Y$2,0)),INDEX(Canada,MATCH('Confirmation Model'!$E$54,Tables!$AB$9:$AB$11,0),MATCH('Confirmation Model'!#REF!,Tables!$AC$8:$AD$8,0))),"")</f>
        <v>0.15</v>
      </c>
      <c r="J60" t="s">
        <v>17</v>
      </c>
      <c r="L60" s="108"/>
      <c r="M60" s="185">
        <f t="shared" ca="1" si="3"/>
        <v>229392.75459586771</v>
      </c>
      <c r="P60" s="172"/>
      <c r="Q60" s="172">
        <v>3</v>
      </c>
      <c r="R60" s="172"/>
    </row>
    <row r="61" spans="2:18" x14ac:dyDescent="0.4">
      <c r="B61" s="131"/>
      <c r="C61" s="132"/>
      <c r="D61" s="137"/>
      <c r="E61" s="215"/>
      <c r="F61" s="215" t="str">
        <f ca="1">IF(INDEX(INTL,MATCH(INDEX(Sold_to,MATCH(Serial_Con,Serial,0)),Dealer_lookup,0))="","on or before "&amp;Tables!U7,Tables!AF11)</f>
        <v>on or before 1/15/2015</v>
      </c>
      <c r="G61" s="136"/>
      <c r="H61" s="216">
        <f ca="1">IFERROR(IF(INDEX(INTL,MATCH(INDEX(Sold_to,MATCH(Serial_Con,Serial,0)),Dealer_lookup,0))="",INDEX(Tables!W7:$Y$9,1,MATCH('Confirmation Model'!$E$54,Tables!$W$2:$Y$2,0)),INDEX(Canada,MATCH('Confirmation Model'!$E$54,Tables!$AB$9:$AB$11,0),MATCH('Confirmation Model'!#REF!,Tables!$AC$8:$AD$8,0))),"")</f>
        <v>0.14000000000000001</v>
      </c>
      <c r="J61" t="s">
        <v>17</v>
      </c>
      <c r="L61" s="108"/>
      <c r="M61" s="185">
        <f t="shared" ca="1" si="3"/>
        <v>232091.49288523087</v>
      </c>
      <c r="P61" s="172"/>
      <c r="Q61" s="172">
        <v>4</v>
      </c>
      <c r="R61" s="172"/>
    </row>
    <row r="62" spans="2:18" x14ac:dyDescent="0.4">
      <c r="B62" s="131"/>
      <c r="C62" s="132"/>
      <c r="D62" s="137"/>
      <c r="E62" s="215"/>
      <c r="F62" s="215" t="str">
        <f ca="1">IF(INDEX(INTL,MATCH(INDEX(Sold_to,MATCH(Serial_Con,Serial,0)),Dealer_lookup,0))="","on or before "&amp;Tables!U8,Tables!AF12)</f>
        <v>on or before 2/15/2015</v>
      </c>
      <c r="G62" s="136"/>
      <c r="H62" s="216">
        <f ca="1">IFERROR(IF(INDEX(INTL,MATCH(INDEX(Sold_to,MATCH(Serial_Con,Serial,0)),Dealer_lookup,0))="",INDEX(Tables!W8:$Y$9,1,MATCH('Confirmation Model'!$E$54,Tables!$W$2:$Y$2,0)),INDEX(Canada,MATCH('Confirmation Model'!$E$54,Tables!$AB$9:$AB$11,0),MATCH('Confirmation Model'!#REF!,Tables!$AC$8:$AD$8,0))),"")</f>
        <v>0.13</v>
      </c>
      <c r="J62" t="s">
        <v>17</v>
      </c>
      <c r="L62" s="108"/>
      <c r="M62" s="185">
        <f t="shared" ca="1" si="3"/>
        <v>234790.23117459402</v>
      </c>
      <c r="P62" s="172"/>
      <c r="Q62" s="172">
        <v>5</v>
      </c>
      <c r="R62" s="172"/>
    </row>
    <row r="63" spans="2:18" x14ac:dyDescent="0.4">
      <c r="B63" s="131"/>
      <c r="C63" s="132"/>
      <c r="D63" s="137"/>
      <c r="E63" s="215"/>
      <c r="F63" s="215" t="str">
        <f ca="1">IF(INDEX(INTL,MATCH(INDEX(Sold_to,MATCH(Serial_Con,Serial,0)),Dealer_lookup,0))="","on or before "&amp;Tables!U9,Tables!AF13)</f>
        <v>on or before 3/15/2015</v>
      </c>
      <c r="G63" s="136"/>
      <c r="H63" s="216">
        <f ca="1">IFERROR(IF(INDEX(INTL,MATCH(INDEX(Sold_to,MATCH(Serial_Con,Serial,0)),Dealer_lookup,0))="",INDEX(Tables!W9:$Y$9,1,MATCH('Confirmation Model'!$E$54,Tables!$W$2:$Y$2,0)),INDEX(Canada,MATCH('Confirmation Model'!$E$54,Tables!$AB$9:$AB$11,0),MATCH('Confirmation Model'!#REF!,Tables!$AC$8:$AD$8,0))),"")</f>
        <v>0.12</v>
      </c>
      <c r="J63" t="s">
        <v>17</v>
      </c>
      <c r="L63" s="108"/>
      <c r="M63" s="185">
        <f t="shared" ca="1" si="3"/>
        <v>237488.96946395718</v>
      </c>
      <c r="P63" s="172"/>
      <c r="Q63" s="172">
        <v>6</v>
      </c>
      <c r="R63" s="172"/>
    </row>
    <row r="64" spans="2:18" x14ac:dyDescent="0.4">
      <c r="B64" s="159"/>
      <c r="C64" s="165"/>
      <c r="D64" s="158"/>
      <c r="E64" s="219"/>
      <c r="F64" s="219"/>
      <c r="G64" s="219"/>
      <c r="H64" s="219"/>
      <c r="I64" s="219"/>
      <c r="J64" s="219"/>
      <c r="K64" s="220"/>
      <c r="L64" s="76" t="str">
        <f>IF(E64="","",INDEX(Price_Below,MATCH(E64,Options_Below,0)))</f>
        <v/>
      </c>
      <c r="M64" s="85" t="str">
        <f>L64</f>
        <v/>
      </c>
      <c r="P64" s="172"/>
      <c r="Q64" s="172"/>
      <c r="R64" s="172"/>
    </row>
    <row r="65" spans="2:14" x14ac:dyDescent="0.4">
      <c r="B65" s="159"/>
      <c r="C65" s="176"/>
      <c r="D65" s="158"/>
      <c r="E65" s="219"/>
      <c r="F65" s="219"/>
      <c r="G65" s="219"/>
      <c r="H65" s="219"/>
      <c r="I65" s="219"/>
      <c r="J65" s="219"/>
      <c r="K65" s="220"/>
      <c r="L65" s="76" t="str">
        <f>IF(E65="","",INDEX(Price_Below,MATCH(E65,Options_Below,0)))</f>
        <v/>
      </c>
      <c r="M65" s="85" t="str">
        <f>L65</f>
        <v/>
      </c>
    </row>
    <row r="66" spans="2:14" x14ac:dyDescent="0.4">
      <c r="B66" s="159"/>
      <c r="C66" s="165"/>
      <c r="D66" s="158"/>
      <c r="E66" s="219"/>
      <c r="F66" s="219"/>
      <c r="G66" s="219"/>
      <c r="H66" s="219"/>
      <c r="I66" s="219"/>
      <c r="J66" s="219"/>
      <c r="K66" s="220"/>
      <c r="L66" s="76"/>
      <c r="M66" s="85"/>
    </row>
    <row r="67" spans="2:14" x14ac:dyDescent="0.4">
      <c r="B67" s="186"/>
      <c r="C67" s="165"/>
      <c r="D67" s="158"/>
      <c r="E67" s="134"/>
      <c r="F67" s="135"/>
      <c r="G67" s="136"/>
      <c r="H67" s="136"/>
      <c r="J67" s="4" t="s">
        <v>17</v>
      </c>
      <c r="L67" s="108"/>
      <c r="M67" s="199">
        <f ca="1">M54</f>
        <v>221296.53972777829</v>
      </c>
    </row>
    <row r="68" spans="2:14" x14ac:dyDescent="0.4">
      <c r="B68" s="186"/>
      <c r="C68" s="165"/>
      <c r="D68" s="158"/>
      <c r="E68" s="134"/>
      <c r="F68" s="135"/>
      <c r="G68" s="136"/>
      <c r="H68" s="136"/>
      <c r="L68" s="108"/>
      <c r="M68" s="109"/>
    </row>
    <row r="69" spans="2:14" x14ac:dyDescent="0.4">
      <c r="B69" s="159"/>
      <c r="C69" s="101" t="s">
        <v>345</v>
      </c>
      <c r="D69" s="158"/>
      <c r="F69" s="135"/>
      <c r="G69" s="136"/>
      <c r="H69" s="136"/>
      <c r="L69" s="108"/>
      <c r="M69" s="109"/>
    </row>
    <row r="70" spans="2:14" x14ac:dyDescent="0.4">
      <c r="B70" s="159"/>
      <c r="C70" s="101" t="s">
        <v>444</v>
      </c>
      <c r="D70" s="158"/>
      <c r="F70" s="135"/>
      <c r="G70" s="136"/>
      <c r="H70" s="136"/>
      <c r="L70" s="108"/>
      <c r="M70" s="109"/>
    </row>
    <row r="71" spans="2:14" x14ac:dyDescent="0.4">
      <c r="B71" s="159"/>
      <c r="C71" s="101" t="s">
        <v>346</v>
      </c>
      <c r="D71" s="158"/>
      <c r="F71" s="135"/>
      <c r="G71" s="136"/>
      <c r="H71" s="136"/>
      <c r="L71" s="108"/>
      <c r="M71" s="109"/>
    </row>
    <row r="72" spans="2:14" ht="12.6" thickBot="1" x14ac:dyDescent="0.45">
      <c r="B72" s="127"/>
      <c r="C72" s="112"/>
      <c r="D72" s="144"/>
      <c r="E72" s="4"/>
      <c r="F72" s="74"/>
      <c r="G72" s="4"/>
      <c r="H72" s="4"/>
      <c r="I72" s="4"/>
      <c r="J72" s="4"/>
      <c r="L72" s="108"/>
      <c r="M72" s="109"/>
    </row>
    <row r="73" spans="2:14" ht="12.6" thickBot="1" x14ac:dyDescent="0.45">
      <c r="B73" s="127"/>
      <c r="C73" s="112"/>
      <c r="D73" s="160" t="s">
        <v>344</v>
      </c>
      <c r="E73" s="164"/>
      <c r="F73" s="161"/>
      <c r="G73" s="162"/>
      <c r="H73" s="162"/>
      <c r="I73" s="162"/>
      <c r="J73" s="163"/>
      <c r="L73" s="86"/>
      <c r="M73" s="86"/>
    </row>
    <row r="74" spans="2:14" x14ac:dyDescent="0.4">
      <c r="B74" s="128"/>
      <c r="C74" s="130"/>
      <c r="D74" s="7"/>
      <c r="E74" s="157"/>
      <c r="F74" s="7"/>
      <c r="G74" s="4"/>
      <c r="H74" s="37"/>
      <c r="I74" s="4"/>
      <c r="K74" s="5"/>
      <c r="L74" s="77"/>
      <c r="M74" s="78"/>
      <c r="N74" s="58"/>
    </row>
    <row r="75" spans="2:14" ht="10" customHeight="1" thickBot="1" x14ac:dyDescent="0.65">
      <c r="B75" s="44"/>
      <c r="C75" s="129"/>
      <c r="D75" s="12"/>
      <c r="E75" s="10"/>
      <c r="F75" s="12"/>
      <c r="G75" s="10"/>
      <c r="H75" s="11"/>
      <c r="I75" s="10"/>
      <c r="J75" s="10"/>
      <c r="K75" s="10"/>
      <c r="L75" s="79"/>
      <c r="M75" s="80"/>
    </row>
    <row r="76" spans="2:14" ht="15" customHeight="1" thickTop="1" x14ac:dyDescent="0.4">
      <c r="D76"/>
      <c r="L76" s="104"/>
      <c r="M76" s="105"/>
      <c r="N76" s="58"/>
    </row>
    <row r="77" spans="2:14" ht="15" customHeight="1" x14ac:dyDescent="0.4">
      <c r="B77" s="45" t="s">
        <v>24</v>
      </c>
      <c r="C77" s="46"/>
      <c r="D77" s="46"/>
      <c r="E77" s="4"/>
      <c r="F77" s="4"/>
      <c r="G77" s="4"/>
      <c r="H77" s="4"/>
      <c r="I77" s="4"/>
      <c r="J77" s="4"/>
      <c r="K77" s="4"/>
      <c r="L77" s="106"/>
      <c r="M77" s="107"/>
    </row>
    <row r="78" spans="2:14" ht="26.25" customHeight="1" x14ac:dyDescent="0.4">
      <c r="D78"/>
      <c r="L78" s="102"/>
      <c r="M78" s="103"/>
    </row>
    <row r="79" spans="2:14" x14ac:dyDescent="0.4">
      <c r="D79"/>
    </row>
    <row r="80" spans="2:14" x14ac:dyDescent="0.4">
      <c r="D80"/>
    </row>
    <row r="81" spans="4:4" x14ac:dyDescent="0.4">
      <c r="D81"/>
    </row>
    <row r="82" spans="4:4" x14ac:dyDescent="0.4">
      <c r="D82"/>
    </row>
  </sheetData>
  <mergeCells count="35">
    <mergeCell ref="E46:K46"/>
    <mergeCell ref="E47:K47"/>
    <mergeCell ref="E48:K48"/>
    <mergeCell ref="E64:K64"/>
    <mergeCell ref="G20:H20"/>
    <mergeCell ref="E66:K66"/>
    <mergeCell ref="E38:K38"/>
    <mergeCell ref="E44:K44"/>
    <mergeCell ref="E45:K45"/>
    <mergeCell ref="E65:K65"/>
    <mergeCell ref="E42:K42"/>
    <mergeCell ref="E43:K43"/>
    <mergeCell ref="E41:K41"/>
    <mergeCell ref="E37:K37"/>
    <mergeCell ref="E34:K34"/>
    <mergeCell ref="E40:K40"/>
    <mergeCell ref="E39:K39"/>
    <mergeCell ref="E31:K31"/>
    <mergeCell ref="E36:K36"/>
    <mergeCell ref="J4:K4"/>
    <mergeCell ref="J5:K5"/>
    <mergeCell ref="B12:F12"/>
    <mergeCell ref="B13:F13"/>
    <mergeCell ref="B11:F11"/>
    <mergeCell ref="I12:M12"/>
    <mergeCell ref="I13:M13"/>
    <mergeCell ref="L5:M5"/>
    <mergeCell ref="I11:M11"/>
    <mergeCell ref="E35:K35"/>
    <mergeCell ref="E33:K33"/>
    <mergeCell ref="I20:J20"/>
    <mergeCell ref="K20:M20"/>
    <mergeCell ref="E29:H29"/>
    <mergeCell ref="E25:K28"/>
    <mergeCell ref="E32:K32"/>
  </mergeCells>
  <phoneticPr fontId="0" type="noConversion"/>
  <conditionalFormatting sqref="B57:D63 G58:G63 I57:L63">
    <cfRule type="expression" dxfId="9" priority="13" stopIfTrue="1">
      <formula>ISERROR($M57)</formula>
    </cfRule>
  </conditionalFormatting>
  <conditionalFormatting sqref="M68">
    <cfRule type="expression" dxfId="8" priority="5" stopIfTrue="1">
      <formula>$I$54&lt;&gt;O68</formula>
    </cfRule>
  </conditionalFormatting>
  <conditionalFormatting sqref="K67:L67 C72:C73 B69:B71 F69:M71 D69:D71 B67:I67 B68:M68 B64:B66 D64:D66 C64 C66">
    <cfRule type="expression" dxfId="7" priority="6" stopIfTrue="1">
      <formula>Level=1</formula>
    </cfRule>
  </conditionalFormatting>
  <conditionalFormatting sqref="E20:F20">
    <cfRule type="cellIs" dxfId="6" priority="12" stopIfTrue="1" operator="equal">
      <formula>0</formula>
    </cfRule>
  </conditionalFormatting>
  <conditionalFormatting sqref="E66:K66">
    <cfRule type="expression" dxfId="5" priority="18" stopIfTrue="1">
      <formula>$B$67</formula>
    </cfRule>
  </conditionalFormatting>
  <conditionalFormatting sqref="L66:M66">
    <cfRule type="expression" dxfId="4" priority="24" stopIfTrue="1">
      <formula>$B$67&lt;&gt;TRUE</formula>
    </cfRule>
  </conditionalFormatting>
  <conditionalFormatting sqref="F57:F63">
    <cfRule type="cellIs" dxfId="3" priority="3" operator="equal">
      <formula>0</formula>
    </cfRule>
  </conditionalFormatting>
  <conditionalFormatting sqref="H57:H63">
    <cfRule type="cellIs" dxfId="2" priority="2" operator="equal">
      <formula>0</formula>
    </cfRule>
  </conditionalFormatting>
  <conditionalFormatting sqref="G57">
    <cfRule type="cellIs" dxfId="1" priority="1" operator="equal">
      <formula>0</formula>
    </cfRule>
  </conditionalFormatting>
  <dataValidations count="5">
    <dataValidation type="list" allowBlank="1" showInputMessage="1" showErrorMessage="1" sqref="J2" xr:uid="{00000000-0002-0000-0100-000000000000}">
      <formula1>Title</formula1>
    </dataValidation>
    <dataValidation type="list" allowBlank="1" showInputMessage="1" showErrorMessage="1" sqref="L3" xr:uid="{00000000-0002-0000-0100-000001000000}">
      <formula1>Purpose</formula1>
    </dataValidation>
    <dataValidation type="list" allowBlank="1" showInputMessage="1" showErrorMessage="1" sqref="E65:K65" xr:uid="{00000000-0002-0000-0100-000002000000}">
      <formula1>Options_Below</formula1>
    </dataValidation>
    <dataValidation type="list" allowBlank="1" showInputMessage="1" showErrorMessage="1" sqref="I29" xr:uid="{7C4D968E-635C-441F-A1E9-06E78D086E79}">
      <formula1>Serial</formula1>
    </dataValidation>
    <dataValidation type="list" allowBlank="1" showInputMessage="1" showErrorMessage="1" sqref="F54" xr:uid="{07511877-F0FE-4458-88DA-4634015B9855}">
      <formula1>Discount_type</formula1>
    </dataValidation>
  </dataValidations>
  <printOptions horizontalCentered="1"/>
  <pageMargins left="0" right="0" top="0" bottom="0" header="0.5" footer="0.5"/>
  <pageSetup scale="5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84" r:id="rId4" name="Drop Down 68">
              <controlPr defaultSize="0" autoLine="0" autoPict="0">
                <anchor moveWithCells="1">
                  <from>
                    <xdr:col>1</xdr:col>
                    <xdr:colOff>38100</xdr:colOff>
                    <xdr:row>53</xdr:row>
                    <xdr:rowOff>30480</xdr:rowOff>
                  </from>
                  <to>
                    <xdr:col>2</xdr:col>
                    <xdr:colOff>392430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6" r:id="rId5" name="Drop Down 310">
              <controlPr defaultSize="0" autoLine="0" autoPict="0">
                <anchor moveWithCells="1">
                  <from>
                    <xdr:col>1</xdr:col>
                    <xdr:colOff>95250</xdr:colOff>
                    <xdr:row>55</xdr:row>
                    <xdr:rowOff>11430</xdr:rowOff>
                  </from>
                  <to>
                    <xdr:col>1</xdr:col>
                    <xdr:colOff>1272540</xdr:colOff>
                    <xdr:row>56</xdr:row>
                    <xdr:rowOff>60960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35795B-D8C4-4322-8192-FFE6946169D9}">
          <x14:formula1>
            <xm:f>IF(INDEX(INTL,MATCH(INDEX(Sold_to,MATCH(Serial_Con,Serial,0)),Dealer_lookup,0))="",Tables!$U$3:$U$9,Tables!$AC$8:$AD$8)</xm:f>
          </x14:formula1>
          <xm:sqref>H54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V701"/>
  <sheetViews>
    <sheetView topLeftCell="B1" workbookViewId="0">
      <selection activeCell="H2" sqref="H2"/>
    </sheetView>
  </sheetViews>
  <sheetFormatPr defaultRowHeight="12.3" x14ac:dyDescent="0.4"/>
  <cols>
    <col min="2" max="2" width="10" bestFit="1" customWidth="1"/>
    <col min="4" max="4" width="9.1640625" style="188"/>
    <col min="6" max="6" width="9.5546875" bestFit="1" customWidth="1"/>
    <col min="7" max="7" width="12" bestFit="1" customWidth="1"/>
    <col min="8" max="8" width="18.88671875" bestFit="1" customWidth="1"/>
    <col min="9" max="9" width="14.1640625" bestFit="1" customWidth="1"/>
    <col min="11" max="11" width="8.71875" bestFit="1" customWidth="1"/>
    <col min="12" max="12" width="9.5546875" bestFit="1" customWidth="1"/>
    <col min="13" max="13" width="11.83203125" bestFit="1" customWidth="1"/>
    <col min="14" max="14" width="40.77734375" bestFit="1" customWidth="1"/>
    <col min="15" max="16" width="9.83203125" customWidth="1"/>
    <col min="17" max="17" width="5.1640625" bestFit="1" customWidth="1"/>
    <col min="19" max="19" width="22" bestFit="1" customWidth="1"/>
    <col min="21" max="21" width="14.83203125" bestFit="1" customWidth="1"/>
    <col min="22" max="22" width="17.83203125" bestFit="1" customWidth="1"/>
    <col min="23" max="23" width="8.5546875" bestFit="1" customWidth="1"/>
    <col min="24" max="24" width="6.83203125" bestFit="1" customWidth="1"/>
    <col min="25" max="25" width="5.71875" bestFit="1" customWidth="1"/>
    <col min="27" max="27" width="18" bestFit="1" customWidth="1"/>
    <col min="28" max="28" width="21" bestFit="1" customWidth="1"/>
    <col min="29" max="29" width="7.5546875" customWidth="1"/>
  </cols>
  <sheetData>
    <row r="1" spans="2:48" ht="14.7" thickBot="1" x14ac:dyDescent="0.6">
      <c r="F1" t="s">
        <v>224</v>
      </c>
      <c r="G1" s="194" t="s">
        <v>1331</v>
      </c>
      <c r="H1" s="208" t="s">
        <v>1207</v>
      </c>
      <c r="I1" s="194" t="s">
        <v>1265</v>
      </c>
      <c r="J1" s="194" t="s">
        <v>1339</v>
      </c>
      <c r="K1" s="194" t="s">
        <v>1246</v>
      </c>
      <c r="L1" t="s">
        <v>403</v>
      </c>
      <c r="M1" s="118" t="s">
        <v>1195</v>
      </c>
      <c r="N1" s="194" t="s">
        <v>1201</v>
      </c>
      <c r="Q1" t="s">
        <v>252</v>
      </c>
      <c r="AV1" t="s">
        <v>297</v>
      </c>
    </row>
    <row r="2" spans="2:48" ht="14.4" thickBot="1" x14ac:dyDescent="0.45">
      <c r="B2" t="s">
        <v>31</v>
      </c>
      <c r="C2" s="118" t="s">
        <v>30</v>
      </c>
      <c r="E2" s="207" t="e">
        <f>INDEX([1]!Data_2015,(MATCH($F2,[1]!Serial,0)+2)-MATCH($F$2,[1]!Serial,0),MATCH(E$1,[1]!Catagory,0))</f>
        <v>#N/A</v>
      </c>
      <c r="F2" t="s">
        <v>469</v>
      </c>
      <c r="G2" s="207" t="str">
        <f ca="1">INDEX($C$2:$C$13,MONTH(INDEX(INDIRECT("Tractor_Status.xls!"&amp;G$1),MATCH($F2,[1]!Serial,0),0)))</f>
        <v>July</v>
      </c>
      <c r="H2" s="206">
        <f ca="1">IF(INDEX(INDIRECT("Tractor_Status.xls!"&amp;H$1),MATCH($F2,[1]!Serial,0),0)&lt;&gt;0,INDEX(INDIRECT("Tractor_Status.xls!"&amp;H$1),MATCH($F2,[1]!Serial,0),0),"N/A")</f>
        <v>41821</v>
      </c>
      <c r="I2" s="206" t="str">
        <f ca="1">IF(INDEX(INDIRECT("Tractor_Status.xls!"&amp;I$1),MATCH($F2,[1]!Serial,0),0)&lt;&gt;0,INDEX(INDIRECT("Tractor_Status.xls!"&amp;I$1),MATCH($F2,[1]!Serial,0),0),"N/A")</f>
        <v>ETW</v>
      </c>
      <c r="J2" s="207">
        <f ca="1">IF(INDEX(INDIRECT("Tractor_Status.xls!"&amp;J$1),MATCH($F2,[1]!Serial,0),0)&lt;&gt;0,INDEX(INDIRECT("Tractor_Status.xls!"&amp;J$1),MATCH($F2,[1]!Serial,0),0),"N/A")</f>
        <v>720</v>
      </c>
      <c r="K2" s="206">
        <f ca="1">IF(INDEX(INDIRECT("Tractor_Status.xls!"&amp;K$1),MATCH($F2,[1]!Serial,0),0)&lt;&gt;0,INDEX(INDIRECT("Tractor_Status.xls!"&amp;K$1),MATCH($F2,[1]!Serial,0),0),"N/A")</f>
        <v>41800</v>
      </c>
      <c r="L2" s="206" t="str">
        <f ca="1">IF(INDEX(INDIRECT("Tractor_Status.xls!"&amp;L$1),MATCH($F2,[1]!Serial,0),0)&lt;&gt;0,INDEX(INDIRECT("Tractor_Status.xls!"&amp;L$1),MATCH($F2,[1]!Serial,0),0),"N/A")</f>
        <v>Hays</v>
      </c>
      <c r="M2" s="206" t="str">
        <f ca="1">IF(INDEX(INDIRECT("Tractor_Status.xls!"&amp;M$1),MATCH($F2,[1]!Serial,0),0)&lt;&gt;0,INDEX(INDIRECT("Tractor_Status.xls!"&amp;M$1),MATCH($F2,[1]!Serial,0),0),"N/A")</f>
        <v>N/A</v>
      </c>
      <c r="N2" s="206" t="str">
        <f ca="1">IF(INDEX(INDIRECT("Tractor_Status.xls!"&amp;N$1),MATCH($F2,[1]!Serial,0),0)&lt;&gt;0,INDEX(INDIRECT("Tractor_Status.xls!"&amp;N$1),MATCH($F2,[1]!Serial,0),0),"N/A")</f>
        <v>ETW #1</v>
      </c>
      <c r="O2" s="118" t="s">
        <v>1351</v>
      </c>
      <c r="P2" t="str">
        <f>'Confirmation Model'!$I$29</f>
        <v>2015-0008</v>
      </c>
      <c r="Q2" s="126">
        <v>1</v>
      </c>
      <c r="S2" s="120" t="s">
        <v>248</v>
      </c>
      <c r="V2" s="121" t="s">
        <v>251</v>
      </c>
      <c r="W2" s="122" t="s">
        <v>421</v>
      </c>
      <c r="X2" s="122" t="s">
        <v>422</v>
      </c>
      <c r="Y2" s="122" t="s">
        <v>423</v>
      </c>
      <c r="AA2" s="140" t="s">
        <v>262</v>
      </c>
      <c r="AB2" s="140" t="s">
        <v>264</v>
      </c>
      <c r="AV2" s="142" t="s">
        <v>266</v>
      </c>
    </row>
    <row r="3" spans="2:48" ht="14.4" thickBot="1" x14ac:dyDescent="0.45">
      <c r="B3" t="s">
        <v>32</v>
      </c>
      <c r="C3" s="118" t="s">
        <v>36</v>
      </c>
      <c r="F3" t="s">
        <v>470</v>
      </c>
      <c r="G3" s="207" t="str">
        <f ca="1">INDEX($C$2:$C$13,MONTH(INDEX(INDIRECT("Tractor_Status.xls!"&amp;G$1),MATCH($F3,[1]!Serial,0),0)))</f>
        <v>July</v>
      </c>
      <c r="H3" s="206">
        <f ca="1">IF(INDEX(INDIRECT("Tractor_Status.xls!"&amp;H$1),MATCH($F3,[1]!Serial,0),0)&lt;&gt;0,INDEX(INDIRECT("Tractor_Status.xls!"&amp;H$1),MATCH($F3,[1]!Serial,0),0),"N/A")</f>
        <v>41821</v>
      </c>
      <c r="I3" s="206" t="str">
        <f ca="1">IF(INDEX(INDIRECT("Tractor_Status.xls!"&amp;I$1),MATCH($F3,[1]!Serial,0),0)&lt;&gt;0,INDEX(INDIRECT("Tractor_Status.xls!"&amp;I$1),MATCH($F3,[1]!Serial,0),0),"N/A")</f>
        <v>ETW</v>
      </c>
      <c r="J3" s="207">
        <f ca="1">IF(INDEX(INDIRECT("Tractor_Status.xls!"&amp;J$1),MATCH($F3,[1]!Serial,0),0)&lt;&gt;0,INDEX(INDIRECT("Tractor_Status.xls!"&amp;J$1),MATCH($F3,[1]!Serial,0),0),"N/A")</f>
        <v>720</v>
      </c>
      <c r="K3" s="206">
        <f ca="1">INDEX(INDIRECT("Tractor_Status.xls!"&amp;K$1),MATCH($F3,[1]!Serial,0),0)</f>
        <v>41800</v>
      </c>
      <c r="L3" s="206" t="str">
        <f ca="1">IF(INDEX(INDIRECT("Tractor_Status.xls!"&amp;L$1),MATCH($F3,[1]!Serial,0),0)&lt;&gt;0,INDEX(INDIRECT("Tractor_Status.xls!"&amp;L$1),MATCH($F3,[1]!Serial,0),0),"N/A")</f>
        <v>Hays</v>
      </c>
      <c r="M3" s="206" t="str">
        <f ca="1">IF(INDEX(INDIRECT("Tractor_Status.xls!"&amp;M$1),MATCH($F3,[1]!Serial,0),0)&lt;&gt;0,INDEX(INDIRECT("Tractor_Status.xls!"&amp;M$1),MATCH($F3,[1]!Serial,0),0),"N/A")</f>
        <v>N/A</v>
      </c>
      <c r="N3" s="206" t="str">
        <f ca="1">IF(INDEX(INDIRECT("Tractor_Status.xls!"&amp;N$1),MATCH($F3,[1]!Serial,0),0)&lt;&gt;0,INDEX(INDIRECT("Tractor_Status.xls!"&amp;N$1),MATCH($F3,[1]!Serial,0),0),"N/A")</f>
        <v>ETW #2</v>
      </c>
      <c r="S3" t="s">
        <v>249</v>
      </c>
      <c r="T3" t="s">
        <v>1355</v>
      </c>
      <c r="U3" s="139" t="str">
        <f>TEXT(V3,"m/d/yyyy")</f>
        <v>9/15/2014</v>
      </c>
      <c r="V3" s="123">
        <v>41897</v>
      </c>
      <c r="W3" s="153">
        <v>0.18</v>
      </c>
      <c r="X3" s="153">
        <v>0.15</v>
      </c>
      <c r="Y3" s="153">
        <v>0.12</v>
      </c>
      <c r="Z3" s="192"/>
      <c r="AA3" s="141" t="s">
        <v>23</v>
      </c>
      <c r="AB3" s="57" t="s">
        <v>25</v>
      </c>
      <c r="AC3" s="191" t="str">
        <f ca="1">'Confirmation Model'!L4</f>
        <v>July</v>
      </c>
      <c r="AV3" s="142" t="s">
        <v>267</v>
      </c>
    </row>
    <row r="4" spans="2:48" ht="14.4" thickBot="1" x14ac:dyDescent="0.45">
      <c r="B4" t="s">
        <v>33</v>
      </c>
      <c r="C4" s="118" t="s">
        <v>37</v>
      </c>
      <c r="F4" t="s">
        <v>471</v>
      </c>
      <c r="G4" s="207" t="str">
        <f ca="1">INDEX($C$2:$C$13,MONTH(INDEX(INDIRECT("Tractor_Status.xls!"&amp;G$1),MATCH($F4,[1]!Serial,0),0)))</f>
        <v>July</v>
      </c>
      <c r="H4" s="206">
        <f ca="1">IF(INDEX(INDIRECT("Tractor_Status.xls!"&amp;H$1),MATCH($F4,[1]!Serial,0),0)&lt;&gt;0,INDEX(INDIRECT("Tractor_Status.xls!"&amp;H$1),MATCH($F4,[1]!Serial,0),0),"N/A")</f>
        <v>41821</v>
      </c>
      <c r="I4" s="206" t="str">
        <f ca="1">IF(INDEX(INDIRECT("Tractor_Status.xls!"&amp;I$1),MATCH($F4,[1]!Serial,0),0)&lt;&gt;0,INDEX(INDIRECT("Tractor_Status.xls!"&amp;I$1),MATCH($F4,[1]!Serial,0),0),"N/A")</f>
        <v>ETW</v>
      </c>
      <c r="J4" s="207">
        <f ca="1">IF(INDEX(INDIRECT("Tractor_Status.xls!"&amp;J$1),MATCH($F4,[1]!Serial,0),0)&lt;&gt;0,INDEX(INDIRECT("Tractor_Status.xls!"&amp;J$1),MATCH($F4,[1]!Serial,0),0),"N/A")</f>
        <v>1025</v>
      </c>
      <c r="K4" s="206">
        <f ca="1">INDEX(INDIRECT("Tractor_Status.xls!"&amp;K$1),MATCH($F4,[1]!Serial,0),0)</f>
        <v>41800</v>
      </c>
      <c r="L4" s="206" t="str">
        <f ca="1">IF(INDEX(INDIRECT("Tractor_Status.xls!"&amp;L$1),MATCH($F4,[1]!Serial,0),0)&lt;&gt;0,INDEX(INDIRECT("Tractor_Status.xls!"&amp;L$1),MATCH($F4,[1]!Serial,0),0),"N/A")</f>
        <v>Hays</v>
      </c>
      <c r="M4" s="206" t="str">
        <f ca="1">IF(INDEX(INDIRECT("Tractor_Status.xls!"&amp;M$1),MATCH($F4,[1]!Serial,0),0)&lt;&gt;0,INDEX(INDIRECT("Tractor_Status.xls!"&amp;M$1),MATCH($F4,[1]!Serial,0),0),"N/A")</f>
        <v>N/A</v>
      </c>
      <c r="N4" s="206" t="str">
        <f ca="1">IF(INDEX(INDIRECT("Tractor_Status.xls!"&amp;N$1),MATCH($F4,[1]!Serial,0),0)&lt;&gt;0,INDEX(INDIRECT("Tractor_Status.xls!"&amp;N$1),MATCH($F4,[1]!Serial,0),0),"N/A")</f>
        <v>ETW #3</v>
      </c>
      <c r="Q4">
        <v>5</v>
      </c>
      <c r="S4" t="s">
        <v>250</v>
      </c>
      <c r="T4" t="s">
        <v>1356</v>
      </c>
      <c r="U4" s="139" t="str">
        <f t="shared" ref="U4:U9" si="0">TEXT(V4,"m/d/yyyy")</f>
        <v>10/15/2014</v>
      </c>
      <c r="V4" s="123">
        <v>41927</v>
      </c>
      <c r="W4" s="153">
        <v>0.17</v>
      </c>
      <c r="X4" s="153">
        <v>0.14000000000000001</v>
      </c>
      <c r="Y4" s="153">
        <v>0.11</v>
      </c>
      <c r="Z4" s="192"/>
      <c r="AA4" s="141" t="s">
        <v>263</v>
      </c>
      <c r="AB4" s="57" t="s">
        <v>265</v>
      </c>
      <c r="AV4" s="142" t="s">
        <v>268</v>
      </c>
    </row>
    <row r="5" spans="2:48" ht="14.4" thickBot="1" x14ac:dyDescent="0.45">
      <c r="B5" t="s">
        <v>34</v>
      </c>
      <c r="C5" s="118" t="s">
        <v>38</v>
      </c>
      <c r="D5" s="115"/>
      <c r="F5" t="s">
        <v>472</v>
      </c>
      <c r="G5" s="207" t="str">
        <f ca="1">INDEX($C$2:$C$13,MONTH(INDEX(INDIRECT("Tractor_Status.xls!"&amp;G$1),MATCH($F5,[1]!Serial,0),0)))</f>
        <v>July</v>
      </c>
      <c r="H5" s="206">
        <f ca="1">IF(INDEX(INDIRECT("Tractor_Status.xls!"&amp;H$1),MATCH($F5,[1]!Serial,0),0)&lt;&gt;0,INDEX(INDIRECT("Tractor_Status.xls!"&amp;H$1),MATCH($F5,[1]!Serial,0),0),"N/A")</f>
        <v>41821</v>
      </c>
      <c r="I5" s="206" t="str">
        <f ca="1">IF(INDEX(INDIRECT("Tractor_Status.xls!"&amp;I$1),MATCH($F5,[1]!Serial,0),0)&lt;&gt;0,INDEX(INDIRECT("Tractor_Status.xls!"&amp;I$1),MATCH($F5,[1]!Serial,0),0),"N/A")</f>
        <v>ETW</v>
      </c>
      <c r="J5" s="207">
        <f ca="1">IF(INDEX(INDIRECT("Tractor_Status.xls!"&amp;J$1),MATCH($F5,[1]!Serial,0),0)&lt;&gt;0,INDEX(INDIRECT("Tractor_Status.xls!"&amp;J$1),MATCH($F5,[1]!Serial,0),0),"N/A")</f>
        <v>1025</v>
      </c>
      <c r="K5" s="206">
        <f ca="1">INDEX(INDIRECT("Tractor_Status.xls!"&amp;K$1),MATCH($F5,[1]!Serial,0),0)</f>
        <v>41800</v>
      </c>
      <c r="L5" s="206" t="str">
        <f ca="1">IF(INDEX(INDIRECT("Tractor_Status.xls!"&amp;L$1),MATCH($F5,[1]!Serial,0),0)&lt;&gt;0,INDEX(INDIRECT("Tractor_Status.xls!"&amp;L$1),MATCH($F5,[1]!Serial,0),0),"N/A")</f>
        <v>Hays</v>
      </c>
      <c r="M5" s="206" t="str">
        <f ca="1">IF(INDEX(INDIRECT("Tractor_Status.xls!"&amp;M$1),MATCH($F5,[1]!Serial,0),0)&lt;&gt;0,INDEX(INDIRECT("Tractor_Status.xls!"&amp;M$1),MATCH($F5,[1]!Serial,0),0),"N/A")</f>
        <v>N/A</v>
      </c>
      <c r="N5" s="206" t="str">
        <f ca="1">IF(INDEX(INDIRECT("Tractor_Status.xls!"&amp;N$1),MATCH($F5,[1]!Serial,0),0)&lt;&gt;0,INDEX(INDIRECT("Tractor_Status.xls!"&amp;N$1),MATCH($F5,[1]!Serial,0),0),"N/A")</f>
        <v>ETW #4</v>
      </c>
      <c r="S5" t="s">
        <v>424</v>
      </c>
      <c r="T5" t="s">
        <v>1357</v>
      </c>
      <c r="U5" s="139" t="str">
        <f t="shared" si="0"/>
        <v>11/15/2014</v>
      </c>
      <c r="V5" s="123">
        <v>41958</v>
      </c>
      <c r="W5" s="153">
        <v>0.16</v>
      </c>
      <c r="X5" s="153">
        <v>0.13</v>
      </c>
      <c r="Y5" s="153">
        <v>0.1</v>
      </c>
      <c r="Z5" s="192"/>
      <c r="AV5" s="142" t="s">
        <v>269</v>
      </c>
    </row>
    <row r="6" spans="2:48" ht="14.4" thickBot="1" x14ac:dyDescent="0.45">
      <c r="B6" t="s">
        <v>35</v>
      </c>
      <c r="C6" s="118" t="s">
        <v>39</v>
      </c>
      <c r="D6" s="115"/>
      <c r="F6" t="s">
        <v>473</v>
      </c>
      <c r="G6" s="207" t="str">
        <f ca="1">INDEX($C$2:$C$13,MONTH(INDEX(INDIRECT("Tractor_Status.xls!"&amp;G$1),MATCH($F6,[1]!Serial,0),0)))</f>
        <v>July</v>
      </c>
      <c r="H6" s="206">
        <f ca="1">IF(INDEX(INDIRECT("Tractor_Status.xls!"&amp;H$1),MATCH($F6,[1]!Serial,0),0)&lt;&gt;0,INDEX(INDIRECT("Tractor_Status.xls!"&amp;H$1),MATCH($F6,[1]!Serial,0),0),"N/A")</f>
        <v>41821</v>
      </c>
      <c r="I6" s="206" t="str">
        <f ca="1">IF(INDEX(INDIRECT("Tractor_Status.xls!"&amp;I$1),MATCH($F6,[1]!Serial,0),0)&lt;&gt;0,INDEX(INDIRECT("Tractor_Status.xls!"&amp;I$1),MATCH($F6,[1]!Serial,0),0),"N/A")</f>
        <v>ETW</v>
      </c>
      <c r="J6" s="207">
        <f ca="1">IF(INDEX(INDIRECT("Tractor_Status.xls!"&amp;J$1),MATCH($F6,[1]!Serial,0),0)&lt;&gt;0,INDEX(INDIRECT("Tractor_Status.xls!"&amp;J$1),MATCH($F6,[1]!Serial,0),0),"N/A")</f>
        <v>1220</v>
      </c>
      <c r="K6" s="206">
        <f ca="1">INDEX(INDIRECT("Tractor_Status.xls!"&amp;K$1),MATCH($F6,[1]!Serial,0),0)</f>
        <v>41800</v>
      </c>
      <c r="L6" s="206" t="str">
        <f ca="1">IF(INDEX(INDIRECT("Tractor_Status.xls!"&amp;L$1),MATCH($F6,[1]!Serial,0),0)&lt;&gt;0,INDEX(INDIRECT("Tractor_Status.xls!"&amp;L$1),MATCH($F6,[1]!Serial,0),0),"N/A")</f>
        <v>Hays</v>
      </c>
      <c r="M6" s="206">
        <f ca="1">IF(INDEX(INDIRECT("Tractor_Status.xls!"&amp;M$1),MATCH($F6,[1]!Serial,0),0)&lt;&gt;0,INDEX(INDIRECT("Tractor_Status.xls!"&amp;M$1),MATCH($F6,[1]!Serial,0),0),"N/A")</f>
        <v>41866</v>
      </c>
      <c r="N6" s="206" t="str">
        <f ca="1">IF(INDEX(INDIRECT("Tractor_Status.xls!"&amp;N$1),MATCH($F6,[1]!Serial,0),0)&lt;&gt;0,INDEX(INDIRECT("Tractor_Status.xls!"&amp;N$1),MATCH($F6,[1]!Serial,0),0),"N/A")</f>
        <v>ETW #5</v>
      </c>
      <c r="T6" t="s">
        <v>1358</v>
      </c>
      <c r="U6" s="139" t="str">
        <f t="shared" si="0"/>
        <v>12/15/2014</v>
      </c>
      <c r="V6" s="123">
        <v>41988</v>
      </c>
      <c r="W6" s="153">
        <v>0.15</v>
      </c>
      <c r="X6" s="153">
        <v>0.12</v>
      </c>
      <c r="Y6" s="153">
        <v>0.09</v>
      </c>
      <c r="Z6" s="192"/>
      <c r="AF6" t="s">
        <v>411</v>
      </c>
      <c r="AV6" s="142" t="s">
        <v>270</v>
      </c>
    </row>
    <row r="7" spans="2:48" ht="14.4" thickBot="1" x14ac:dyDescent="0.45">
      <c r="B7" t="s">
        <v>30</v>
      </c>
      <c r="C7" s="118" t="s">
        <v>40</v>
      </c>
      <c r="D7" s="115"/>
      <c r="F7" t="s">
        <v>474</v>
      </c>
      <c r="G7" s="207" t="str">
        <f ca="1">INDEX($C$2:$C$13,MONTH(INDEX(INDIRECT("Tractor_Status.xls!"&amp;G$1),MATCH($F7,[1]!Serial,0),0)))</f>
        <v>July</v>
      </c>
      <c r="H7" s="206">
        <f ca="1">IF(INDEX(INDIRECT("Tractor_Status.xls!"&amp;H$1),MATCH($F7,[1]!Serial,0),0)&lt;&gt;0,INDEX(INDIRECT("Tractor_Status.xls!"&amp;H$1),MATCH($F7,[1]!Serial,0),0),"N/A")</f>
        <v>41821</v>
      </c>
      <c r="I7" s="206" t="str">
        <f ca="1">IF(INDEX(INDIRECT("Tractor_Status.xls!"&amp;I$1),MATCH($F7,[1]!Serial,0),0)&lt;&gt;0,INDEX(INDIRECT("Tractor_Status.xls!"&amp;I$1),MATCH($F7,[1]!Serial,0),0),"N/A")</f>
        <v>ETW</v>
      </c>
      <c r="J7" s="207" t="str">
        <f ca="1">IF(INDEX(INDIRECT("Tractor_Status.xls!"&amp;J$1),MATCH($F7,[1]!Serial,0),0)&lt;&gt;0,INDEX(INDIRECT("Tractor_Status.xls!"&amp;J$1),MATCH($F7,[1]!Serial,0),0),"N/A")</f>
        <v>1220+</v>
      </c>
      <c r="K7" s="206">
        <f ca="1">INDEX(INDIRECT("Tractor_Status.xls!"&amp;K$1),MATCH($F7,[1]!Serial,0),0)</f>
        <v>41800</v>
      </c>
      <c r="L7" s="206" t="str">
        <f ca="1">IF(INDEX(INDIRECT("Tractor_Status.xls!"&amp;L$1),MATCH($F7,[1]!Serial,0),0)&lt;&gt;0,INDEX(INDIRECT("Tractor_Status.xls!"&amp;L$1),MATCH($F7,[1]!Serial,0),0),"N/A")</f>
        <v>Hays</v>
      </c>
      <c r="M7" s="206" t="str">
        <f ca="1">IF(INDEX(INDIRECT("Tractor_Status.xls!"&amp;M$1),MATCH($F7,[1]!Serial,0),0)&lt;&gt;0,INDEX(INDIRECT("Tractor_Status.xls!"&amp;M$1),MATCH($F7,[1]!Serial,0),0),"N/A")</f>
        <v>N/A</v>
      </c>
      <c r="N7" s="206" t="str">
        <f ca="1">IF(INDEX(INDIRECT("Tractor_Status.xls!"&amp;N$1),MATCH($F7,[1]!Serial,0),0)&lt;&gt;0,INDEX(INDIRECT("Tractor_Status.xls!"&amp;N$1),MATCH($F7,[1]!Serial,0),0),"N/A")</f>
        <v>ETW #6</v>
      </c>
      <c r="T7" t="s">
        <v>1359</v>
      </c>
      <c r="U7" s="139" t="str">
        <f t="shared" si="0"/>
        <v>1/15/2015</v>
      </c>
      <c r="V7" s="123">
        <v>42019</v>
      </c>
      <c r="W7" s="153">
        <v>0.14000000000000001</v>
      </c>
      <c r="X7" s="153">
        <v>0.11</v>
      </c>
      <c r="Y7" s="153">
        <v>0.08</v>
      </c>
      <c r="Z7" s="192"/>
      <c r="AF7">
        <v>2014</v>
      </c>
      <c r="AV7" s="142" t="s">
        <v>271</v>
      </c>
    </row>
    <row r="8" spans="2:48" ht="14.4" thickBot="1" x14ac:dyDescent="0.45">
      <c r="B8" t="s">
        <v>36</v>
      </c>
      <c r="C8" s="118" t="s">
        <v>41</v>
      </c>
      <c r="D8" s="115"/>
      <c r="F8" t="s">
        <v>475</v>
      </c>
      <c r="G8" s="207" t="str">
        <f ca="1">INDEX($C$2:$C$13,MONTH(INDEX(INDIRECT("Tractor_Status.xls!"&amp;G$1),MATCH($F8,[1]!Serial,0),0)))</f>
        <v>July</v>
      </c>
      <c r="H8" s="206">
        <f ca="1">IF(INDEX(INDIRECT("Tractor_Status.xls!"&amp;H$1),MATCH($F8,[1]!Serial,0),0)&lt;&gt;0,INDEX(INDIRECT("Tractor_Status.xls!"&amp;H$1),MATCH($F8,[1]!Serial,0),0),"N/A")</f>
        <v>41821</v>
      </c>
      <c r="I8" s="206" t="str">
        <f ca="1">IF(INDEX(INDIRECT("Tractor_Status.xls!"&amp;I$1),MATCH($F8,[1]!Serial,0),0)&lt;&gt;0,INDEX(INDIRECT("Tractor_Status.xls!"&amp;I$1),MATCH($F8,[1]!Serial,0),0),"N/A")</f>
        <v>Riggins, MO</v>
      </c>
      <c r="J8" s="207">
        <f ca="1">IF(INDEX(INDIRECT("Tractor_Status.xls!"&amp;J$1),MATCH($F8,[1]!Serial,0),0)&lt;&gt;0,INDEX(INDIRECT("Tractor_Status.xls!"&amp;J$1),MATCH($F8,[1]!Serial,0),0),"N/A")</f>
        <v>1025</v>
      </c>
      <c r="K8" s="206">
        <f ca="1">INDEX(INDIRECT("Tractor_Status.xls!"&amp;K$1),MATCH($F8,[1]!Serial,0),0)</f>
        <v>41806</v>
      </c>
      <c r="L8" s="206" t="str">
        <f ca="1">IF(INDEX(INDIRECT("Tractor_Status.xls!"&amp;L$1),MATCH($F8,[1]!Serial,0),0)&lt;&gt;0,INDEX(INDIRECT("Tractor_Status.xls!"&amp;L$1),MATCH($F8,[1]!Serial,0),0),"N/A")</f>
        <v>Rech</v>
      </c>
      <c r="M8" s="206" t="str">
        <f ca="1">IF(INDEX(INDIRECT("Tractor_Status.xls!"&amp;M$1),MATCH($F8,[1]!Serial,0),0)&lt;&gt;0,INDEX(INDIRECT("Tractor_Status.xls!"&amp;M$1),MATCH($F8,[1]!Serial,0),0),"N/A")</f>
        <v>N/A</v>
      </c>
      <c r="N8" s="206" t="str">
        <f ca="1">IF(INDEX(INDIRECT("Tractor_Status.xls!"&amp;N$1),MATCH($F8,[1]!Serial,0),0)&lt;&gt;0,INDEX(INDIRECT("Tractor_Status.xls!"&amp;N$1),MATCH($F8,[1]!Serial,0),0),"N/A")</f>
        <v>MO State Fair 7/15/14, PO 10413</v>
      </c>
      <c r="T8" t="s">
        <v>1360</v>
      </c>
      <c r="U8" s="139" t="str">
        <f t="shared" si="0"/>
        <v>2/15/2015</v>
      </c>
      <c r="V8" s="123">
        <v>42050</v>
      </c>
      <c r="W8" s="153">
        <v>0.13</v>
      </c>
      <c r="X8" s="153">
        <v>0.1</v>
      </c>
      <c r="Y8" s="153">
        <v>7.0000000000000007E-2</v>
      </c>
      <c r="Z8" s="192"/>
      <c r="AB8" s="173" t="s">
        <v>410</v>
      </c>
      <c r="AC8">
        <v>2014</v>
      </c>
      <c r="AD8">
        <v>2015</v>
      </c>
      <c r="AF8">
        <v>2015</v>
      </c>
      <c r="AV8" s="142" t="s">
        <v>272</v>
      </c>
    </row>
    <row r="9" spans="2:48" ht="14.4" thickBot="1" x14ac:dyDescent="0.45">
      <c r="B9" t="s">
        <v>37</v>
      </c>
      <c r="C9" s="118" t="s">
        <v>31</v>
      </c>
      <c r="D9" s="115"/>
      <c r="F9" t="s">
        <v>476</v>
      </c>
      <c r="G9" s="207" t="str">
        <f ca="1">INDEX($C$2:$C$13,MONTH(INDEX(INDIRECT("Tractor_Status.xls!"&amp;G$1),MATCH($F9,[1]!Serial,0),0)))</f>
        <v>July</v>
      </c>
      <c r="H9" s="206">
        <f ca="1">IF(INDEX(INDIRECT("Tractor_Status.xls!"&amp;H$1),MATCH($F9,[1]!Serial,0),0)&lt;&gt;0,INDEX(INDIRECT("Tractor_Status.xls!"&amp;H$1),MATCH($F9,[1]!Serial,0),0),"N/A")</f>
        <v>41821</v>
      </c>
      <c r="I9" s="206" t="str">
        <f ca="1">IF(INDEX(INDIRECT("Tractor_Status.xls!"&amp;I$1),MATCH($F9,[1]!Serial,0),0)&lt;&gt;0,INDEX(INDIRECT("Tractor_Status.xls!"&amp;I$1),MATCH($F9,[1]!Serial,0),0),"N/A")</f>
        <v>Riggins, MO</v>
      </c>
      <c r="J9" s="207">
        <f ca="1">IF(INDEX(INDIRECT("Tractor_Status.xls!"&amp;J$1),MATCH($F9,[1]!Serial,0),0)&lt;&gt;0,INDEX(INDIRECT("Tractor_Status.xls!"&amp;J$1),MATCH($F9,[1]!Serial,0),0),"N/A")</f>
        <v>720</v>
      </c>
      <c r="K9" s="206">
        <f ca="1">INDEX(INDIRECT("Tractor_Status.xls!"&amp;K$1),MATCH($F9,[1]!Serial,0),0)</f>
        <v>41806</v>
      </c>
      <c r="L9" s="206" t="str">
        <f ca="1">IF(INDEX(INDIRECT("Tractor_Status.xls!"&amp;L$1),MATCH($F9,[1]!Serial,0),0)&lt;&gt;0,INDEX(INDIRECT("Tractor_Status.xls!"&amp;L$1),MATCH($F9,[1]!Serial,0),0),"N/A")</f>
        <v>Rech</v>
      </c>
      <c r="M9" s="206" t="str">
        <f ca="1">IF(INDEX(INDIRECT("Tractor_Status.xls!"&amp;M$1),MATCH($F9,[1]!Serial,0),0)&lt;&gt;0,INDEX(INDIRECT("Tractor_Status.xls!"&amp;M$1),MATCH($F9,[1]!Serial,0),0),"N/A")</f>
        <v>N/A</v>
      </c>
      <c r="N9" s="206" t="str">
        <f ca="1">IF(INDEX(INDIRECT("Tractor_Status.xls!"&amp;N$1),MATCH($F9,[1]!Serial,0),0)&lt;&gt;0,INDEX(INDIRECT("Tractor_Status.xls!"&amp;N$1),MATCH($F9,[1]!Serial,0),0),"N/A")</f>
        <v>MO State Fair 7/15/14, PO 10414</v>
      </c>
      <c r="T9" t="s">
        <v>1361</v>
      </c>
      <c r="U9" s="139" t="str">
        <f t="shared" si="0"/>
        <v>3/15/2015</v>
      </c>
      <c r="V9" s="123">
        <v>42078</v>
      </c>
      <c r="W9" s="154">
        <v>0.12</v>
      </c>
      <c r="X9" s="154">
        <v>0.09</v>
      </c>
      <c r="Y9" s="154">
        <v>0.06</v>
      </c>
      <c r="Z9" s="192"/>
      <c r="AB9" s="173" t="s">
        <v>409</v>
      </c>
      <c r="AC9" s="171">
        <v>0.14000000000000001</v>
      </c>
      <c r="AD9" s="171">
        <v>0.11</v>
      </c>
      <c r="AV9" s="142" t="s">
        <v>130</v>
      </c>
    </row>
    <row r="10" spans="2:48" ht="14.4" thickBot="1" x14ac:dyDescent="0.45">
      <c r="B10" t="s">
        <v>38</v>
      </c>
      <c r="C10" s="118" t="s">
        <v>32</v>
      </c>
      <c r="D10" s="115"/>
      <c r="F10" t="s">
        <v>477</v>
      </c>
      <c r="G10" s="207" t="str">
        <f ca="1">INDEX($C$2:$C$13,MONTH(INDEX(INDIRECT("Tractor_Status.xls!"&amp;G$1),MATCH($F10,[1]!Serial,0),0)))</f>
        <v>July</v>
      </c>
      <c r="H10" s="206">
        <f ca="1">IF(INDEX(INDIRECT("Tractor_Status.xls!"&amp;H$1),MATCH($F10,[1]!Serial,0),0)&lt;&gt;0,INDEX(INDIRECT("Tractor_Status.xls!"&amp;H$1),MATCH($F10,[1]!Serial,0),0),"N/A")</f>
        <v>41821</v>
      </c>
      <c r="I10" s="206" t="str">
        <f ca="1">IF(INDEX(INDIRECT("Tractor_Status.xls!"&amp;I$1),MATCH($F10,[1]!Serial,0),0)&lt;&gt;0,INDEX(INDIRECT("Tractor_Status.xls!"&amp;I$1),MATCH($F10,[1]!Serial,0),0),"N/A")</f>
        <v>Bates Direct</v>
      </c>
      <c r="J10" s="207">
        <f ca="1">IF(INDEX(INDIRECT("Tractor_Status.xls!"&amp;J$1),MATCH($F10,[1]!Serial,0),0)&lt;&gt;0,INDEX(INDIRECT("Tractor_Status.xls!"&amp;J$1),MATCH($F10,[1]!Serial,0),0),"N/A")</f>
        <v>720</v>
      </c>
      <c r="K10" s="206">
        <f ca="1">INDEX(INDIRECT("Tractor_Status.xls!"&amp;K$1),MATCH($F10,[1]!Serial,0),0)</f>
        <v>41813</v>
      </c>
      <c r="L10" s="206" t="str">
        <f ca="1">IF(INDEX(INDIRECT("Tractor_Status.xls!"&amp;L$1),MATCH($F10,[1]!Serial,0),0)&lt;&gt;0,INDEX(INDIRECT("Tractor_Status.xls!"&amp;L$1),MATCH($F10,[1]!Serial,0),0),"N/A")</f>
        <v>Bates</v>
      </c>
      <c r="M10" s="206" t="str">
        <f ca="1">IF(INDEX(INDIRECT("Tractor_Status.xls!"&amp;M$1),MATCH($F10,[1]!Serial,0),0)&lt;&gt;0,INDEX(INDIRECT("Tractor_Status.xls!"&amp;M$1),MATCH($F10,[1]!Serial,0),0),"N/A")</f>
        <v>N/A</v>
      </c>
      <c r="N10" s="206" t="str">
        <f ca="1">IF(INDEX(INDIRECT("Tractor_Status.xls!"&amp;N$1),MATCH($F10,[1]!Serial,0),0)&lt;&gt;0,INDEX(INDIRECT("Tractor_Status.xls!"&amp;N$1),MATCH($F10,[1]!Serial,0),0),"N/A")</f>
        <v>Harbin KT Technology-needs within 2 weeks</v>
      </c>
      <c r="V10" s="123"/>
      <c r="W10" s="124"/>
      <c r="X10" s="124"/>
      <c r="Y10" s="124"/>
      <c r="AB10" s="173">
        <v>1020</v>
      </c>
      <c r="AC10" s="171">
        <v>0.11</v>
      </c>
      <c r="AD10" s="171">
        <v>0.08</v>
      </c>
      <c r="AV10" s="142" t="s">
        <v>273</v>
      </c>
    </row>
    <row r="11" spans="2:48" ht="14.4" thickBot="1" x14ac:dyDescent="0.45">
      <c r="B11" t="s">
        <v>39</v>
      </c>
      <c r="C11" s="118" t="s">
        <v>33</v>
      </c>
      <c r="D11" s="115"/>
      <c r="F11" t="s">
        <v>478</v>
      </c>
      <c r="G11" s="207" t="str">
        <f ca="1">INDEX($C$2:$C$13,MONTH(INDEX(INDIRECT("Tractor_Status.xls!"&amp;G$1),MATCH($F11,[1]!Serial,0),0)))</f>
        <v>July</v>
      </c>
      <c r="H11" s="206">
        <f ca="1">IF(INDEX(INDIRECT("Tractor_Status.xls!"&amp;H$1),MATCH($F11,[1]!Serial,0),0)&lt;&gt;0,INDEX(INDIRECT("Tractor_Status.xls!"&amp;H$1),MATCH($F11,[1]!Serial,0),0),"N/A")</f>
        <v>41821</v>
      </c>
      <c r="I11" s="206" t="str">
        <f ca="1">IF(INDEX(INDIRECT("Tractor_Status.xls!"&amp;I$1),MATCH($F11,[1]!Serial,0),0)&lt;&gt;0,INDEX(INDIRECT("Tractor_Status.xls!"&amp;I$1),MATCH($F11,[1]!Serial,0),0),"N/A")</f>
        <v>Douglas Lake</v>
      </c>
      <c r="J11" s="207" t="str">
        <f ca="1">IF(INDEX(INDIRECT("Tractor_Status.xls!"&amp;J$1),MATCH($F11,[1]!Serial,0),0)&lt;&gt;0,INDEX(INDIRECT("Tractor_Status.xls!"&amp;J$1),MATCH($F11,[1]!Serial,0),0),"N/A")</f>
        <v>1020+</v>
      </c>
      <c r="K11" s="206">
        <f ca="1">INDEX(INDIRECT("Tractor_Status.xls!"&amp;K$1),MATCH($F11,[1]!Serial,0),0)</f>
        <v>41806</v>
      </c>
      <c r="L11" s="206" t="str">
        <f ca="1">IF(INDEX(INDIRECT("Tractor_Status.xls!"&amp;L$1),MATCH($F11,[1]!Serial,0),0)&lt;&gt;0,INDEX(INDIRECT("Tractor_Status.xls!"&amp;L$1),MATCH($F11,[1]!Serial,0),0),"N/A")</f>
        <v>Nowakowski</v>
      </c>
      <c r="M11" s="206">
        <f ca="1">IF(INDEX(INDIRECT("Tractor_Status.xls!"&amp;M$1),MATCH($F11,[1]!Serial,0),0)&lt;&gt;0,INDEX(INDIRECT("Tractor_Status.xls!"&amp;M$1),MATCH($F11,[1]!Serial,0),0),"N/A")</f>
        <v>41887</v>
      </c>
      <c r="N11" s="206" t="str">
        <f ca="1">IF(INDEX(INDIRECT("Tractor_Status.xls!"&amp;N$1),MATCH($F11,[1]!Serial,0),0)&lt;&gt;0,INDEX(INDIRECT("Tractor_Status.xls!"&amp;N$1),MATCH($F11,[1]!Serial,0),0),"N/A")</f>
        <v>NE State Fair/ HH PO 10415, 8/1/14</v>
      </c>
      <c r="V11" s="123"/>
      <c r="W11" s="124"/>
      <c r="X11" s="124"/>
      <c r="Y11" s="124"/>
      <c r="AB11" s="173">
        <v>720</v>
      </c>
      <c r="AC11" s="171">
        <v>0.08</v>
      </c>
      <c r="AD11" s="171">
        <v>0.05</v>
      </c>
      <c r="AV11" s="142" t="s">
        <v>274</v>
      </c>
    </row>
    <row r="12" spans="2:48" ht="14.4" thickBot="1" x14ac:dyDescent="0.45">
      <c r="B12" t="s">
        <v>40</v>
      </c>
      <c r="C12" s="118" t="s">
        <v>34</v>
      </c>
      <c r="D12" s="115"/>
      <c r="F12" t="s">
        <v>479</v>
      </c>
      <c r="G12" s="207" t="str">
        <f ca="1">INDEX($C$2:$C$13,MONTH(INDEX(INDIRECT("Tractor_Status.xls!"&amp;G$1),MATCH($F12,[1]!Serial,0),0)))</f>
        <v>July</v>
      </c>
      <c r="H12" s="206">
        <f ca="1">IF(INDEX(INDIRECT("Tractor_Status.xls!"&amp;H$1),MATCH($F12,[1]!Serial,0),0)&lt;&gt;0,INDEX(INDIRECT("Tractor_Status.xls!"&amp;H$1),MATCH($F12,[1]!Serial,0),0),"N/A")</f>
        <v>41821</v>
      </c>
      <c r="I12" s="206" t="str">
        <f ca="1">IF(INDEX(INDIRECT("Tractor_Status.xls!"&amp;I$1),MATCH($F12,[1]!Serial,0),0)&lt;&gt;0,INDEX(INDIRECT("Tractor_Status.xls!"&amp;I$1),MATCH($F12,[1]!Serial,0),0),"N/A")</f>
        <v>Riggins, NE</v>
      </c>
      <c r="J12" s="207">
        <f ca="1">IF(INDEX(INDIRECT("Tractor_Status.xls!"&amp;J$1),MATCH($F12,[1]!Serial,0),0)&lt;&gt;0,INDEX(INDIRECT("Tractor_Status.xls!"&amp;J$1),MATCH($F12,[1]!Serial,0),0),"N/A")</f>
        <v>720</v>
      </c>
      <c r="K12" s="206">
        <f ca="1">INDEX(INDIRECT("Tractor_Status.xls!"&amp;K$1),MATCH($F12,[1]!Serial,0),0)</f>
        <v>41806</v>
      </c>
      <c r="L12" s="206" t="str">
        <f ca="1">IF(INDEX(INDIRECT("Tractor_Status.xls!"&amp;L$1),MATCH($F12,[1]!Serial,0),0)&lt;&gt;0,INDEX(INDIRECT("Tractor_Status.xls!"&amp;L$1),MATCH($F12,[1]!Serial,0),0),"N/A")</f>
        <v>Rech</v>
      </c>
      <c r="M12" s="206" t="str">
        <f ca="1">IF(INDEX(INDIRECT("Tractor_Status.xls!"&amp;M$1),MATCH($F12,[1]!Serial,0),0)&lt;&gt;0,INDEX(INDIRECT("Tractor_Status.xls!"&amp;M$1),MATCH($F12,[1]!Serial,0),0),"N/A")</f>
        <v>N/A</v>
      </c>
      <c r="N12" s="206" t="str">
        <f ca="1">IF(INDEX(INDIRECT("Tractor_Status.xls!"&amp;N$1),MATCH($F12,[1]!Serial,0),0)&lt;&gt;0,INDEX(INDIRECT("Tractor_Status.xls!"&amp;N$1),MATCH($F12,[1]!Serial,0),0),"N/A")</f>
        <v>NE State Fair/ HH PO 10416, 8/1/14</v>
      </c>
      <c r="V12" s="123"/>
      <c r="W12" s="124"/>
      <c r="X12" s="124"/>
      <c r="Y12" s="124"/>
      <c r="AB12" s="173"/>
      <c r="AV12" s="142" t="s">
        <v>275</v>
      </c>
    </row>
    <row r="13" spans="2:48" ht="12.6" thickBot="1" x14ac:dyDescent="0.45">
      <c r="B13" t="s">
        <v>41</v>
      </c>
      <c r="C13" s="118" t="s">
        <v>35</v>
      </c>
      <c r="D13" s="115"/>
      <c r="F13" t="s">
        <v>480</v>
      </c>
      <c r="G13" s="207" t="str">
        <f ca="1">INDEX($C$2:$C$13,MONTH(INDEX(INDIRECT("Tractor_Status.xls!"&amp;G$1),MATCH($F13,[1]!Serial,0),0)))</f>
        <v>July</v>
      </c>
      <c r="H13" s="206">
        <f ca="1">IF(INDEX(INDIRECT("Tractor_Status.xls!"&amp;H$1),MATCH($F13,[1]!Serial,0),0)&lt;&gt;0,INDEX(INDIRECT("Tractor_Status.xls!"&amp;H$1),MATCH($F13,[1]!Serial,0),0),"N/A")</f>
        <v>41821</v>
      </c>
      <c r="I13" s="206" t="str">
        <f ca="1">IF(INDEX(INDIRECT("Tractor_Status.xls!"&amp;I$1),MATCH($F13,[1]!Serial,0),0)&lt;&gt;0,INDEX(INDIRECT("Tractor_Status.xls!"&amp;I$1),MATCH($F13,[1]!Serial,0),0),"N/A")</f>
        <v>Riggins, NE</v>
      </c>
      <c r="J13" s="207">
        <f ca="1">IF(INDEX(INDIRECT("Tractor_Status.xls!"&amp;J$1),MATCH($F13,[1]!Serial,0),0)&lt;&gt;0,INDEX(INDIRECT("Tractor_Status.xls!"&amp;J$1),MATCH($F13,[1]!Serial,0),0),"N/A")</f>
        <v>1025</v>
      </c>
      <c r="K13" s="206">
        <f ca="1">INDEX(INDIRECT("Tractor_Status.xls!"&amp;K$1),MATCH($F13,[1]!Serial,0),0)</f>
        <v>41806</v>
      </c>
      <c r="L13" s="206" t="str">
        <f ca="1">IF(INDEX(INDIRECT("Tractor_Status.xls!"&amp;L$1),MATCH($F13,[1]!Serial,0),0)&lt;&gt;0,INDEX(INDIRECT("Tractor_Status.xls!"&amp;L$1),MATCH($F13,[1]!Serial,0),0),"N/A")</f>
        <v>Rech</v>
      </c>
      <c r="M13" s="206" t="str">
        <f ca="1">IF(INDEX(INDIRECT("Tractor_Status.xls!"&amp;M$1),MATCH($F13,[1]!Serial,0),0)&lt;&gt;0,INDEX(INDIRECT("Tractor_Status.xls!"&amp;M$1),MATCH($F13,[1]!Serial,0),0),"N/A")</f>
        <v>N/A</v>
      </c>
      <c r="N13" s="206" t="str">
        <f ca="1">IF(INDEX(INDIRECT("Tractor_Status.xls!"&amp;N$1),MATCH($F13,[1]!Serial,0),0)&lt;&gt;0,INDEX(INDIRECT("Tractor_Status.xls!"&amp;N$1),MATCH($F13,[1]!Serial,0),0),"N/A")</f>
        <v>NE State Fair/ HH PO 10417, 8/1/14</v>
      </c>
      <c r="AV13" s="142" t="s">
        <v>276</v>
      </c>
    </row>
    <row r="14" spans="2:48" ht="12.6" thickBot="1" x14ac:dyDescent="0.45">
      <c r="F14" t="s">
        <v>481</v>
      </c>
      <c r="G14" s="207" t="str">
        <f ca="1">INDEX($C$2:$C$13,MONTH(INDEX(INDIRECT("Tractor_Status.xls!"&amp;G$1),MATCH($F14,[1]!Serial,0),0)))</f>
        <v>July</v>
      </c>
      <c r="H14" s="206">
        <f ca="1">IF(INDEX(INDIRECT("Tractor_Status.xls!"&amp;H$1),MATCH($F14,[1]!Serial,0),0)&lt;&gt;0,INDEX(INDIRECT("Tractor_Status.xls!"&amp;H$1),MATCH($F14,[1]!Serial,0),0),"N/A")</f>
        <v>41821</v>
      </c>
      <c r="I14" s="206" t="str">
        <f ca="1">IF(INDEX(INDIRECT("Tractor_Status.xls!"&amp;I$1),MATCH($F14,[1]!Serial,0),0)&lt;&gt;0,INDEX(INDIRECT("Tractor_Status.xls!"&amp;I$1),MATCH($F14,[1]!Serial,0),0),"N/A")</f>
        <v>Riggins, NE</v>
      </c>
      <c r="J14" s="207">
        <f ca="1">IF(INDEX(INDIRECT("Tractor_Status.xls!"&amp;J$1),MATCH($F14,[1]!Serial,0),0)&lt;&gt;0,INDEX(INDIRECT("Tractor_Status.xls!"&amp;J$1),MATCH($F14,[1]!Serial,0),0),"N/A")</f>
        <v>1025</v>
      </c>
      <c r="K14" s="206">
        <f ca="1">INDEX(INDIRECT("Tractor_Status.xls!"&amp;K$1),MATCH($F14,[1]!Serial,0),0)</f>
        <v>41806</v>
      </c>
      <c r="L14" s="206" t="str">
        <f ca="1">IF(INDEX(INDIRECT("Tractor_Status.xls!"&amp;L$1),MATCH($F14,[1]!Serial,0),0)&lt;&gt;0,INDEX(INDIRECT("Tractor_Status.xls!"&amp;L$1),MATCH($F14,[1]!Serial,0),0),"N/A")</f>
        <v>Rech</v>
      </c>
      <c r="M14" s="206" t="str">
        <f ca="1">IF(INDEX(INDIRECT("Tractor_Status.xls!"&amp;M$1),MATCH($F14,[1]!Serial,0),0)&lt;&gt;0,INDEX(INDIRECT("Tractor_Status.xls!"&amp;M$1),MATCH($F14,[1]!Serial,0),0),"N/A")</f>
        <v>N/A</v>
      </c>
      <c r="N14" s="206" t="str">
        <f ca="1">IF(INDEX(INDIRECT("Tractor_Status.xls!"&amp;N$1),MATCH($F14,[1]!Serial,0),0)&lt;&gt;0,INDEX(INDIRECT("Tractor_Status.xls!"&amp;N$1),MATCH($F14,[1]!Serial,0),0),"N/A")</f>
        <v>NE State Fair/ HH PO 10418, 8/1/14</v>
      </c>
      <c r="V14" s="191">
        <f ca="1">IF(OR(YEAR(TODAY())=2014,MONTH(TODAY())&lt;=2),MONTH(V8)+1,MONTH(TODAY())+1)</f>
        <v>3</v>
      </c>
      <c r="W14">
        <v>15</v>
      </c>
      <c r="X14">
        <v>2015</v>
      </c>
      <c r="AV14" s="142" t="s">
        <v>277</v>
      </c>
    </row>
    <row r="15" spans="2:48" ht="12.6" thickBot="1" x14ac:dyDescent="0.45">
      <c r="F15" t="s">
        <v>482</v>
      </c>
      <c r="G15" s="207" t="str">
        <f ca="1">INDEX($C$2:$C$13,MONTH(INDEX(INDIRECT("Tractor_Status.xls!"&amp;G$1),MATCH($F15,[1]!Serial,0),0)))</f>
        <v>July</v>
      </c>
      <c r="H15" s="206">
        <f ca="1">IF(INDEX(INDIRECT("Tractor_Status.xls!"&amp;H$1),MATCH($F15,[1]!Serial,0),0)&lt;&gt;0,INDEX(INDIRECT("Tractor_Status.xls!"&amp;H$1),MATCH($F15,[1]!Serial,0),0),"N/A")</f>
        <v>41821</v>
      </c>
      <c r="I15" s="206" t="str">
        <f ca="1">IF(INDEX(INDIRECT("Tractor_Status.xls!"&amp;I$1),MATCH($F15,[1]!Serial,0),0)&lt;&gt;0,INDEX(INDIRECT("Tractor_Status.xls!"&amp;I$1),MATCH($F15,[1]!Serial,0),0),"N/A")</f>
        <v>Riggins, NE</v>
      </c>
      <c r="J15" s="207">
        <f ca="1">IF(INDEX(INDIRECT("Tractor_Status.xls!"&amp;J$1),MATCH($F15,[1]!Serial,0),0)&lt;&gt;0,INDEX(INDIRECT("Tractor_Status.xls!"&amp;J$1),MATCH($F15,[1]!Serial,0),0),"N/A")</f>
        <v>1220</v>
      </c>
      <c r="K15" s="206">
        <f ca="1">INDEX(INDIRECT("Tractor_Status.xls!"&amp;K$1),MATCH($F15,[1]!Serial,0),0)</f>
        <v>41806</v>
      </c>
      <c r="L15" s="206" t="str">
        <f ca="1">IF(INDEX(INDIRECT("Tractor_Status.xls!"&amp;L$1),MATCH($F15,[1]!Serial,0),0)&lt;&gt;0,INDEX(INDIRECT("Tractor_Status.xls!"&amp;L$1),MATCH($F15,[1]!Serial,0),0),"N/A")</f>
        <v>Rech</v>
      </c>
      <c r="M15" s="206" t="str">
        <f ca="1">IF(INDEX(INDIRECT("Tractor_Status.xls!"&amp;M$1),MATCH($F15,[1]!Serial,0),0)&lt;&gt;0,INDEX(INDIRECT("Tractor_Status.xls!"&amp;M$1),MATCH($F15,[1]!Serial,0),0),"N/A")</f>
        <v>N/A</v>
      </c>
      <c r="N15" s="206" t="str">
        <f ca="1">IF(INDEX(INDIRECT("Tractor_Status.xls!"&amp;N$1),MATCH($F15,[1]!Serial,0),0)&lt;&gt;0,INDEX(INDIRECT("Tractor_Status.xls!"&amp;N$1),MATCH($F15,[1]!Serial,0),0),"N/A")</f>
        <v>NE State Fair/ HH PO 10419, 8/1/14</v>
      </c>
      <c r="AV15" s="142" t="s">
        <v>278</v>
      </c>
    </row>
    <row r="16" spans="2:48" ht="12.6" thickBot="1" x14ac:dyDescent="0.45">
      <c r="D16" s="115"/>
      <c r="F16" t="s">
        <v>483</v>
      </c>
      <c r="G16" s="207" t="str">
        <f ca="1">INDEX($C$2:$C$13,MONTH(INDEX(INDIRECT("Tractor_Status.xls!"&amp;G$1),MATCH($F16,[1]!Serial,0),0)))</f>
        <v>July</v>
      </c>
      <c r="H16" s="206">
        <f ca="1">IF(INDEX(INDIRECT("Tractor_Status.xls!"&amp;H$1),MATCH($F16,[1]!Serial,0),0)&lt;&gt;0,INDEX(INDIRECT("Tractor_Status.xls!"&amp;H$1),MATCH($F16,[1]!Serial,0),0),"N/A")</f>
        <v>41821</v>
      </c>
      <c r="I16" s="206" t="str">
        <f ca="1">IF(INDEX(INDIRECT("Tractor_Status.xls!"&amp;I$1),MATCH($F16,[1]!Serial,0),0)&lt;&gt;0,INDEX(INDIRECT("Tractor_Status.xls!"&amp;I$1),MATCH($F16,[1]!Serial,0),0),"N/A")</f>
        <v>Brokaw MN</v>
      </c>
      <c r="J16" s="207">
        <f ca="1">IF(INDEX(INDIRECT("Tractor_Status.xls!"&amp;J$1),MATCH($F16,[1]!Serial,0),0)&lt;&gt;0,INDEX(INDIRECT("Tractor_Status.xls!"&amp;J$1),MATCH($F16,[1]!Serial,0),0),"N/A")</f>
        <v>1025</v>
      </c>
      <c r="K16" s="206">
        <f ca="1">INDEX(INDIRECT("Tractor_Status.xls!"&amp;K$1),MATCH($F16,[1]!Serial,0),0)</f>
        <v>41816</v>
      </c>
      <c r="L16" s="206" t="str">
        <f ca="1">IF(INDEX(INDIRECT("Tractor_Status.xls!"&amp;L$1),MATCH($F16,[1]!Serial,0),0)&lt;&gt;0,INDEX(INDIRECT("Tractor_Status.xls!"&amp;L$1),MATCH($F16,[1]!Serial,0),0),"N/A")</f>
        <v>Rech</v>
      </c>
      <c r="M16" s="206" t="str">
        <f ca="1">IF(INDEX(INDIRECT("Tractor_Status.xls!"&amp;M$1),MATCH($F16,[1]!Serial,0),0)&lt;&gt;0,INDEX(INDIRECT("Tractor_Status.xls!"&amp;M$1),MATCH($F16,[1]!Serial,0),0),"N/A")</f>
        <v>N/A</v>
      </c>
      <c r="N16" s="206" t="str">
        <f ca="1">IF(INDEX(INDIRECT("Tractor_Status.xls!"&amp;N$1),MATCH($F16,[1]!Serial,0),0)&lt;&gt;0,INDEX(INDIRECT("Tractor_Status.xls!"&amp;N$1),MATCH($F16,[1]!Serial,0),0),"N/A")</f>
        <v>Redwood Falls Open House &amp; Farmfest-UF01409</v>
      </c>
      <c r="AV16" s="142" t="s">
        <v>279</v>
      </c>
    </row>
    <row r="17" spans="4:48" ht="12.6" thickBot="1" x14ac:dyDescent="0.45">
      <c r="D17" s="115"/>
      <c r="F17" t="s">
        <v>484</v>
      </c>
      <c r="G17" s="207" t="str">
        <f ca="1">INDEX($C$2:$C$13,MONTH(INDEX(INDIRECT("Tractor_Status.xls!"&amp;G$1),MATCH($F17,[1]!Serial,0),0)))</f>
        <v>July</v>
      </c>
      <c r="H17" s="206">
        <f ca="1">IF(INDEX(INDIRECT("Tractor_Status.xls!"&amp;H$1),MATCH($F17,[1]!Serial,0),0)&lt;&gt;0,INDEX(INDIRECT("Tractor_Status.xls!"&amp;H$1),MATCH($F17,[1]!Serial,0),0),"N/A")</f>
        <v>41821</v>
      </c>
      <c r="I17" s="206" t="str">
        <f ca="1">IF(INDEX(INDIRECT("Tractor_Status.xls!"&amp;I$1),MATCH($F17,[1]!Serial,0),0)&lt;&gt;0,INDEX(INDIRECT("Tractor_Status.xls!"&amp;I$1),MATCH($F17,[1]!Serial,0),0),"N/A")</f>
        <v>Simpson</v>
      </c>
      <c r="J17" s="207">
        <f ca="1">IF(INDEX(INDIRECT("Tractor_Status.xls!"&amp;J$1),MATCH($F17,[1]!Serial,0),0)&lt;&gt;0,INDEX(INDIRECT("Tractor_Status.xls!"&amp;J$1),MATCH($F17,[1]!Serial,0),0),"N/A")</f>
        <v>1025</v>
      </c>
      <c r="K17" s="206">
        <f ca="1">INDEX(INDIRECT("Tractor_Status.xls!"&amp;K$1),MATCH($F17,[1]!Serial,0),0)</f>
        <v>41816</v>
      </c>
      <c r="L17" s="206" t="str">
        <f ca="1">IF(INDEX(INDIRECT("Tractor_Status.xls!"&amp;L$1),MATCH($F17,[1]!Serial,0),0)&lt;&gt;0,INDEX(INDIRECT("Tractor_Status.xls!"&amp;L$1),MATCH($F17,[1]!Serial,0),0),"N/A")</f>
        <v>Thompson</v>
      </c>
      <c r="M17" s="206">
        <f ca="1">IF(INDEX(INDIRECT("Tractor_Status.xls!"&amp;M$1),MATCH($F17,[1]!Serial,0),0)&lt;&gt;0,INDEX(INDIRECT("Tractor_Status.xls!"&amp;M$1),MATCH($F17,[1]!Serial,0),0),"N/A")</f>
        <v>41882</v>
      </c>
      <c r="N17" s="206" t="str">
        <f ca="1">IF(INDEX(INDIRECT("Tractor_Status.xls!"&amp;N$1),MATCH($F17,[1]!Serial,0),0)&lt;&gt;0,INDEX(INDIRECT("Tractor_Status.xls!"&amp;N$1),MATCH($F17,[1]!Serial,0),0),"N/A")</f>
        <v>J15-1</v>
      </c>
      <c r="AV17" s="142" t="s">
        <v>280</v>
      </c>
    </row>
    <row r="18" spans="4:48" ht="12.6" thickBot="1" x14ac:dyDescent="0.45">
      <c r="D18" s="115"/>
      <c r="F18" t="s">
        <v>485</v>
      </c>
      <c r="G18" s="207" t="str">
        <f ca="1">INDEX($C$2:$C$13,MONTH(INDEX(INDIRECT("Tractor_Status.xls!"&amp;G$1),MATCH($F18,[1]!Serial,0),0)))</f>
        <v>July</v>
      </c>
      <c r="H18" s="206">
        <f ca="1">IF(INDEX(INDIRECT("Tractor_Status.xls!"&amp;H$1),MATCH($F18,[1]!Serial,0),0)&lt;&gt;0,INDEX(INDIRECT("Tractor_Status.xls!"&amp;H$1),MATCH($F18,[1]!Serial,0),0),"N/A")</f>
        <v>41821</v>
      </c>
      <c r="I18" s="206" t="str">
        <f ca="1">IF(INDEX(INDIRECT("Tractor_Status.xls!"&amp;I$1),MATCH($F18,[1]!Serial,0),0)&lt;&gt;0,INDEX(INDIRECT("Tractor_Status.xls!"&amp;I$1),MATCH($F18,[1]!Serial,0),0),"N/A")</f>
        <v>Simpson</v>
      </c>
      <c r="J18" s="207">
        <f ca="1">IF(INDEX(INDIRECT("Tractor_Status.xls!"&amp;J$1),MATCH($F18,[1]!Serial,0),0)&lt;&gt;0,INDEX(INDIRECT("Tractor_Status.xls!"&amp;J$1),MATCH($F18,[1]!Serial,0),0),"N/A")</f>
        <v>1025</v>
      </c>
      <c r="K18" s="206">
        <f ca="1">INDEX(INDIRECT("Tractor_Status.xls!"&amp;K$1),MATCH($F18,[1]!Serial,0),0)</f>
        <v>41816</v>
      </c>
      <c r="L18" s="206" t="str">
        <f ca="1">IF(INDEX(INDIRECT("Tractor_Status.xls!"&amp;L$1),MATCH($F18,[1]!Serial,0),0)&lt;&gt;0,INDEX(INDIRECT("Tractor_Status.xls!"&amp;L$1),MATCH($F18,[1]!Serial,0),0),"N/A")</f>
        <v>Thompson</v>
      </c>
      <c r="M18" s="206" t="str">
        <f ca="1">IF(INDEX(INDIRECT("Tractor_Status.xls!"&amp;M$1),MATCH($F18,[1]!Serial,0),0)&lt;&gt;0,INDEX(INDIRECT("Tractor_Status.xls!"&amp;M$1),MATCH($F18,[1]!Serial,0),0),"N/A")</f>
        <v>N/A</v>
      </c>
      <c r="N18" s="206" t="str">
        <f ca="1">IF(INDEX(INDIRECT("Tractor_Status.xls!"&amp;N$1),MATCH($F18,[1]!Serial,0),0)&lt;&gt;0,INDEX(INDIRECT("Tractor_Status.xls!"&amp;N$1),MATCH($F18,[1]!Serial,0),0),"N/A")</f>
        <v>J15-2</v>
      </c>
      <c r="AV18" s="142" t="s">
        <v>281</v>
      </c>
    </row>
    <row r="19" spans="4:48" ht="12.6" thickBot="1" x14ac:dyDescent="0.45">
      <c r="D19" s="115"/>
      <c r="F19" t="s">
        <v>486</v>
      </c>
      <c r="G19" s="207" t="str">
        <f ca="1">INDEX($C$2:$C$13,MONTH(INDEX(INDIRECT("Tractor_Status.xls!"&amp;G$1),MATCH($F19,[1]!Serial,0),0)))</f>
        <v>July</v>
      </c>
      <c r="H19" s="206">
        <f ca="1">IF(INDEX(INDIRECT("Tractor_Status.xls!"&amp;H$1),MATCH($F19,[1]!Serial,0),0)&lt;&gt;0,INDEX(INDIRECT("Tractor_Status.xls!"&amp;H$1),MATCH($F19,[1]!Serial,0),0),"N/A")</f>
        <v>41821</v>
      </c>
      <c r="I19" s="206" t="str">
        <f ca="1">IF(INDEX(INDIRECT("Tractor_Status.xls!"&amp;I$1),MATCH($F19,[1]!Serial,0),0)&lt;&gt;0,INDEX(INDIRECT("Tractor_Status.xls!"&amp;I$1),MATCH($F19,[1]!Serial,0),0),"N/A")</f>
        <v>ETW</v>
      </c>
      <c r="J19" s="207" t="str">
        <f ca="1">IF(INDEX(INDIRECT("Tractor_Status.xls!"&amp;J$1),MATCH($F19,[1]!Serial,0),0)&lt;&gt;0,INDEX(INDIRECT("Tractor_Status.xls!"&amp;J$1),MATCH($F19,[1]!Serial,0),0),"N/A")</f>
        <v>1020+</v>
      </c>
      <c r="K19" s="206">
        <f ca="1">INDEX(INDIRECT("Tractor_Status.xls!"&amp;K$1),MATCH($F19,[1]!Serial,0),0)</f>
        <v>41820</v>
      </c>
      <c r="L19" s="206" t="str">
        <f ca="1">IF(INDEX(INDIRECT("Tractor_Status.xls!"&amp;L$1),MATCH($F19,[1]!Serial,0),0)&lt;&gt;0,INDEX(INDIRECT("Tractor_Status.xls!"&amp;L$1),MATCH($F19,[1]!Serial,0),0),"N/A")</f>
        <v>Hays</v>
      </c>
      <c r="M19" s="206" t="str">
        <f ca="1">IF(INDEX(INDIRECT("Tractor_Status.xls!"&amp;M$1),MATCH($F19,[1]!Serial,0),0)&lt;&gt;0,INDEX(INDIRECT("Tractor_Status.xls!"&amp;M$1),MATCH($F19,[1]!Serial,0),0),"N/A")</f>
        <v>N/A</v>
      </c>
      <c r="N19" s="206" t="str">
        <f ca="1">IF(INDEX(INDIRECT("Tractor_Status.xls!"&amp;N$1),MATCH($F19,[1]!Serial,0),0)&lt;&gt;0,INDEX(INDIRECT("Tractor_Status.xls!"&amp;N$1),MATCH($F19,[1]!Serial,0),0),"N/A")</f>
        <v>MY 2015 T4 final prototype</v>
      </c>
      <c r="AV19" s="142" t="s">
        <v>282</v>
      </c>
    </row>
    <row r="20" spans="4:48" ht="12.6" thickBot="1" x14ac:dyDescent="0.45">
      <c r="D20" s="115"/>
      <c r="F20" t="s">
        <v>487</v>
      </c>
      <c r="G20" s="207" t="str">
        <f ca="1">INDEX($C$2:$C$13,MONTH(INDEX(INDIRECT("Tractor_Status.xls!"&amp;G$1),MATCH($F20,[1]!Serial,0),0)))</f>
        <v>July</v>
      </c>
      <c r="H20" s="206" t="str">
        <f ca="1">IF(INDEX(INDIRECT("Tractor_Status.xls!"&amp;H$1),MATCH($F20,[1]!Serial,0),0)&lt;&gt;0,INDEX(INDIRECT("Tractor_Status.xls!"&amp;H$1),MATCH($F20,[1]!Serial,0),0),"N/A")</f>
        <v>N/A</v>
      </c>
      <c r="I20" s="206" t="str">
        <f ca="1">IF(INDEX(INDIRECT("Tractor_Status.xls!"&amp;I$1),MATCH($F20,[1]!Serial,0),0)&lt;&gt;0,INDEX(INDIRECT("Tractor_Status.xls!"&amp;I$1),MATCH($F20,[1]!Serial,0),0),"N/A")</f>
        <v>Young</v>
      </c>
      <c r="J20" s="207" t="str">
        <f ca="1">IF(INDEX(INDIRECT("Tractor_Status.xls!"&amp;J$1),MATCH($F20,[1]!Serial,0),0)&lt;&gt;0,INDEX(INDIRECT("Tractor_Status.xls!"&amp;J$1),MATCH($F20,[1]!Serial,0),0),"N/A")</f>
        <v>1220+</v>
      </c>
      <c r="K20" s="206">
        <f ca="1">INDEX(INDIRECT("Tractor_Status.xls!"&amp;K$1),MATCH($F20,[1]!Serial,0),0)</f>
        <v>41821</v>
      </c>
      <c r="L20" s="206" t="str">
        <f ca="1">IF(INDEX(INDIRECT("Tractor_Status.xls!"&amp;L$1),MATCH($F20,[1]!Serial,0),0)&lt;&gt;0,INDEX(INDIRECT("Tractor_Status.xls!"&amp;L$1),MATCH($F20,[1]!Serial,0),0),"N/A")</f>
        <v>Rech</v>
      </c>
      <c r="M20" s="206" t="str">
        <f ca="1">IF(INDEX(INDIRECT("Tractor_Status.xls!"&amp;M$1),MATCH($F20,[1]!Serial,0),0)&lt;&gt;0,INDEX(INDIRECT("Tractor_Status.xls!"&amp;M$1),MATCH($F20,[1]!Serial,0),0),"N/A")</f>
        <v>N/A</v>
      </c>
      <c r="N20" s="206" t="str">
        <f ca="1">IF(INDEX(INDIRECT("Tractor_Status.xls!"&amp;N$1),MATCH($F20,[1]!Serial,0),0)&lt;&gt;0,INDEX(INDIRECT("Tractor_Status.xls!"&amp;N$1),MATCH($F20,[1]!Serial,0),0),"N/A")</f>
        <v>PO 10443</v>
      </c>
      <c r="AV20" s="142" t="s">
        <v>283</v>
      </c>
    </row>
    <row r="21" spans="4:48" ht="12.6" thickBot="1" x14ac:dyDescent="0.45">
      <c r="D21" s="115"/>
      <c r="F21" t="s">
        <v>488</v>
      </c>
      <c r="G21" s="207" t="str">
        <f ca="1">INDEX($C$2:$C$13,MONTH(INDEX(INDIRECT("Tractor_Status.xls!"&amp;G$1),MATCH($F21,[1]!Serial,0),0)))</f>
        <v>July</v>
      </c>
      <c r="H21" s="206" t="str">
        <f ca="1">IF(INDEX(INDIRECT("Tractor_Status.xls!"&amp;H$1),MATCH($F21,[1]!Serial,0),0)&lt;&gt;0,INDEX(INDIRECT("Tractor_Status.xls!"&amp;H$1),MATCH($F21,[1]!Serial,0),0),"N/A")</f>
        <v>N/A</v>
      </c>
      <c r="I21" s="206" t="str">
        <f ca="1">IF(INDEX(INDIRECT("Tractor_Status.xls!"&amp;I$1),MATCH($F21,[1]!Serial,0),0)&lt;&gt;0,INDEX(INDIRECT("Tractor_Status.xls!"&amp;I$1),MATCH($F21,[1]!Serial,0),0),"N/A")</f>
        <v>Young</v>
      </c>
      <c r="J21" s="207">
        <f ca="1">IF(INDEX(INDIRECT("Tractor_Status.xls!"&amp;J$1),MATCH($F21,[1]!Serial,0),0)&lt;&gt;0,INDEX(INDIRECT("Tractor_Status.xls!"&amp;J$1),MATCH($F21,[1]!Serial,0),0),"N/A")</f>
        <v>1020</v>
      </c>
      <c r="K21" s="206">
        <f ca="1">INDEX(INDIRECT("Tractor_Status.xls!"&amp;K$1),MATCH($F21,[1]!Serial,0),0)</f>
        <v>41821</v>
      </c>
      <c r="L21" s="206" t="str">
        <f ca="1">IF(INDEX(INDIRECT("Tractor_Status.xls!"&amp;L$1),MATCH($F21,[1]!Serial,0),0)&lt;&gt;0,INDEX(INDIRECT("Tractor_Status.xls!"&amp;L$1),MATCH($F21,[1]!Serial,0),0),"N/A")</f>
        <v>Rech</v>
      </c>
      <c r="M21" s="206" t="str">
        <f ca="1">IF(INDEX(INDIRECT("Tractor_Status.xls!"&amp;M$1),MATCH($F21,[1]!Serial,0),0)&lt;&gt;0,INDEX(INDIRECT("Tractor_Status.xls!"&amp;M$1),MATCH($F21,[1]!Serial,0),0),"N/A")</f>
        <v>N/A</v>
      </c>
      <c r="N21" s="206" t="str">
        <f ca="1">IF(INDEX(INDIRECT("Tractor_Status.xls!"&amp;N$1),MATCH($F21,[1]!Serial,0),0)&lt;&gt;0,INDEX(INDIRECT("Tractor_Status.xls!"&amp;N$1),MATCH($F21,[1]!Serial,0),0),"N/A")</f>
        <v>PO 10444</v>
      </c>
      <c r="R21" t="s">
        <v>253</v>
      </c>
      <c r="AV21" s="142" t="s">
        <v>284</v>
      </c>
    </row>
    <row r="22" spans="4:48" ht="12.6" thickBot="1" x14ac:dyDescent="0.45">
      <c r="D22" s="115"/>
      <c r="F22" t="s">
        <v>489</v>
      </c>
      <c r="G22" s="207" t="str">
        <f ca="1">INDEX($C$2:$C$13,MONTH(INDEX(INDIRECT("Tractor_Status.xls!"&amp;G$1),MATCH($F22,[1]!Serial,0),0)))</f>
        <v>July</v>
      </c>
      <c r="H22" s="206" t="str">
        <f ca="1">IF(INDEX(INDIRECT("Tractor_Status.xls!"&amp;H$1),MATCH($F22,[1]!Serial,0),0)&lt;&gt;0,INDEX(INDIRECT("Tractor_Status.xls!"&amp;H$1),MATCH($F22,[1]!Serial,0),0),"N/A")</f>
        <v>N/A</v>
      </c>
      <c r="I22" s="206" t="str">
        <f ca="1">IF(INDEX(INDIRECT("Tractor_Status.xls!"&amp;I$1),MATCH($F22,[1]!Serial,0),0)&lt;&gt;0,INDEX(INDIRECT("Tractor_Status.xls!"&amp;I$1),MATCH($F22,[1]!Serial,0),0),"N/A")</f>
        <v>Riggins, NE</v>
      </c>
      <c r="J22" s="207">
        <f ca="1">IF(INDEX(INDIRECT("Tractor_Status.xls!"&amp;J$1),MATCH($F22,[1]!Serial,0),0)&lt;&gt;0,INDEX(INDIRECT("Tractor_Status.xls!"&amp;J$1),MATCH($F22,[1]!Serial,0),0),"N/A")</f>
        <v>1025</v>
      </c>
      <c r="K22" s="206">
        <f ca="1">INDEX(INDIRECT("Tractor_Status.xls!"&amp;K$1),MATCH($F22,[1]!Serial,0),0)</f>
        <v>41821</v>
      </c>
      <c r="L22" s="206" t="str">
        <f ca="1">IF(INDEX(INDIRECT("Tractor_Status.xls!"&amp;L$1),MATCH($F22,[1]!Serial,0),0)&lt;&gt;0,INDEX(INDIRECT("Tractor_Status.xls!"&amp;L$1),MATCH($F22,[1]!Serial,0),0),"N/A")</f>
        <v>Rech</v>
      </c>
      <c r="M22" s="206" t="str">
        <f ca="1">IF(INDEX(INDIRECT("Tractor_Status.xls!"&amp;M$1),MATCH($F22,[1]!Serial,0),0)&lt;&gt;0,INDEX(INDIRECT("Tractor_Status.xls!"&amp;M$1),MATCH($F22,[1]!Serial,0),0),"N/A")</f>
        <v>N/A</v>
      </c>
      <c r="N22" s="206" t="str">
        <f ca="1">IF(INDEX(INDIRECT("Tractor_Status.xls!"&amp;N$1),MATCH($F22,[1]!Serial,0),0)&lt;&gt;0,INDEX(INDIRECT("Tractor_Status.xls!"&amp;N$1),MATCH($F22,[1]!Serial,0),0),"N/A")</f>
        <v>PO 10450</v>
      </c>
      <c r="R22" t="s">
        <v>26</v>
      </c>
      <c r="U22" t="s">
        <v>254</v>
      </c>
      <c r="V22" s="139" t="str">
        <f>"Apache AS720: "&amp;V40</f>
        <v>Apache AS720:  Cummins QSB series 160HP Tier 3 engine, JCB 4spd powershift transmission, JCB Limited Slip Differential, Active hydraulic suspension,, 120" fixed width axles, 42" crop clearance, 28 mph road speed, 750 gallon polypropylene tank, Two year Bumper-to-Bumper warranty,Five year limited warranty, Guardian end of first year inspection, Michelin 380/80R38, AGRIBIB front tires,Michelin, 380/90R46, SPRAYBIB rear tires, Boom section control</v>
      </c>
      <c r="AV22" s="142" t="s">
        <v>285</v>
      </c>
    </row>
    <row r="23" spans="4:48" ht="12.6" thickBot="1" x14ac:dyDescent="0.45">
      <c r="D23" s="115"/>
      <c r="F23" t="s">
        <v>490</v>
      </c>
      <c r="G23" s="207" t="str">
        <f ca="1">INDEX($C$2:$C$13,MONTH(INDEX(INDIRECT("Tractor_Status.xls!"&amp;G$1),MATCH($F23,[1]!Serial,0),0)))</f>
        <v>July</v>
      </c>
      <c r="H23" s="206" t="str">
        <f ca="1">IF(INDEX(INDIRECT("Tractor_Status.xls!"&amp;H$1),MATCH($F23,[1]!Serial,0),0)&lt;&gt;0,INDEX(INDIRECT("Tractor_Status.xls!"&amp;H$1),MATCH($F23,[1]!Serial,0),0),"N/A")</f>
        <v>N/A</v>
      </c>
      <c r="I23" s="206" t="str">
        <f ca="1">IF(INDEX(INDIRECT("Tractor_Status.xls!"&amp;I$1),MATCH($F23,[1]!Serial,0),0)&lt;&gt;0,INDEX(INDIRECT("Tractor_Status.xls!"&amp;I$1),MATCH($F23,[1]!Serial,0),0),"N/A")</f>
        <v>Riggins, NE</v>
      </c>
      <c r="J23" s="207">
        <f ca="1">IF(INDEX(INDIRECT("Tractor_Status.xls!"&amp;J$1),MATCH($F23,[1]!Serial,0),0)&lt;&gt;0,INDEX(INDIRECT("Tractor_Status.xls!"&amp;J$1),MATCH($F23,[1]!Serial,0),0),"N/A")</f>
        <v>1025</v>
      </c>
      <c r="K23" s="206">
        <f ca="1">INDEX(INDIRECT("Tractor_Status.xls!"&amp;K$1),MATCH($F23,[1]!Serial,0),0)</f>
        <v>41821</v>
      </c>
      <c r="L23" s="206" t="str">
        <f ca="1">IF(INDEX(INDIRECT("Tractor_Status.xls!"&amp;L$1),MATCH($F23,[1]!Serial,0),0)&lt;&gt;0,INDEX(INDIRECT("Tractor_Status.xls!"&amp;L$1),MATCH($F23,[1]!Serial,0),0),"N/A")</f>
        <v>Rech</v>
      </c>
      <c r="M23" s="206" t="str">
        <f ca="1">IF(INDEX(INDIRECT("Tractor_Status.xls!"&amp;M$1),MATCH($F23,[1]!Serial,0),0)&lt;&gt;0,INDEX(INDIRECT("Tractor_Status.xls!"&amp;M$1),MATCH($F23,[1]!Serial,0),0),"N/A")</f>
        <v>N/A</v>
      </c>
      <c r="N23" s="206" t="str">
        <f ca="1">IF(INDEX(INDIRECT("Tractor_Status.xls!"&amp;N$1),MATCH($F23,[1]!Serial,0),0)&lt;&gt;0,INDEX(INDIRECT("Tractor_Status.xls!"&amp;N$1),MATCH($F23,[1]!Serial,0),0),"N/A")</f>
        <v>PO 10451</v>
      </c>
      <c r="R23" t="s">
        <v>27</v>
      </c>
      <c r="U23" t="s">
        <v>255</v>
      </c>
      <c r="V23" t="str">
        <f>"Apache AS1020 "&amp;V44</f>
        <v>Apache AS1020  Cummins QSB series 215HP Tier 3 engine, ZF 6spd powershift transmission, JCB Limited Slip Differential, Active hydraulic suspension,, 120" fixed width axles, 50" crop clearance, 35 mph road speed, 1000 gallon polypropylene tank, Two year Bumper-to-Bumper warranty, Five year limited warranty, Guardian end of first year inspection, Michelin 380/80R38, AGRIBIB front tires,Michelin, 380/90R46, SPRAYBIB rear tires, Boom section control</v>
      </c>
      <c r="AV23" s="142" t="s">
        <v>286</v>
      </c>
    </row>
    <row r="24" spans="4:48" ht="12.6" thickBot="1" x14ac:dyDescent="0.45">
      <c r="D24" s="115"/>
      <c r="F24" t="s">
        <v>491</v>
      </c>
      <c r="G24" s="207" t="str">
        <f ca="1">INDEX($C$2:$C$13,MONTH(INDEX(INDIRECT("Tractor_Status.xls!"&amp;G$1),MATCH($F24,[1]!Serial,0),0)))</f>
        <v>July</v>
      </c>
      <c r="H24" s="206" t="str">
        <f ca="1">IF(INDEX(INDIRECT("Tractor_Status.xls!"&amp;H$1),MATCH($F24,[1]!Serial,0),0)&lt;&gt;0,INDEX(INDIRECT("Tractor_Status.xls!"&amp;H$1),MATCH($F24,[1]!Serial,0),0),"N/A")</f>
        <v>N/A</v>
      </c>
      <c r="I24" s="206" t="str">
        <f ca="1">IF(INDEX(INDIRECT("Tractor_Status.xls!"&amp;I$1),MATCH($F24,[1]!Serial,0),0)&lt;&gt;0,INDEX(INDIRECT("Tractor_Status.xls!"&amp;I$1),MATCH($F24,[1]!Serial,0),0),"N/A")</f>
        <v>Riggins, NE</v>
      </c>
      <c r="J24" s="207">
        <f ca="1">IF(INDEX(INDIRECT("Tractor_Status.xls!"&amp;J$1),MATCH($F24,[1]!Serial,0),0)&lt;&gt;0,INDEX(INDIRECT("Tractor_Status.xls!"&amp;J$1),MATCH($F24,[1]!Serial,0),0),"N/A")</f>
        <v>1220</v>
      </c>
      <c r="K24" s="206">
        <f ca="1">INDEX(INDIRECT("Tractor_Status.xls!"&amp;K$1),MATCH($F24,[1]!Serial,0),0)</f>
        <v>41821</v>
      </c>
      <c r="L24" s="206" t="str">
        <f ca="1">IF(INDEX(INDIRECT("Tractor_Status.xls!"&amp;L$1),MATCH($F24,[1]!Serial,0),0)&lt;&gt;0,INDEX(INDIRECT("Tractor_Status.xls!"&amp;L$1),MATCH($F24,[1]!Serial,0),0),"N/A")</f>
        <v>Rech</v>
      </c>
      <c r="M24" s="206" t="str">
        <f ca="1">IF(INDEX(INDIRECT("Tractor_Status.xls!"&amp;M$1),MATCH($F24,[1]!Serial,0),0)&lt;&gt;0,INDEX(INDIRECT("Tractor_Status.xls!"&amp;M$1),MATCH($F24,[1]!Serial,0),0),"N/A")</f>
        <v>N/A</v>
      </c>
      <c r="N24" s="206" t="str">
        <f ca="1">IF(INDEX(INDIRECT("Tractor_Status.xls!"&amp;N$1),MATCH($F24,[1]!Serial,0),0)&lt;&gt;0,INDEX(INDIRECT("Tractor_Status.xls!"&amp;N$1),MATCH($F24,[1]!Serial,0),0),"N/A")</f>
        <v>PO 10461</v>
      </c>
      <c r="R24" t="s">
        <v>246</v>
      </c>
      <c r="U24" t="s">
        <v>256</v>
      </c>
      <c r="V24" t="str">
        <f>"Apache AS1025: "&amp;V41</f>
        <v>Apache AS1025:  Cummins QSB series 173HP Tier 4 engine, ZF 6spd powershift transmission, JCB Limited Slip Differential, Active hydraulic suspension,, 120" fixed width axles, 42" crop clearance, 35 mph road speed, 1000 gallon polypropylene tank, Two Year Bumper-to-Bumper warranty, Five year limited warranty, Guardian end of first year inspection, Michelin 380/80R38, AGRIBIB front tires,Michelin, 380/90R46, SPRAYBIB rear tires, Boom section control</v>
      </c>
      <c r="AV24" s="142" t="s">
        <v>287</v>
      </c>
    </row>
    <row r="25" spans="4:48" ht="12.6" thickBot="1" x14ac:dyDescent="0.45">
      <c r="F25" t="s">
        <v>492</v>
      </c>
      <c r="G25" s="207" t="str">
        <f ca="1">INDEX($C$2:$C$13,MONTH(INDEX(INDIRECT("Tractor_Status.xls!"&amp;G$1),MATCH($F25,[1]!Serial,0),0)))</f>
        <v>July</v>
      </c>
      <c r="H25" s="206" t="str">
        <f ca="1">IF(INDEX(INDIRECT("Tractor_Status.xls!"&amp;H$1),MATCH($F25,[1]!Serial,0),0)&lt;&gt;0,INDEX(INDIRECT("Tractor_Status.xls!"&amp;H$1),MATCH($F25,[1]!Serial,0),0),"N/A")</f>
        <v>N/A</v>
      </c>
      <c r="I25" s="206" t="str">
        <f ca="1">IF(INDEX(INDIRECT("Tractor_Status.xls!"&amp;I$1),MATCH($F25,[1]!Serial,0),0)&lt;&gt;0,INDEX(INDIRECT("Tractor_Status.xls!"&amp;I$1),MATCH($F25,[1]!Serial,0),0),"N/A")</f>
        <v>Riggins, NE</v>
      </c>
      <c r="J25" s="207">
        <f ca="1">IF(INDEX(INDIRECT("Tractor_Status.xls!"&amp;J$1),MATCH($F25,[1]!Serial,0),0)&lt;&gt;0,INDEX(INDIRECT("Tractor_Status.xls!"&amp;J$1),MATCH($F25,[1]!Serial,0),0),"N/A")</f>
        <v>1220</v>
      </c>
      <c r="K25" s="206">
        <f ca="1">INDEX(INDIRECT("Tractor_Status.xls!"&amp;K$1),MATCH($F25,[1]!Serial,0),0)</f>
        <v>41821</v>
      </c>
      <c r="L25" s="206" t="str">
        <f ca="1">IF(INDEX(INDIRECT("Tractor_Status.xls!"&amp;L$1),MATCH($F25,[1]!Serial,0),0)&lt;&gt;0,INDEX(INDIRECT("Tractor_Status.xls!"&amp;L$1),MATCH($F25,[1]!Serial,0),0),"N/A")</f>
        <v>Rech</v>
      </c>
      <c r="M25" s="206" t="str">
        <f ca="1">IF(INDEX(INDIRECT("Tractor_Status.xls!"&amp;M$1),MATCH($F25,[1]!Serial,0),0)&lt;&gt;0,INDEX(INDIRECT("Tractor_Status.xls!"&amp;M$1),MATCH($F25,[1]!Serial,0),0),"N/A")</f>
        <v>N/A</v>
      </c>
      <c r="N25" s="206" t="str">
        <f ca="1">IF(INDEX(INDIRECT("Tractor_Status.xls!"&amp;N$1),MATCH($F25,[1]!Serial,0),0)&lt;&gt;0,INDEX(INDIRECT("Tractor_Status.xls!"&amp;N$1),MATCH($F25,[1]!Serial,0),0),"N/A")</f>
        <v>PO 10462</v>
      </c>
      <c r="R25" t="s">
        <v>28</v>
      </c>
      <c r="U25" t="s">
        <v>257</v>
      </c>
      <c r="V25" t="str">
        <f>"Apache AS1220: "&amp;V43</f>
        <v>Apache AS1220:  Cummins QSB series 215HP Tier 3 engine, ZF 6spd powershift transmission, JCB Limited Slip Differential, Active hydraulic suspension,, 120" fixed width axles, 50" crop clearance, 35 mph road speed, 1200 gallon polypropylene tank, Two year Bumper-to-Bumper warranty, Five year limited warranty, Guardian end of first year inspection, Michelin 380/80R38, AGRIBIB front tires,Michelin, 380/90R46, SPRAYBIB rear tires, Boom section control</v>
      </c>
      <c r="AV25" s="142" t="s">
        <v>288</v>
      </c>
    </row>
    <row r="26" spans="4:48" ht="12.6" thickBot="1" x14ac:dyDescent="0.45">
      <c r="F26" t="s">
        <v>493</v>
      </c>
      <c r="G26" s="207" t="str">
        <f ca="1">INDEX($C$2:$C$13,MONTH(INDEX(INDIRECT("Tractor_Status.xls!"&amp;G$1),MATCH($F26,[1]!Serial,0),0)))</f>
        <v>July</v>
      </c>
      <c r="H26" s="206">
        <f ca="1">IF(INDEX(INDIRECT("Tractor_Status.xls!"&amp;H$1),MATCH($F26,[1]!Serial,0),0)&lt;&gt;0,INDEX(INDIRECT("Tractor_Status.xls!"&amp;H$1),MATCH($F26,[1]!Serial,0),0),"N/A")</f>
        <v>41821</v>
      </c>
      <c r="I26" s="206" t="str">
        <f ca="1">IF(INDEX(INDIRECT("Tractor_Status.xls!"&amp;I$1),MATCH($F26,[1]!Serial,0),0)&lt;&gt;0,INDEX(INDIRECT("Tractor_Status.xls!"&amp;I$1),MATCH($F26,[1]!Serial,0),0),"N/A")</f>
        <v>Delta NH</v>
      </c>
      <c r="J26" s="207">
        <f ca="1">IF(INDEX(INDIRECT("Tractor_Status.xls!"&amp;J$1),MATCH($F26,[1]!Serial,0),0)&lt;&gt;0,INDEX(INDIRECT("Tractor_Status.xls!"&amp;J$1),MATCH($F26,[1]!Serial,0),0),"N/A")</f>
        <v>1025</v>
      </c>
      <c r="K26" s="206">
        <f ca="1">INDEX(INDIRECT("Tractor_Status.xls!"&amp;K$1),MATCH($F26,[1]!Serial,0),0)</f>
        <v>41823</v>
      </c>
      <c r="L26" s="206" t="str">
        <f ca="1">IF(INDEX(INDIRECT("Tractor_Status.xls!"&amp;L$1),MATCH($F26,[1]!Serial,0),0)&lt;&gt;0,INDEX(INDIRECT("Tractor_Status.xls!"&amp;L$1),MATCH($F26,[1]!Serial,0),0),"N/A")</f>
        <v>Rech</v>
      </c>
      <c r="M26" s="206" t="str">
        <f ca="1">IF(INDEX(INDIRECT("Tractor_Status.xls!"&amp;M$1),MATCH($F26,[1]!Serial,0),0)&lt;&gt;0,INDEX(INDIRECT("Tractor_Status.xls!"&amp;M$1),MATCH($F26,[1]!Serial,0),0),"N/A")</f>
        <v>N/A</v>
      </c>
      <c r="N26" s="206" t="str">
        <f ca="1">IF(INDEX(INDIRECT("Tractor_Status.xls!"&amp;N$1),MATCH($F26,[1]!Serial,0),0)&lt;&gt;0,INDEX(INDIRECT("Tractor_Status.xls!"&amp;N$1),MATCH($F26,[1]!Serial,0),0),"N/A")</f>
        <v>Committed Unit</v>
      </c>
      <c r="U26" t="s">
        <v>375</v>
      </c>
      <c r="V26" t="str">
        <f>"Apache AS1020 "&amp;V42</f>
        <v>Apache AS1020  Cummins QSB series 173HP Tier 3 engine, ZF 6spd powershift transmission, JCB Limited Slip Differential, Active hydraulic suspension,, 120" fixed width axles, 42" crop clearance, 35 mph road speed, 1000 gallon polypropylene tank,Two year Bumper-to-Bumper warranty, Five year limited warranty, Guardian end of first year inspection, Michelin 380/80R38, AGRIBIB front tires,Michelin, 380/90R46, SPRAYBIB rear tires, Boom section control</v>
      </c>
      <c r="AV26" s="142" t="s">
        <v>289</v>
      </c>
    </row>
    <row r="27" spans="4:48" ht="12.6" thickBot="1" x14ac:dyDescent="0.45">
      <c r="F27" t="s">
        <v>494</v>
      </c>
      <c r="G27" s="207" t="str">
        <f ca="1">INDEX($C$2:$C$13,MONTH(INDEX(INDIRECT("Tractor_Status.xls!"&amp;G$1),MATCH($F27,[1]!Serial,0),0)))</f>
        <v>July</v>
      </c>
      <c r="H27" s="206">
        <f ca="1">IF(INDEX(INDIRECT("Tractor_Status.xls!"&amp;H$1),MATCH($F27,[1]!Serial,0),0)&lt;&gt;0,INDEX(INDIRECT("Tractor_Status.xls!"&amp;H$1),MATCH($F27,[1]!Serial,0),0),"N/A")</f>
        <v>41821</v>
      </c>
      <c r="I27" s="206" t="str">
        <f ca="1">IF(INDEX(INDIRECT("Tractor_Status.xls!"&amp;I$1),MATCH($F27,[1]!Serial,0),0)&lt;&gt;0,INDEX(INDIRECT("Tractor_Status.xls!"&amp;I$1),MATCH($F27,[1]!Serial,0),0),"N/A")</f>
        <v>Delta NH</v>
      </c>
      <c r="J27" s="207">
        <f ca="1">IF(INDEX(INDIRECT("Tractor_Status.xls!"&amp;J$1),MATCH($F27,[1]!Serial,0),0)&lt;&gt;0,INDEX(INDIRECT("Tractor_Status.xls!"&amp;J$1),MATCH($F27,[1]!Serial,0),0),"N/A")</f>
        <v>1025</v>
      </c>
      <c r="K27" s="206">
        <f ca="1">INDEX(INDIRECT("Tractor_Status.xls!"&amp;K$1),MATCH($F27,[1]!Serial,0),0)</f>
        <v>41823</v>
      </c>
      <c r="L27" s="206" t="str">
        <f ca="1">IF(INDEX(INDIRECT("Tractor_Status.xls!"&amp;L$1),MATCH($F27,[1]!Serial,0),0)&lt;&gt;0,INDEX(INDIRECT("Tractor_Status.xls!"&amp;L$1),MATCH($F27,[1]!Serial,0),0),"N/A")</f>
        <v>Rech</v>
      </c>
      <c r="M27" s="206" t="str">
        <f ca="1">IF(INDEX(INDIRECT("Tractor_Status.xls!"&amp;M$1),MATCH($F27,[1]!Serial,0),0)&lt;&gt;0,INDEX(INDIRECT("Tractor_Status.xls!"&amp;M$1),MATCH($F27,[1]!Serial,0),0),"N/A")</f>
        <v>N/A</v>
      </c>
      <c r="N27" s="206" t="str">
        <f ca="1">IF(INDEX(INDIRECT("Tractor_Status.xls!"&amp;N$1),MATCH($F27,[1]!Serial,0),0)&lt;&gt;0,INDEX(INDIRECT("Tractor_Status.xls!"&amp;N$1),MATCH($F27,[1]!Serial,0),0),"N/A")</f>
        <v>Committed Unit</v>
      </c>
      <c r="U27" t="s">
        <v>440</v>
      </c>
      <c r="V27" t="str">
        <f>"Apache AS1020+ "&amp;V45</f>
        <v>Apache AS1020+  Cummins QSB series 275HP Tier 3 engine, ZF 6spd powershift transmission, JCB Limited Slip Differential, Active hydraulic suspension,, 120" fixed width axles, 50" crop clearance, 35 mph road speed, 1000 gallon polypropylene tank, Two year Bumper-to-Bumper warranty, Five year limited warranty, Guardian end of first year inspection, Michelin 380/80R38, AGRIBIB front tires,Michelin, 380/90R46, SPRAYBIB rear tires, Boom section control</v>
      </c>
      <c r="AV27" s="142" t="s">
        <v>290</v>
      </c>
    </row>
    <row r="28" spans="4:48" ht="12.6" thickBot="1" x14ac:dyDescent="0.45">
      <c r="F28" t="s">
        <v>495</v>
      </c>
      <c r="G28" s="207" t="str">
        <f ca="1">INDEX($C$2:$C$13,MONTH(INDEX(INDIRECT("Tractor_Status.xls!"&amp;G$1),MATCH($F28,[1]!Serial,0),0)))</f>
        <v>July</v>
      </c>
      <c r="H28" s="206">
        <f ca="1">IF(INDEX(INDIRECT("Tractor_Status.xls!"&amp;H$1),MATCH($F28,[1]!Serial,0),0)&lt;&gt;0,INDEX(INDIRECT("Tractor_Status.xls!"&amp;H$1),MATCH($F28,[1]!Serial,0),0),"N/A")</f>
        <v>41821</v>
      </c>
      <c r="I28" s="206" t="str">
        <f ca="1">IF(INDEX(INDIRECT("Tractor_Status.xls!"&amp;I$1),MATCH($F28,[1]!Serial,0),0)&lt;&gt;0,INDEX(INDIRECT("Tractor_Status.xls!"&amp;I$1),MATCH($F28,[1]!Serial,0),0),"N/A")</f>
        <v>Polen</v>
      </c>
      <c r="J28" s="207">
        <f ca="1">IF(INDEX(INDIRECT("Tractor_Status.xls!"&amp;J$1),MATCH($F28,[1]!Serial,0),0)&lt;&gt;0,INDEX(INDIRECT("Tractor_Status.xls!"&amp;J$1),MATCH($F28,[1]!Serial,0),0),"N/A")</f>
        <v>720</v>
      </c>
      <c r="K28" s="206">
        <f ca="1">INDEX(INDIRECT("Tractor_Status.xls!"&amp;K$1),MATCH($F28,[1]!Serial,0),0)</f>
        <v>41827</v>
      </c>
      <c r="L28" s="206" t="str">
        <f ca="1">IF(INDEX(INDIRECT("Tractor_Status.xls!"&amp;L$1),MATCH($F28,[1]!Serial,0),0)&lt;&gt;0,INDEX(INDIRECT("Tractor_Status.xls!"&amp;L$1),MATCH($F28,[1]!Serial,0),0),"N/A")</f>
        <v>Follrod</v>
      </c>
      <c r="M28" s="206">
        <f ca="1">IF(INDEX(INDIRECT("Tractor_Status.xls!"&amp;M$1),MATCH($F28,[1]!Serial,0),0)&lt;&gt;0,INDEX(INDIRECT("Tractor_Status.xls!"&amp;M$1),MATCH($F28,[1]!Serial,0),0),"N/A")</f>
        <v>41902</v>
      </c>
      <c r="N28" s="206" t="str">
        <f ca="1">IF(INDEX(INDIRECT("Tractor_Status.xls!"&amp;N$1),MATCH($F28,[1]!Serial,0),0)&lt;&gt;0,INDEX(INDIRECT("Tractor_Status.xls!"&amp;N$1),MATCH($F28,[1]!Serial,0),0),"N/A")</f>
        <v>N/A</v>
      </c>
      <c r="U28" t="s">
        <v>441</v>
      </c>
      <c r="V28" t="str">
        <f>"Apache AS1220+ "&amp;V46</f>
        <v>Apache AS1220+  Cummins QSB series 275HP Tier 3 engine, ZF 6spd powershift transmission, JCB Limited Slip Differential, Active hydraulic suspension,, 120" fixed width axles, 50" crop clearance, 35 mph road speed, 1200 gallon polypropylene tank, Two year Bumper-to-Bumper warranty, Five year limited warranty, Guardian end of first year inspection, Michelin 380/80R38, AGRIBIB front tires,Michelin, 380/90R46, SPRAYBIB rear tires, Boom section control</v>
      </c>
      <c r="AV28" s="142" t="s">
        <v>291</v>
      </c>
    </row>
    <row r="29" spans="4:48" ht="12.6" thickBot="1" x14ac:dyDescent="0.45">
      <c r="F29" t="s">
        <v>496</v>
      </c>
      <c r="G29" s="207" t="str">
        <f ca="1">INDEX($C$2:$C$13,MONTH(INDEX(INDIRECT("Tractor_Status.xls!"&amp;G$1),MATCH($F29,[1]!Serial,0),0)))</f>
        <v>July</v>
      </c>
      <c r="H29" s="206">
        <f ca="1">IF(INDEX(INDIRECT("Tractor_Status.xls!"&amp;H$1),MATCH($F29,[1]!Serial,0),0)&lt;&gt;0,INDEX(INDIRECT("Tractor_Status.xls!"&amp;H$1),MATCH($F29,[1]!Serial,0),0),"N/A")</f>
        <v>41821</v>
      </c>
      <c r="I29" s="206" t="str">
        <f ca="1">IF(INDEX(INDIRECT("Tractor_Status.xls!"&amp;I$1),MATCH($F29,[1]!Serial,0),0)&lt;&gt;0,INDEX(INDIRECT("Tractor_Status.xls!"&amp;I$1),MATCH($F29,[1]!Serial,0),0),"N/A")</f>
        <v>Polen</v>
      </c>
      <c r="J29" s="207">
        <f ca="1">IF(INDEX(INDIRECT("Tractor_Status.xls!"&amp;J$1),MATCH($F29,[1]!Serial,0),0)&lt;&gt;0,INDEX(INDIRECT("Tractor_Status.xls!"&amp;J$1),MATCH($F29,[1]!Serial,0),0),"N/A")</f>
        <v>1220</v>
      </c>
      <c r="K29" s="206">
        <f ca="1">INDEX(INDIRECT("Tractor_Status.xls!"&amp;K$1),MATCH($F29,[1]!Serial,0),0)</f>
        <v>41827</v>
      </c>
      <c r="L29" s="206" t="str">
        <f ca="1">IF(INDEX(INDIRECT("Tractor_Status.xls!"&amp;L$1),MATCH($F29,[1]!Serial,0),0)&lt;&gt;0,INDEX(INDIRECT("Tractor_Status.xls!"&amp;L$1),MATCH($F29,[1]!Serial,0),0),"N/A")</f>
        <v>Follrod</v>
      </c>
      <c r="M29" s="206" t="str">
        <f ca="1">IF(INDEX(INDIRECT("Tractor_Status.xls!"&amp;M$1),MATCH($F29,[1]!Serial,0),0)&lt;&gt;0,INDEX(INDIRECT("Tractor_Status.xls!"&amp;M$1),MATCH($F29,[1]!Serial,0),0),"N/A")</f>
        <v>N/A</v>
      </c>
      <c r="N29" s="206" t="str">
        <f ca="1">IF(INDEX(INDIRECT("Tractor_Status.xls!"&amp;N$1),MATCH($F29,[1]!Serial,0),0)&lt;&gt;0,INDEX(INDIRECT("Tractor_Status.xls!"&amp;N$1),MATCH($F29,[1]!Serial,0),0),"N/A")</f>
        <v>N/A</v>
      </c>
      <c r="AV29" s="142" t="s">
        <v>292</v>
      </c>
    </row>
    <row r="30" spans="4:48" ht="12.6" thickBot="1" x14ac:dyDescent="0.45">
      <c r="F30" t="s">
        <v>497</v>
      </c>
      <c r="G30" s="207" t="str">
        <f ca="1">INDEX($C$2:$C$13,MONTH(INDEX(INDIRECT("Tractor_Status.xls!"&amp;G$1),MATCH($F30,[1]!Serial,0),0)))</f>
        <v>July</v>
      </c>
      <c r="H30" s="206">
        <f ca="1">IF(INDEX(INDIRECT("Tractor_Status.xls!"&amp;H$1),MATCH($F30,[1]!Serial,0),0)&lt;&gt;0,INDEX(INDIRECT("Tractor_Status.xls!"&amp;H$1),MATCH($F30,[1]!Serial,0),0),"N/A")</f>
        <v>41821</v>
      </c>
      <c r="I30" s="206" t="str">
        <f ca="1">IF(INDEX(INDIRECT("Tractor_Status.xls!"&amp;I$1),MATCH($F30,[1]!Serial,0),0)&lt;&gt;0,INDEX(INDIRECT("Tractor_Status.xls!"&amp;I$1),MATCH($F30,[1]!Serial,0),0),"N/A")</f>
        <v>Vanderloop</v>
      </c>
      <c r="J30" s="207">
        <f ca="1">IF(INDEX(INDIRECT("Tractor_Status.xls!"&amp;J$1),MATCH($F30,[1]!Serial,0),0)&lt;&gt;0,INDEX(INDIRECT("Tractor_Status.xls!"&amp;J$1),MATCH($F30,[1]!Serial,0),0),"N/A")</f>
        <v>1220</v>
      </c>
      <c r="K30" s="206">
        <f ca="1">INDEX(INDIRECT("Tractor_Status.xls!"&amp;K$1),MATCH($F30,[1]!Serial,0),0)</f>
        <v>41830</v>
      </c>
      <c r="L30" s="206" t="str">
        <f ca="1">IF(INDEX(INDIRECT("Tractor_Status.xls!"&amp;L$1),MATCH($F30,[1]!Serial,0),0)&lt;&gt;0,INDEX(INDIRECT("Tractor_Status.xls!"&amp;L$1),MATCH($F30,[1]!Serial,0),0),"N/A")</f>
        <v>Rech</v>
      </c>
      <c r="M30" s="206" t="str">
        <f ca="1">IF(INDEX(INDIRECT("Tractor_Status.xls!"&amp;M$1),MATCH($F30,[1]!Serial,0),0)&lt;&gt;0,INDEX(INDIRECT("Tractor_Status.xls!"&amp;M$1),MATCH($F30,[1]!Serial,0),0),"N/A")</f>
        <v>N/A</v>
      </c>
      <c r="N30" s="206" t="str">
        <f ca="1">IF(INDEX(INDIRECT("Tractor_Status.xls!"&amp;N$1),MATCH($F30,[1]!Serial,0),0)&lt;&gt;0,INDEX(INDIRECT("Tractor_Status.xls!"&amp;N$1),MATCH($F30,[1]!Serial,0),0),"N/A")</f>
        <v>Order 1</v>
      </c>
      <c r="U30" t="s">
        <v>258</v>
      </c>
      <c r="V30" s="117">
        <v>166240</v>
      </c>
      <c r="AV30" s="142" t="s">
        <v>293</v>
      </c>
    </row>
    <row r="31" spans="4:48" ht="12.6" thickBot="1" x14ac:dyDescent="0.45">
      <c r="F31" t="s">
        <v>498</v>
      </c>
      <c r="G31" s="207" t="str">
        <f ca="1">INDEX($C$2:$C$13,MONTH(INDEX(INDIRECT("Tractor_Status.xls!"&amp;G$1),MATCH($F31,[1]!Serial,0),0)))</f>
        <v>July</v>
      </c>
      <c r="H31" s="206">
        <f ca="1">IF(INDEX(INDIRECT("Tractor_Status.xls!"&amp;H$1),MATCH($F31,[1]!Serial,0),0)&lt;&gt;0,INDEX(INDIRECT("Tractor_Status.xls!"&amp;H$1),MATCH($F31,[1]!Serial,0),0),"N/A")</f>
        <v>41821</v>
      </c>
      <c r="I31" s="206" t="str">
        <f ca="1">IF(INDEX(INDIRECT("Tractor_Status.xls!"&amp;I$1),MATCH($F31,[1]!Serial,0),0)&lt;&gt;0,INDEX(INDIRECT("Tractor_Status.xls!"&amp;I$1),MATCH($F31,[1]!Serial,0),0),"N/A")</f>
        <v>Vanderloop</v>
      </c>
      <c r="J31" s="207">
        <f ca="1">IF(INDEX(INDIRECT("Tractor_Status.xls!"&amp;J$1),MATCH($F31,[1]!Serial,0),0)&lt;&gt;0,INDEX(INDIRECT("Tractor_Status.xls!"&amp;J$1),MATCH($F31,[1]!Serial,0),0),"N/A")</f>
        <v>1220</v>
      </c>
      <c r="K31" s="206">
        <f ca="1">INDEX(INDIRECT("Tractor_Status.xls!"&amp;K$1),MATCH($F31,[1]!Serial,0),0)</f>
        <v>41830</v>
      </c>
      <c r="L31" s="206" t="str">
        <f ca="1">IF(INDEX(INDIRECT("Tractor_Status.xls!"&amp;L$1),MATCH($F31,[1]!Serial,0),0)&lt;&gt;0,INDEX(INDIRECT("Tractor_Status.xls!"&amp;L$1),MATCH($F31,[1]!Serial,0),0),"N/A")</f>
        <v>Rech</v>
      </c>
      <c r="M31" s="206" t="str">
        <f ca="1">IF(INDEX(INDIRECT("Tractor_Status.xls!"&amp;M$1),MATCH($F31,[1]!Serial,0),0)&lt;&gt;0,INDEX(INDIRECT("Tractor_Status.xls!"&amp;M$1),MATCH($F31,[1]!Serial,0),0),"N/A")</f>
        <v>N/A</v>
      </c>
      <c r="N31" s="206" t="str">
        <f ca="1">IF(INDEX(INDIRECT("Tractor_Status.xls!"&amp;N$1),MATCH($F31,[1]!Serial,0),0)&lt;&gt;0,INDEX(INDIRECT("Tractor_Status.xls!"&amp;N$1),MATCH($F31,[1]!Serial,0),0),"N/A")</f>
        <v>Order 2</v>
      </c>
      <c r="U31" t="s">
        <v>259</v>
      </c>
      <c r="V31" s="117">
        <v>217272</v>
      </c>
      <c r="AV31" s="142" t="s">
        <v>294</v>
      </c>
    </row>
    <row r="32" spans="4:48" ht="12.6" thickBot="1" x14ac:dyDescent="0.45">
      <c r="F32" t="s">
        <v>499</v>
      </c>
      <c r="G32" s="207" t="str">
        <f ca="1">INDEX($C$2:$C$13,MONTH(INDEX(INDIRECT("Tractor_Status.xls!"&amp;G$1),MATCH($F32,[1]!Serial,0),0)))</f>
        <v>July</v>
      </c>
      <c r="H32" s="206">
        <f ca="1">IF(INDEX(INDIRECT("Tractor_Status.xls!"&amp;H$1),MATCH($F32,[1]!Serial,0),0)&lt;&gt;0,INDEX(INDIRECT("Tractor_Status.xls!"&amp;H$1),MATCH($F32,[1]!Serial,0),0),"N/A")</f>
        <v>41821</v>
      </c>
      <c r="I32" s="206" t="str">
        <f ca="1">IF(INDEX(INDIRECT("Tractor_Status.xls!"&amp;I$1),MATCH($F32,[1]!Serial,0),0)&lt;&gt;0,INDEX(INDIRECT("Tractor_Status.xls!"&amp;I$1),MATCH($F32,[1]!Serial,0),0),"N/A")</f>
        <v>Robertson</v>
      </c>
      <c r="J32" s="207">
        <f ca="1">IF(INDEX(INDIRECT("Tractor_Status.xls!"&amp;J$1),MATCH($F32,[1]!Serial,0),0)&lt;&gt;0,INDEX(INDIRECT("Tractor_Status.xls!"&amp;J$1),MATCH($F32,[1]!Serial,0),0),"N/A")</f>
        <v>720</v>
      </c>
      <c r="K32" s="206">
        <f ca="1">INDEX(INDIRECT("Tractor_Status.xls!"&amp;K$1),MATCH($F32,[1]!Serial,0),0)</f>
        <v>41830</v>
      </c>
      <c r="L32" s="206" t="str">
        <f ca="1">IF(INDEX(INDIRECT("Tractor_Status.xls!"&amp;L$1),MATCH($F32,[1]!Serial,0),0)&lt;&gt;0,INDEX(INDIRECT("Tractor_Status.xls!"&amp;L$1),MATCH($F32,[1]!Serial,0),0),"N/A")</f>
        <v>Nowakowski</v>
      </c>
      <c r="M32" s="206" t="str">
        <f ca="1">IF(INDEX(INDIRECT("Tractor_Status.xls!"&amp;M$1),MATCH($F32,[1]!Serial,0),0)&lt;&gt;0,INDEX(INDIRECT("Tractor_Status.xls!"&amp;M$1),MATCH($F32,[1]!Serial,0),0),"N/A")</f>
        <v>N/A</v>
      </c>
      <c r="N32" s="206" t="str">
        <f ca="1">IF(INDEX(INDIRECT("Tractor_Status.xls!"&amp;N$1),MATCH($F32,[1]!Serial,0),0)&lt;&gt;0,INDEX(INDIRECT("Tractor_Status.xls!"&amp;N$1),MATCH($F32,[1]!Serial,0),0),"N/A")</f>
        <v>Order 3</v>
      </c>
      <c r="U32" t="s">
        <v>260</v>
      </c>
      <c r="V32" s="117">
        <v>210769.38302405801</v>
      </c>
      <c r="AV32" s="142" t="s">
        <v>295</v>
      </c>
    </row>
    <row r="33" spans="6:48" ht="12.6" thickBot="1" x14ac:dyDescent="0.45">
      <c r="F33" t="s">
        <v>500</v>
      </c>
      <c r="G33" s="207" t="str">
        <f ca="1">INDEX($C$2:$C$13,MONTH(INDEX(INDIRECT("Tractor_Status.xls!"&amp;G$1),MATCH($F33,[1]!Serial,0),0)))</f>
        <v>July</v>
      </c>
      <c r="H33" s="206">
        <f ca="1">IF(INDEX(INDIRECT("Tractor_Status.xls!"&amp;H$1),MATCH($F33,[1]!Serial,0),0)&lt;&gt;0,INDEX(INDIRECT("Tractor_Status.xls!"&amp;H$1),MATCH($F33,[1]!Serial,0),0),"N/A")</f>
        <v>41821</v>
      </c>
      <c r="I33" s="206" t="str">
        <f ca="1">IF(INDEX(INDIRECT("Tractor_Status.xls!"&amp;I$1),MATCH($F33,[1]!Serial,0),0)&lt;&gt;0,INDEX(INDIRECT("Tractor_Status.xls!"&amp;I$1),MATCH($F33,[1]!Serial,0),0),"N/A")</f>
        <v>Redhead</v>
      </c>
      <c r="J33" s="207" t="str">
        <f ca="1">IF(INDEX(INDIRECT("Tractor_Status.xls!"&amp;J$1),MATCH($F33,[1]!Serial,0),0)&lt;&gt;0,INDEX(INDIRECT("Tractor_Status.xls!"&amp;J$1),MATCH($F33,[1]!Serial,0),0),"N/A")</f>
        <v>1220+</v>
      </c>
      <c r="K33" s="206">
        <f ca="1">INDEX(INDIRECT("Tractor_Status.xls!"&amp;K$1),MATCH($F33,[1]!Serial,0),0)</f>
        <v>41830</v>
      </c>
      <c r="L33" s="206" t="str">
        <f ca="1">IF(INDEX(INDIRECT("Tractor_Status.xls!"&amp;L$1),MATCH($F33,[1]!Serial,0),0)&lt;&gt;0,INDEX(INDIRECT("Tractor_Status.xls!"&amp;L$1),MATCH($F33,[1]!Serial,0),0),"N/A")</f>
        <v>Nowakowski</v>
      </c>
      <c r="M33" s="206" t="str">
        <f ca="1">IF(INDEX(INDIRECT("Tractor_Status.xls!"&amp;M$1),MATCH($F33,[1]!Serial,0),0)&lt;&gt;0,INDEX(INDIRECT("Tractor_Status.xls!"&amp;M$1),MATCH($F33,[1]!Serial,0),0),"N/A")</f>
        <v>N/A</v>
      </c>
      <c r="N33" s="206" t="str">
        <f ca="1">IF(INDEX(INDIRECT("Tractor_Status.xls!"&amp;N$1),MATCH($F33,[1]!Serial,0),0)&lt;&gt;0,INDEX(INDIRECT("Tractor_Status.xls!"&amp;N$1),MATCH($F33,[1]!Serial,0),0),"N/A")</f>
        <v>Order 4</v>
      </c>
      <c r="U33" t="s">
        <v>261</v>
      </c>
      <c r="V33" s="117">
        <v>231712.20080454001</v>
      </c>
      <c r="AV33" s="142" t="s">
        <v>296</v>
      </c>
    </row>
    <row r="34" spans="6:48" x14ac:dyDescent="0.4">
      <c r="F34" t="s">
        <v>501</v>
      </c>
      <c r="G34" s="207" t="str">
        <f ca="1">INDEX($C$2:$C$13,MONTH(INDEX(INDIRECT("Tractor_Status.xls!"&amp;G$1),MATCH($F34,[1]!Serial,0),0)))</f>
        <v>July</v>
      </c>
      <c r="H34" s="206">
        <f ca="1">IF(INDEX(INDIRECT("Tractor_Status.xls!"&amp;H$1),MATCH($F34,[1]!Serial,0),0)&lt;&gt;0,INDEX(INDIRECT("Tractor_Status.xls!"&amp;H$1),MATCH($F34,[1]!Serial,0),0),"N/A")</f>
        <v>41821</v>
      </c>
      <c r="I34" s="206" t="str">
        <f ca="1">IF(INDEX(INDIRECT("Tractor_Status.xls!"&amp;I$1),MATCH($F34,[1]!Serial,0),0)&lt;&gt;0,INDEX(INDIRECT("Tractor_Status.xls!"&amp;I$1),MATCH($F34,[1]!Serial,0),0),"N/A")</f>
        <v>Brokaw MN</v>
      </c>
      <c r="J34" s="207" t="str">
        <f ca="1">IF(INDEX(INDIRECT("Tractor_Status.xls!"&amp;J$1),MATCH($F34,[1]!Serial,0),0)&lt;&gt;0,INDEX(INDIRECT("Tractor_Status.xls!"&amp;J$1),MATCH($F34,[1]!Serial,0),0),"N/A")</f>
        <v>1220+</v>
      </c>
      <c r="K34" s="206">
        <f ca="1">INDEX(INDIRECT("Tractor_Status.xls!"&amp;K$1),MATCH($F34,[1]!Serial,0),0)</f>
        <v>41822</v>
      </c>
      <c r="L34" s="206" t="str">
        <f ca="1">IF(INDEX(INDIRECT("Tractor_Status.xls!"&amp;L$1),MATCH($F34,[1]!Serial,0),0)&lt;&gt;0,INDEX(INDIRECT("Tractor_Status.xls!"&amp;L$1),MATCH($F34,[1]!Serial,0),0),"N/A")</f>
        <v>Rech</v>
      </c>
      <c r="M34" s="206" t="str">
        <f ca="1">IF(INDEX(INDIRECT("Tractor_Status.xls!"&amp;M$1),MATCH($F34,[1]!Serial,0),0)&lt;&gt;0,INDEX(INDIRECT("Tractor_Status.xls!"&amp;M$1),MATCH($F34,[1]!Serial,0),0),"N/A")</f>
        <v>N/A</v>
      </c>
      <c r="N34" s="206" t="str">
        <f ca="1">IF(INDEX(INDIRECT("Tractor_Status.xls!"&amp;N$1),MATCH($F34,[1]!Serial,0),0)&lt;&gt;0,INDEX(INDIRECT("Tractor_Status.xls!"&amp;N$1),MATCH($F34,[1]!Serial,0),0),"N/A")</f>
        <v>UF01452-Farm Progress (DH Crop Service)</v>
      </c>
      <c r="U34" t="s">
        <v>378</v>
      </c>
      <c r="V34" s="117">
        <v>199987.203572306</v>
      </c>
    </row>
    <row r="35" spans="6:48" x14ac:dyDescent="0.4">
      <c r="F35" t="s">
        <v>502</v>
      </c>
      <c r="G35" s="207" t="str">
        <f ca="1">INDEX($C$2:$C$13,MONTH(INDEX(INDIRECT("Tractor_Status.xls!"&amp;G$1),MATCH($F35,[1]!Serial,0),0)))</f>
        <v>July</v>
      </c>
      <c r="H35" s="206">
        <f ca="1">IF(INDEX(INDIRECT("Tractor_Status.xls!"&amp;H$1),MATCH($F35,[1]!Serial,0),0)&lt;&gt;0,INDEX(INDIRECT("Tractor_Status.xls!"&amp;H$1),MATCH($F35,[1]!Serial,0),0),"N/A")</f>
        <v>41821</v>
      </c>
      <c r="I35" s="206" t="str">
        <f ca="1">IF(INDEX(INDIRECT("Tractor_Status.xls!"&amp;I$1),MATCH($F35,[1]!Serial,0),0)&lt;&gt;0,INDEX(INDIRECT("Tractor_Status.xls!"&amp;I$1),MATCH($F35,[1]!Serial,0),0),"N/A")</f>
        <v>Brokaw Supply</v>
      </c>
      <c r="J35" s="207">
        <f ca="1">IF(INDEX(INDIRECT("Tractor_Status.xls!"&amp;J$1),MATCH($F35,[1]!Serial,0),0)&lt;&gt;0,INDEX(INDIRECT("Tractor_Status.xls!"&amp;J$1),MATCH($F35,[1]!Serial,0),0),"N/A")</f>
        <v>1025</v>
      </c>
      <c r="K35" s="206">
        <f ca="1">INDEX(INDIRECT("Tractor_Status.xls!"&amp;K$1),MATCH($F35,[1]!Serial,0),0)</f>
        <v>41822</v>
      </c>
      <c r="L35" s="206" t="str">
        <f ca="1">IF(INDEX(INDIRECT("Tractor_Status.xls!"&amp;L$1),MATCH($F35,[1]!Serial,0),0)&lt;&gt;0,INDEX(INDIRECT("Tractor_Status.xls!"&amp;L$1),MATCH($F35,[1]!Serial,0),0),"N/A")</f>
        <v>Rech</v>
      </c>
      <c r="M35" s="206" t="str">
        <f ca="1">IF(INDEX(INDIRECT("Tractor_Status.xls!"&amp;M$1),MATCH($F35,[1]!Serial,0),0)&lt;&gt;0,INDEX(INDIRECT("Tractor_Status.xls!"&amp;M$1),MATCH($F35,[1]!Serial,0),0),"N/A")</f>
        <v>N/A</v>
      </c>
      <c r="N35" s="206" t="str">
        <f ca="1">IF(INDEX(INDIRECT("Tractor_Status.xls!"&amp;N$1),MATCH($F35,[1]!Serial,0),0)&lt;&gt;0,INDEX(INDIRECT("Tractor_Status.xls!"&amp;N$1),MATCH($F35,[1]!Serial,0),0),"N/A")</f>
        <v>UF01432-Farm Progress</v>
      </c>
      <c r="U35" t="s">
        <v>442</v>
      </c>
      <c r="V35" s="189">
        <v>243682</v>
      </c>
      <c r="W35" s="189"/>
    </row>
    <row r="36" spans="6:48" x14ac:dyDescent="0.4">
      <c r="F36" t="s">
        <v>503</v>
      </c>
      <c r="G36" s="207" t="str">
        <f ca="1">INDEX($C$2:$C$13,MONTH(INDEX(INDIRECT("Tractor_Status.xls!"&amp;G$1),MATCH($F36,[1]!Serial,0),0)))</f>
        <v>July</v>
      </c>
      <c r="H36" s="206">
        <f ca="1">IF(INDEX(INDIRECT("Tractor_Status.xls!"&amp;H$1),MATCH($F36,[1]!Serial,0),0)&lt;&gt;0,INDEX(INDIRECT("Tractor_Status.xls!"&amp;H$1),MATCH($F36,[1]!Serial,0),0),"N/A")</f>
        <v>41821</v>
      </c>
      <c r="I36" s="206" t="str">
        <f ca="1">IF(INDEX(INDIRECT("Tractor_Status.xls!"&amp;I$1),MATCH($F36,[1]!Serial,0),0)&lt;&gt;0,INDEX(INDIRECT("Tractor_Status.xls!"&amp;I$1),MATCH($F36,[1]!Serial,0),0),"N/A")</f>
        <v>HPA</v>
      </c>
      <c r="J36" s="207">
        <f ca="1">IF(INDEX(INDIRECT("Tractor_Status.xls!"&amp;J$1),MATCH($F36,[1]!Serial,0),0)&lt;&gt;0,INDEX(INDIRECT("Tractor_Status.xls!"&amp;J$1),MATCH($F36,[1]!Serial,0),0),"N/A")</f>
        <v>1020</v>
      </c>
      <c r="K36" s="206">
        <f ca="1">INDEX(INDIRECT("Tractor_Status.xls!"&amp;K$1),MATCH($F36,[1]!Serial,0),0)</f>
        <v>41835</v>
      </c>
      <c r="L36" s="206" t="str">
        <f ca="1">IF(INDEX(INDIRECT("Tractor_Status.xls!"&amp;L$1),MATCH($F36,[1]!Serial,0),0)&lt;&gt;0,INDEX(INDIRECT("Tractor_Status.xls!"&amp;L$1),MATCH($F36,[1]!Serial,0),0),"N/A")</f>
        <v>Ohm</v>
      </c>
      <c r="M36" s="206" t="str">
        <f ca="1">IF(INDEX(INDIRECT("Tractor_Status.xls!"&amp;M$1),MATCH($F36,[1]!Serial,0),0)&lt;&gt;0,INDEX(INDIRECT("Tractor_Status.xls!"&amp;M$1),MATCH($F36,[1]!Serial,0),0),"N/A")</f>
        <v>N/A</v>
      </c>
      <c r="N36" s="206" t="str">
        <f ca="1">IF(INDEX(INDIRECT("Tractor_Status.xls!"&amp;N$1),MATCH($F36,[1]!Serial,0),0)&lt;&gt;0,INDEX(INDIRECT("Tractor_Status.xls!"&amp;N$1),MATCH($F36,[1]!Serial,0),0),"N/A")</f>
        <v>Farm Fest / Dakota fest</v>
      </c>
      <c r="U36" t="s">
        <v>443</v>
      </c>
      <c r="V36" s="189">
        <v>245372.26178014977</v>
      </c>
    </row>
    <row r="37" spans="6:48" x14ac:dyDescent="0.4">
      <c r="F37" t="s">
        <v>504</v>
      </c>
      <c r="G37" s="207" t="str">
        <f ca="1">INDEX($C$2:$C$13,MONTH(INDEX(INDIRECT("Tractor_Status.xls!"&amp;G$1),MATCH($F37,[1]!Serial,0),0)))</f>
        <v>July</v>
      </c>
      <c r="H37" s="206">
        <f ca="1">IF(INDEX(INDIRECT("Tractor_Status.xls!"&amp;H$1),MATCH($F37,[1]!Serial,0),0)&lt;&gt;0,INDEX(INDIRECT("Tractor_Status.xls!"&amp;H$1),MATCH($F37,[1]!Serial,0),0),"N/A")</f>
        <v>41821</v>
      </c>
      <c r="I37" s="206" t="str">
        <f ca="1">IF(INDEX(INDIRECT("Tractor_Status.xls!"&amp;I$1),MATCH($F37,[1]!Serial,0),0)&lt;&gt;0,INDEX(INDIRECT("Tractor_Status.xls!"&amp;I$1),MATCH($F37,[1]!Serial,0),0),"N/A")</f>
        <v>HPA</v>
      </c>
      <c r="J37" s="207" t="str">
        <f ca="1">IF(INDEX(INDIRECT("Tractor_Status.xls!"&amp;J$1),MATCH($F37,[1]!Serial,0),0)&lt;&gt;0,INDEX(INDIRECT("Tractor_Status.xls!"&amp;J$1),MATCH($F37,[1]!Serial,0),0),"N/A")</f>
        <v>1220+</v>
      </c>
      <c r="K37" s="206">
        <f ca="1">INDEX(INDIRECT("Tractor_Status.xls!"&amp;K$1),MATCH($F37,[1]!Serial,0),0)</f>
        <v>41835</v>
      </c>
      <c r="L37" s="206" t="str">
        <f ca="1">IF(INDEX(INDIRECT("Tractor_Status.xls!"&amp;L$1),MATCH($F37,[1]!Serial,0),0)&lt;&gt;0,INDEX(INDIRECT("Tractor_Status.xls!"&amp;L$1),MATCH($F37,[1]!Serial,0),0),"N/A")</f>
        <v>Ohm</v>
      </c>
      <c r="M37" s="206" t="str">
        <f ca="1">IF(INDEX(INDIRECT("Tractor_Status.xls!"&amp;M$1),MATCH($F37,[1]!Serial,0),0)&lt;&gt;0,INDEX(INDIRECT("Tractor_Status.xls!"&amp;M$1),MATCH($F37,[1]!Serial,0),0),"N/A")</f>
        <v>N/A</v>
      </c>
      <c r="N37" s="206" t="str">
        <f ca="1">IF(INDEX(INDIRECT("Tractor_Status.xls!"&amp;N$1),MATCH($F37,[1]!Serial,0),0)&lt;&gt;0,INDEX(INDIRECT("Tractor_Status.xls!"&amp;N$1),MATCH($F37,[1]!Serial,0),0),"N/A")</f>
        <v>Farm Fest / Dakota fest</v>
      </c>
    </row>
    <row r="38" spans="6:48" x14ac:dyDescent="0.4">
      <c r="F38" t="s">
        <v>505</v>
      </c>
      <c r="G38" s="207" t="str">
        <f ca="1">INDEX($C$2:$C$13,MONTH(INDEX(INDIRECT("Tractor_Status.xls!"&amp;G$1),MATCH($F38,[1]!Serial,0),0)))</f>
        <v>July</v>
      </c>
      <c r="H38" s="206">
        <f ca="1">IF(INDEX(INDIRECT("Tractor_Status.xls!"&amp;H$1),MATCH($F38,[1]!Serial,0),0)&lt;&gt;0,INDEX(INDIRECT("Tractor_Status.xls!"&amp;H$1),MATCH($F38,[1]!Serial,0),0),"N/A")</f>
        <v>41821</v>
      </c>
      <c r="I38" s="206" t="str">
        <f ca="1">IF(INDEX(INDIRECT("Tractor_Status.xls!"&amp;I$1),MATCH($F38,[1]!Serial,0),0)&lt;&gt;0,INDEX(INDIRECT("Tractor_Status.xls!"&amp;I$1),MATCH($F38,[1]!Serial,0),0),"N/A")</f>
        <v>Delta NH</v>
      </c>
      <c r="J38" s="207">
        <f ca="1">IF(INDEX(INDIRECT("Tractor_Status.xls!"&amp;J$1),MATCH($F38,[1]!Serial,0),0)&lt;&gt;0,INDEX(INDIRECT("Tractor_Status.xls!"&amp;J$1),MATCH($F38,[1]!Serial,0),0),"N/A")</f>
        <v>1025</v>
      </c>
      <c r="K38" s="206">
        <f ca="1">INDEX(INDIRECT("Tractor_Status.xls!"&amp;K$1),MATCH($F38,[1]!Serial,0),0)</f>
        <v>41836</v>
      </c>
      <c r="L38" s="206" t="str">
        <f ca="1">IF(INDEX(INDIRECT("Tractor_Status.xls!"&amp;L$1),MATCH($F38,[1]!Serial,0),0)&lt;&gt;0,INDEX(INDIRECT("Tractor_Status.xls!"&amp;L$1),MATCH($F38,[1]!Serial,0),0),"N/A")</f>
        <v>Rech</v>
      </c>
      <c r="M38" s="206" t="str">
        <f ca="1">IF(INDEX(INDIRECT("Tractor_Status.xls!"&amp;M$1),MATCH($F38,[1]!Serial,0),0)&lt;&gt;0,INDEX(INDIRECT("Tractor_Status.xls!"&amp;M$1),MATCH($F38,[1]!Serial,0),0),"N/A")</f>
        <v>N/A</v>
      </c>
      <c r="N38" s="206" t="str">
        <f ca="1">IF(INDEX(INDIRECT("Tractor_Status.xls!"&amp;N$1),MATCH($F38,[1]!Serial,0),0)&lt;&gt;0,INDEX(INDIRECT("Tractor_Status.xls!"&amp;N$1),MATCH($F38,[1]!Serial,0),0),"N/A")</f>
        <v>N/A</v>
      </c>
    </row>
    <row r="39" spans="6:48" x14ac:dyDescent="0.4">
      <c r="F39" t="s">
        <v>506</v>
      </c>
      <c r="G39" s="207" t="str">
        <f ca="1">INDEX($C$2:$C$13,MONTH(INDEX(INDIRECT("Tractor_Status.xls!"&amp;G$1),MATCH($F39,[1]!Serial,0),0)))</f>
        <v>July</v>
      </c>
      <c r="H39" s="206">
        <f ca="1">IF(INDEX(INDIRECT("Tractor_Status.xls!"&amp;H$1),MATCH($F39,[1]!Serial,0),0)&lt;&gt;0,INDEX(INDIRECT("Tractor_Status.xls!"&amp;H$1),MATCH($F39,[1]!Serial,0),0),"N/A")</f>
        <v>41821</v>
      </c>
      <c r="I39" s="206" t="str">
        <f ca="1">IF(INDEX(INDIRECT("Tractor_Status.xls!"&amp;I$1),MATCH($F39,[1]!Serial,0),0)&lt;&gt;0,INDEX(INDIRECT("Tractor_Status.xls!"&amp;I$1),MATCH($F39,[1]!Serial,0),0),"N/A")</f>
        <v>Delta NH</v>
      </c>
      <c r="J39" s="207">
        <f ca="1">IF(INDEX(INDIRECT("Tractor_Status.xls!"&amp;J$1),MATCH($F39,[1]!Serial,0),0)&lt;&gt;0,INDEX(INDIRECT("Tractor_Status.xls!"&amp;J$1),MATCH($F39,[1]!Serial,0),0),"N/A")</f>
        <v>1025</v>
      </c>
      <c r="K39" s="206">
        <f ca="1">INDEX(INDIRECT("Tractor_Status.xls!"&amp;K$1),MATCH($F39,[1]!Serial,0),0)</f>
        <v>41836</v>
      </c>
      <c r="L39" s="206" t="str">
        <f ca="1">IF(INDEX(INDIRECT("Tractor_Status.xls!"&amp;L$1),MATCH($F39,[1]!Serial,0),0)&lt;&gt;0,INDEX(INDIRECT("Tractor_Status.xls!"&amp;L$1),MATCH($F39,[1]!Serial,0),0),"N/A")</f>
        <v>Rech</v>
      </c>
      <c r="M39" s="206" t="str">
        <f ca="1">IF(INDEX(INDIRECT("Tractor_Status.xls!"&amp;M$1),MATCH($F39,[1]!Serial,0),0)&lt;&gt;0,INDEX(INDIRECT("Tractor_Status.xls!"&amp;M$1),MATCH($F39,[1]!Serial,0),0),"N/A")</f>
        <v>N/A</v>
      </c>
      <c r="N39" s="206" t="str">
        <f ca="1">IF(INDEX(INDIRECT("Tractor_Status.xls!"&amp;N$1),MATCH($F39,[1]!Serial,0),0)&lt;&gt;0,INDEX(INDIRECT("Tractor_Status.xls!"&amp;N$1),MATCH($F39,[1]!Serial,0),0),"N/A")</f>
        <v>N/A</v>
      </c>
    </row>
    <row r="40" spans="6:48" x14ac:dyDescent="0.4">
      <c r="F40" t="s">
        <v>507</v>
      </c>
      <c r="G40" s="207" t="str">
        <f ca="1">INDEX($C$2:$C$13,MONTH(INDEX(INDIRECT("Tractor_Status.xls!"&amp;G$1),MATCH($F40,[1]!Serial,0),0)))</f>
        <v>July</v>
      </c>
      <c r="H40" s="206">
        <f ca="1">IF(INDEX(INDIRECT("Tractor_Status.xls!"&amp;H$1),MATCH($F40,[1]!Serial,0),0)&lt;&gt;0,INDEX(INDIRECT("Tractor_Status.xls!"&amp;H$1),MATCH($F40,[1]!Serial,0),0),"N/A")</f>
        <v>41821</v>
      </c>
      <c r="I40" s="206" t="str">
        <f ca="1">IF(INDEX(INDIRECT("Tractor_Status.xls!"&amp;I$1),MATCH($F40,[1]!Serial,0),0)&lt;&gt;0,INDEX(INDIRECT("Tractor_Status.xls!"&amp;I$1),MATCH($F40,[1]!Serial,0),0),"N/A")</f>
        <v>GFE</v>
      </c>
      <c r="J40" s="207" t="str">
        <f ca="1">IF(INDEX(INDIRECT("Tractor_Status.xls!"&amp;J$1),MATCH($F40,[1]!Serial,0),0)&lt;&gt;0,INDEX(INDIRECT("Tractor_Status.xls!"&amp;J$1),MATCH($F40,[1]!Serial,0),0),"N/A")</f>
        <v>1220+</v>
      </c>
      <c r="K40" s="206">
        <f ca="1">INDEX(INDIRECT("Tractor_Status.xls!"&amp;K$1),MATCH($F40,[1]!Serial,0),0)</f>
        <v>41838</v>
      </c>
      <c r="L40" s="206" t="str">
        <f ca="1">IF(INDEX(INDIRECT("Tractor_Status.xls!"&amp;L$1),MATCH($F40,[1]!Serial,0),0)&lt;&gt;0,INDEX(INDIRECT("Tractor_Status.xls!"&amp;L$1),MATCH($F40,[1]!Serial,0),0),"N/A")</f>
        <v>Follrod</v>
      </c>
      <c r="M40" s="206" t="str">
        <f ca="1">IF(INDEX(INDIRECT("Tractor_Status.xls!"&amp;M$1),MATCH($F40,[1]!Serial,0),0)&lt;&gt;0,INDEX(INDIRECT("Tractor_Status.xls!"&amp;M$1),MATCH($F40,[1]!Serial,0),0),"N/A")</f>
        <v>N/A</v>
      </c>
      <c r="N40" s="206" t="str">
        <f ca="1">IF(INDEX(INDIRECT("Tractor_Status.xls!"&amp;N$1),MATCH($F40,[1]!Serial,0),0)&lt;&gt;0,INDEX(INDIRECT("Tractor_Status.xls!"&amp;N$1),MATCH($F40,[1]!Serial,0),0),"N/A")</f>
        <v>PO 41533</v>
      </c>
      <c r="U40">
        <v>720</v>
      </c>
      <c r="V40" t="s">
        <v>445</v>
      </c>
    </row>
    <row r="41" spans="6:48" x14ac:dyDescent="0.4">
      <c r="F41" t="s">
        <v>508</v>
      </c>
      <c r="G41" s="207" t="str">
        <f ca="1">INDEX($C$2:$C$13,MONTH(INDEX(INDIRECT("Tractor_Status.xls!"&amp;G$1),MATCH($F41,[1]!Serial,0),0)))</f>
        <v>August</v>
      </c>
      <c r="H41" s="206">
        <f ca="1">IF(INDEX(INDIRECT("Tractor_Status.xls!"&amp;H$1),MATCH($F41,[1]!Serial,0),0)&lt;&gt;0,INDEX(INDIRECT("Tractor_Status.xls!"&amp;H$1),MATCH($F41,[1]!Serial,0),0),"N/A")</f>
        <v>41852</v>
      </c>
      <c r="I41" s="206" t="str">
        <f ca="1">IF(INDEX(INDIRECT("Tractor_Status.xls!"&amp;I$1),MATCH($F41,[1]!Serial,0),0)&lt;&gt;0,INDEX(INDIRECT("Tractor_Status.xls!"&amp;I$1),MATCH($F41,[1]!Serial,0),0),"N/A")</f>
        <v>Morrow</v>
      </c>
      <c r="J41" s="207" t="str">
        <f ca="1">IF(INDEX(INDIRECT("Tractor_Status.xls!"&amp;J$1),MATCH($F41,[1]!Serial,0),0)&lt;&gt;0,INDEX(INDIRECT("Tractor_Status.xls!"&amp;J$1),MATCH($F41,[1]!Serial,0),0),"N/A")</f>
        <v>1220+</v>
      </c>
      <c r="K41" s="206">
        <f ca="1">INDEX(INDIRECT("Tractor_Status.xls!"&amp;K$1),MATCH($F41,[1]!Serial,0),0)</f>
        <v>41820</v>
      </c>
      <c r="L41" s="206" t="str">
        <f ca="1">IF(INDEX(INDIRECT("Tractor_Status.xls!"&amp;L$1),MATCH($F41,[1]!Serial,0),0)&lt;&gt;0,INDEX(INDIRECT("Tractor_Status.xls!"&amp;L$1),MATCH($F41,[1]!Serial,0),0),"N/A")</f>
        <v>Hatley</v>
      </c>
      <c r="M41" s="206" t="str">
        <f ca="1">IF(INDEX(INDIRECT("Tractor_Status.xls!"&amp;M$1),MATCH($F41,[1]!Serial,0),0)&lt;&gt;0,INDEX(INDIRECT("Tractor_Status.xls!"&amp;M$1),MATCH($F41,[1]!Serial,0),0),"N/A")</f>
        <v>N/A</v>
      </c>
      <c r="N41" s="206" t="str">
        <f ca="1">IF(INDEX(INDIRECT("Tractor_Status.xls!"&amp;N$1),MATCH($F41,[1]!Serial,0),0)&lt;&gt;0,INDEX(INDIRECT("Tractor_Status.xls!"&amp;N$1),MATCH($F41,[1]!Serial,0),0),"N/A")</f>
        <v>1 of 5</v>
      </c>
      <c r="U41">
        <v>1025</v>
      </c>
      <c r="V41" t="s">
        <v>446</v>
      </c>
    </row>
    <row r="42" spans="6:48" x14ac:dyDescent="0.4">
      <c r="F42" t="s">
        <v>509</v>
      </c>
      <c r="G42" s="207" t="str">
        <f ca="1">INDEX($C$2:$C$13,MONTH(INDEX(INDIRECT("Tractor_Status.xls!"&amp;G$1),MATCH($F42,[1]!Serial,0),0)))</f>
        <v>August</v>
      </c>
      <c r="H42" s="206">
        <f ca="1">IF(INDEX(INDIRECT("Tractor_Status.xls!"&amp;H$1),MATCH($F42,[1]!Serial,0),0)&lt;&gt;0,INDEX(INDIRECT("Tractor_Status.xls!"&amp;H$1),MATCH($F42,[1]!Serial,0),0),"N/A")</f>
        <v>41852</v>
      </c>
      <c r="I42" s="206" t="str">
        <f ca="1">IF(INDEX(INDIRECT("Tractor_Status.xls!"&amp;I$1),MATCH($F42,[1]!Serial,0),0)&lt;&gt;0,INDEX(INDIRECT("Tractor_Status.xls!"&amp;I$1),MATCH($F42,[1]!Serial,0),0),"N/A")</f>
        <v>Morrow</v>
      </c>
      <c r="J42" s="207" t="str">
        <f ca="1">IF(INDEX(INDIRECT("Tractor_Status.xls!"&amp;J$1),MATCH($F42,[1]!Serial,0),0)&lt;&gt;0,INDEX(INDIRECT("Tractor_Status.xls!"&amp;J$1),MATCH($F42,[1]!Serial,0),0),"N/A")</f>
        <v>1220+</v>
      </c>
      <c r="K42" s="206">
        <f ca="1">INDEX(INDIRECT("Tractor_Status.xls!"&amp;K$1),MATCH($F42,[1]!Serial,0),0)</f>
        <v>41820</v>
      </c>
      <c r="L42" s="206" t="str">
        <f ca="1">IF(INDEX(INDIRECT("Tractor_Status.xls!"&amp;L$1),MATCH($F42,[1]!Serial,0),0)&lt;&gt;0,INDEX(INDIRECT("Tractor_Status.xls!"&amp;L$1),MATCH($F42,[1]!Serial,0),0),"N/A")</f>
        <v>Hatley</v>
      </c>
      <c r="M42" s="206" t="str">
        <f ca="1">IF(INDEX(INDIRECT("Tractor_Status.xls!"&amp;M$1),MATCH($F42,[1]!Serial,0),0)&lt;&gt;0,INDEX(INDIRECT("Tractor_Status.xls!"&amp;M$1),MATCH($F42,[1]!Serial,0),0),"N/A")</f>
        <v>N/A</v>
      </c>
      <c r="N42" s="206" t="str">
        <f ca="1">IF(INDEX(INDIRECT("Tractor_Status.xls!"&amp;N$1),MATCH($F42,[1]!Serial,0),0)&lt;&gt;0,INDEX(INDIRECT("Tractor_Status.xls!"&amp;N$1),MATCH($F42,[1]!Serial,0),0),"N/A")</f>
        <v>2 of 5</v>
      </c>
      <c r="U42" t="s">
        <v>374</v>
      </c>
      <c r="V42" t="s">
        <v>447</v>
      </c>
    </row>
    <row r="43" spans="6:48" x14ac:dyDescent="0.4">
      <c r="F43" t="s">
        <v>510</v>
      </c>
      <c r="G43" s="207" t="str">
        <f ca="1">INDEX($C$2:$C$13,MONTH(INDEX(INDIRECT("Tractor_Status.xls!"&amp;G$1),MATCH($F43,[1]!Serial,0),0)))</f>
        <v>August</v>
      </c>
      <c r="H43" s="206">
        <f ca="1">IF(INDEX(INDIRECT("Tractor_Status.xls!"&amp;H$1),MATCH($F43,[1]!Serial,0),0)&lt;&gt;0,INDEX(INDIRECT("Tractor_Status.xls!"&amp;H$1),MATCH($F43,[1]!Serial,0),0),"N/A")</f>
        <v>41852</v>
      </c>
      <c r="I43" s="206" t="str">
        <f ca="1">IF(INDEX(INDIRECT("Tractor_Status.xls!"&amp;I$1),MATCH($F43,[1]!Serial,0),0)&lt;&gt;0,INDEX(INDIRECT("Tractor_Status.xls!"&amp;I$1),MATCH($F43,[1]!Serial,0),0),"N/A")</f>
        <v>HPA</v>
      </c>
      <c r="J43" s="207">
        <f ca="1">IF(INDEX(INDIRECT("Tractor_Status.xls!"&amp;J$1),MATCH($F43,[1]!Serial,0),0)&lt;&gt;0,INDEX(INDIRECT("Tractor_Status.xls!"&amp;J$1),MATCH($F43,[1]!Serial,0),0),"N/A")</f>
        <v>1020</v>
      </c>
      <c r="K43" s="206">
        <f ca="1">INDEX(INDIRECT("Tractor_Status.xls!"&amp;K$1),MATCH($F43,[1]!Serial,0),0)</f>
        <v>41835</v>
      </c>
      <c r="L43" s="206" t="str">
        <f ca="1">IF(INDEX(INDIRECT("Tractor_Status.xls!"&amp;L$1),MATCH($F43,[1]!Serial,0),0)&lt;&gt;0,INDEX(INDIRECT("Tractor_Status.xls!"&amp;L$1),MATCH($F43,[1]!Serial,0),0),"N/A")</f>
        <v>Ohm</v>
      </c>
      <c r="M43" s="206" t="str">
        <f ca="1">IF(INDEX(INDIRECT("Tractor_Status.xls!"&amp;M$1),MATCH($F43,[1]!Serial,0),0)&lt;&gt;0,INDEX(INDIRECT("Tractor_Status.xls!"&amp;M$1),MATCH($F43,[1]!Serial,0),0),"N/A")</f>
        <v>N/A</v>
      </c>
      <c r="N43" s="206" t="str">
        <f ca="1">IF(INDEX(INDIRECT("Tractor_Status.xls!"&amp;N$1),MATCH($F43,[1]!Serial,0),0)&lt;&gt;0,INDEX(INDIRECT("Tractor_Status.xls!"&amp;N$1),MATCH($F43,[1]!Serial,0),0),"N/A")</f>
        <v>N/A</v>
      </c>
      <c r="U43">
        <v>1220</v>
      </c>
      <c r="V43" t="s">
        <v>448</v>
      </c>
    </row>
    <row r="44" spans="6:48" x14ac:dyDescent="0.4">
      <c r="F44" t="s">
        <v>511</v>
      </c>
      <c r="G44" s="207" t="str">
        <f ca="1">INDEX($C$2:$C$13,MONTH(INDEX(INDIRECT("Tractor_Status.xls!"&amp;G$1),MATCH($F44,[1]!Serial,0),0)))</f>
        <v>August</v>
      </c>
      <c r="H44" s="206">
        <f ca="1">IF(INDEX(INDIRECT("Tractor_Status.xls!"&amp;H$1),MATCH($F44,[1]!Serial,0),0)&lt;&gt;0,INDEX(INDIRECT("Tractor_Status.xls!"&amp;H$1),MATCH($F44,[1]!Serial,0),0),"N/A")</f>
        <v>41852</v>
      </c>
      <c r="I44" s="206" t="str">
        <f ca="1">IF(INDEX(INDIRECT("Tractor_Status.xls!"&amp;I$1),MATCH($F44,[1]!Serial,0),0)&lt;&gt;0,INDEX(INDIRECT("Tractor_Status.xls!"&amp;I$1),MATCH($F44,[1]!Serial,0),0),"N/A")</f>
        <v>HPA</v>
      </c>
      <c r="J44" s="207">
        <f ca="1">IF(INDEX(INDIRECT("Tractor_Status.xls!"&amp;J$1),MATCH($F44,[1]!Serial,0),0)&lt;&gt;0,INDEX(INDIRECT("Tractor_Status.xls!"&amp;J$1),MATCH($F44,[1]!Serial,0),0),"N/A")</f>
        <v>1020</v>
      </c>
      <c r="K44" s="206">
        <f ca="1">INDEX(INDIRECT("Tractor_Status.xls!"&amp;K$1),MATCH($F44,[1]!Serial,0),0)</f>
        <v>41835</v>
      </c>
      <c r="L44" s="206" t="str">
        <f ca="1">IF(INDEX(INDIRECT("Tractor_Status.xls!"&amp;L$1),MATCH($F44,[1]!Serial,0),0)&lt;&gt;0,INDEX(INDIRECT("Tractor_Status.xls!"&amp;L$1),MATCH($F44,[1]!Serial,0),0),"N/A")</f>
        <v>Ohm</v>
      </c>
      <c r="M44" s="206" t="str">
        <f ca="1">IF(INDEX(INDIRECT("Tractor_Status.xls!"&amp;M$1),MATCH($F44,[1]!Serial,0),0)&lt;&gt;0,INDEX(INDIRECT("Tractor_Status.xls!"&amp;M$1),MATCH($F44,[1]!Serial,0),0),"N/A")</f>
        <v>N/A</v>
      </c>
      <c r="N44" s="206" t="str">
        <f ca="1">IF(INDEX(INDIRECT("Tractor_Status.xls!"&amp;N$1),MATCH($F44,[1]!Serial,0),0)&lt;&gt;0,INDEX(INDIRECT("Tractor_Status.xls!"&amp;N$1),MATCH($F44,[1]!Serial,0),0),"N/A")</f>
        <v>N/A</v>
      </c>
      <c r="U44">
        <v>1020</v>
      </c>
      <c r="V44" t="s">
        <v>449</v>
      </c>
    </row>
    <row r="45" spans="6:48" x14ac:dyDescent="0.4">
      <c r="F45" t="s">
        <v>512</v>
      </c>
      <c r="G45" s="207" t="str">
        <f ca="1">INDEX($C$2:$C$13,MONTH(INDEX(INDIRECT("Tractor_Status.xls!"&amp;G$1),MATCH($F45,[1]!Serial,0),0)))</f>
        <v>August</v>
      </c>
      <c r="H45" s="206">
        <f ca="1">IF(INDEX(INDIRECT("Tractor_Status.xls!"&amp;H$1),MATCH($F45,[1]!Serial,0),0)&lt;&gt;0,INDEX(INDIRECT("Tractor_Status.xls!"&amp;H$1),MATCH($F45,[1]!Serial,0),0),"N/A")</f>
        <v>41852</v>
      </c>
      <c r="I45" s="206" t="str">
        <f ca="1">IF(INDEX(INDIRECT("Tractor_Status.xls!"&amp;I$1),MATCH($F45,[1]!Serial,0),0)&lt;&gt;0,INDEX(INDIRECT("Tractor_Status.xls!"&amp;I$1),MATCH($F45,[1]!Serial,0),0),"N/A")</f>
        <v>HPA</v>
      </c>
      <c r="J45" s="207">
        <f ca="1">IF(INDEX(INDIRECT("Tractor_Status.xls!"&amp;J$1),MATCH($F45,[1]!Serial,0),0)&lt;&gt;0,INDEX(INDIRECT("Tractor_Status.xls!"&amp;J$1),MATCH($F45,[1]!Serial,0),0),"N/A")</f>
        <v>1020</v>
      </c>
      <c r="K45" s="206">
        <f ca="1">INDEX(INDIRECT("Tractor_Status.xls!"&amp;K$1),MATCH($F45,[1]!Serial,0),0)</f>
        <v>41835</v>
      </c>
      <c r="L45" s="206" t="str">
        <f ca="1">IF(INDEX(INDIRECT("Tractor_Status.xls!"&amp;L$1),MATCH($F45,[1]!Serial,0),0)&lt;&gt;0,INDEX(INDIRECT("Tractor_Status.xls!"&amp;L$1),MATCH($F45,[1]!Serial,0),0),"N/A")</f>
        <v>Ohm</v>
      </c>
      <c r="M45" s="206" t="str">
        <f ca="1">IF(INDEX(INDIRECT("Tractor_Status.xls!"&amp;M$1),MATCH($F45,[1]!Serial,0),0)&lt;&gt;0,INDEX(INDIRECT("Tractor_Status.xls!"&amp;M$1),MATCH($F45,[1]!Serial,0),0),"N/A")</f>
        <v>N/A</v>
      </c>
      <c r="N45" s="206" t="str">
        <f ca="1">IF(INDEX(INDIRECT("Tractor_Status.xls!"&amp;N$1),MATCH($F45,[1]!Serial,0),0)&lt;&gt;0,INDEX(INDIRECT("Tractor_Status.xls!"&amp;N$1),MATCH($F45,[1]!Serial,0),0),"N/A")</f>
        <v>N/A</v>
      </c>
      <c r="U45" t="s">
        <v>438</v>
      </c>
      <c r="V45" s="118" t="s">
        <v>1342</v>
      </c>
    </row>
    <row r="46" spans="6:48" x14ac:dyDescent="0.4">
      <c r="F46" t="s">
        <v>513</v>
      </c>
      <c r="G46" s="207" t="str">
        <f ca="1">INDEX($C$2:$C$13,MONTH(INDEX(INDIRECT("Tractor_Status.xls!"&amp;G$1),MATCH($F46,[1]!Serial,0),0)))</f>
        <v>August</v>
      </c>
      <c r="H46" s="206">
        <f ca="1">IF(INDEX(INDIRECT("Tractor_Status.xls!"&amp;H$1),MATCH($F46,[1]!Serial,0),0)&lt;&gt;0,INDEX(INDIRECT("Tractor_Status.xls!"&amp;H$1),MATCH($F46,[1]!Serial,0),0),"N/A")</f>
        <v>41852</v>
      </c>
      <c r="I46" s="206" t="str">
        <f ca="1">IF(INDEX(INDIRECT("Tractor_Status.xls!"&amp;I$1),MATCH($F46,[1]!Serial,0),0)&lt;&gt;0,INDEX(INDIRECT("Tractor_Status.xls!"&amp;I$1),MATCH($F46,[1]!Serial,0),0),"N/A")</f>
        <v>HPA</v>
      </c>
      <c r="J46" s="207">
        <f ca="1">IF(INDEX(INDIRECT("Tractor_Status.xls!"&amp;J$1),MATCH($F46,[1]!Serial,0),0)&lt;&gt;0,INDEX(INDIRECT("Tractor_Status.xls!"&amp;J$1),MATCH($F46,[1]!Serial,0),0),"N/A")</f>
        <v>1020</v>
      </c>
      <c r="K46" s="206">
        <f ca="1">INDEX(INDIRECT("Tractor_Status.xls!"&amp;K$1),MATCH($F46,[1]!Serial,0),0)</f>
        <v>41835</v>
      </c>
      <c r="L46" s="206" t="str">
        <f ca="1">IF(INDEX(INDIRECT("Tractor_Status.xls!"&amp;L$1),MATCH($F46,[1]!Serial,0),0)&lt;&gt;0,INDEX(INDIRECT("Tractor_Status.xls!"&amp;L$1),MATCH($F46,[1]!Serial,0),0),"N/A")</f>
        <v>Ohm</v>
      </c>
      <c r="M46" s="206" t="str">
        <f ca="1">IF(INDEX(INDIRECT("Tractor_Status.xls!"&amp;M$1),MATCH($F46,[1]!Serial,0),0)&lt;&gt;0,INDEX(INDIRECT("Tractor_Status.xls!"&amp;M$1),MATCH($F46,[1]!Serial,0),0),"N/A")</f>
        <v>N/A</v>
      </c>
      <c r="N46" s="206" t="str">
        <f ca="1">IF(INDEX(INDIRECT("Tractor_Status.xls!"&amp;N$1),MATCH($F46,[1]!Serial,0),0)&lt;&gt;0,INDEX(INDIRECT("Tractor_Status.xls!"&amp;N$1),MATCH($F46,[1]!Serial,0),0),"N/A")</f>
        <v>N/A</v>
      </c>
      <c r="U46" t="s">
        <v>439</v>
      </c>
      <c r="V46" t="s">
        <v>450</v>
      </c>
    </row>
    <row r="47" spans="6:48" x14ac:dyDescent="0.4">
      <c r="F47" t="s">
        <v>514</v>
      </c>
      <c r="G47" s="207" t="str">
        <f ca="1">INDEX($C$2:$C$13,MONTH(INDEX(INDIRECT("Tractor_Status.xls!"&amp;G$1),MATCH($F47,[1]!Serial,0),0)))</f>
        <v>August</v>
      </c>
      <c r="H47" s="206">
        <f ca="1">IF(INDEX(INDIRECT("Tractor_Status.xls!"&amp;H$1),MATCH($F47,[1]!Serial,0),0)&lt;&gt;0,INDEX(INDIRECT("Tractor_Status.xls!"&amp;H$1),MATCH($F47,[1]!Serial,0),0),"N/A")</f>
        <v>41852</v>
      </c>
      <c r="I47" s="206" t="str">
        <f ca="1">IF(INDEX(INDIRECT("Tractor_Status.xls!"&amp;I$1),MATCH($F47,[1]!Serial,0),0)&lt;&gt;0,INDEX(INDIRECT("Tractor_Status.xls!"&amp;I$1),MATCH($F47,[1]!Serial,0),0),"N/A")</f>
        <v>HPA</v>
      </c>
      <c r="J47" s="207">
        <f ca="1">IF(INDEX(INDIRECT("Tractor_Status.xls!"&amp;J$1),MATCH($F47,[1]!Serial,0),0)&lt;&gt;0,INDEX(INDIRECT("Tractor_Status.xls!"&amp;J$1),MATCH($F47,[1]!Serial,0),0),"N/A")</f>
        <v>1020</v>
      </c>
      <c r="K47" s="206">
        <f ca="1">INDEX(INDIRECT("Tractor_Status.xls!"&amp;K$1),MATCH($F47,[1]!Serial,0),0)</f>
        <v>41835</v>
      </c>
      <c r="L47" s="206" t="str">
        <f ca="1">IF(INDEX(INDIRECT("Tractor_Status.xls!"&amp;L$1),MATCH($F47,[1]!Serial,0),0)&lt;&gt;0,INDEX(INDIRECT("Tractor_Status.xls!"&amp;L$1),MATCH($F47,[1]!Serial,0),0),"N/A")</f>
        <v>Ohm</v>
      </c>
      <c r="M47" s="206" t="str">
        <f ca="1">IF(INDEX(INDIRECT("Tractor_Status.xls!"&amp;M$1),MATCH($F47,[1]!Serial,0),0)&lt;&gt;0,INDEX(INDIRECT("Tractor_Status.xls!"&amp;M$1),MATCH($F47,[1]!Serial,0),0),"N/A")</f>
        <v>N/A</v>
      </c>
      <c r="N47" s="206" t="str">
        <f ca="1">IF(INDEX(INDIRECT("Tractor_Status.xls!"&amp;N$1),MATCH($F47,[1]!Serial,0),0)&lt;&gt;0,INDEX(INDIRECT("Tractor_Status.xls!"&amp;N$1),MATCH($F47,[1]!Serial,0),0),"N/A")</f>
        <v>N/A</v>
      </c>
    </row>
    <row r="48" spans="6:48" x14ac:dyDescent="0.4">
      <c r="F48" t="s">
        <v>515</v>
      </c>
      <c r="G48" s="207" t="str">
        <f ca="1">INDEX($C$2:$C$13,MONTH(INDEX(INDIRECT("Tractor_Status.xls!"&amp;G$1),MATCH($F48,[1]!Serial,0),0)))</f>
        <v>August</v>
      </c>
      <c r="H48" s="206">
        <f ca="1">IF(INDEX(INDIRECT("Tractor_Status.xls!"&amp;H$1),MATCH($F48,[1]!Serial,0),0)&lt;&gt;0,INDEX(INDIRECT("Tractor_Status.xls!"&amp;H$1),MATCH($F48,[1]!Serial,0),0),"N/A")</f>
        <v>41852</v>
      </c>
      <c r="I48" s="206" t="str">
        <f ca="1">IF(INDEX(INDIRECT("Tractor_Status.xls!"&amp;I$1),MATCH($F48,[1]!Serial,0),0)&lt;&gt;0,INDEX(INDIRECT("Tractor_Status.xls!"&amp;I$1),MATCH($F48,[1]!Serial,0),0),"N/A")</f>
        <v>HPA</v>
      </c>
      <c r="J48" s="207">
        <f ca="1">IF(INDEX(INDIRECT("Tractor_Status.xls!"&amp;J$1),MATCH($F48,[1]!Serial,0),0)&lt;&gt;0,INDEX(INDIRECT("Tractor_Status.xls!"&amp;J$1),MATCH($F48,[1]!Serial,0),0),"N/A")</f>
        <v>1020</v>
      </c>
      <c r="K48" s="206">
        <f ca="1">INDEX(INDIRECT("Tractor_Status.xls!"&amp;K$1),MATCH($F48,[1]!Serial,0),0)</f>
        <v>41835</v>
      </c>
      <c r="L48" s="206" t="str">
        <f ca="1">IF(INDEX(INDIRECT("Tractor_Status.xls!"&amp;L$1),MATCH($F48,[1]!Serial,0),0)&lt;&gt;0,INDEX(INDIRECT("Tractor_Status.xls!"&amp;L$1),MATCH($F48,[1]!Serial,0),0),"N/A")</f>
        <v>Ohm</v>
      </c>
      <c r="M48" s="206" t="str">
        <f ca="1">IF(INDEX(INDIRECT("Tractor_Status.xls!"&amp;M$1),MATCH($F48,[1]!Serial,0),0)&lt;&gt;0,INDEX(INDIRECT("Tractor_Status.xls!"&amp;M$1),MATCH($F48,[1]!Serial,0),0),"N/A")</f>
        <v>N/A</v>
      </c>
      <c r="N48" s="206" t="str">
        <f ca="1">IF(INDEX(INDIRECT("Tractor_Status.xls!"&amp;N$1),MATCH($F48,[1]!Serial,0),0)&lt;&gt;0,INDEX(INDIRECT("Tractor_Status.xls!"&amp;N$1),MATCH($F48,[1]!Serial,0),0),"N/A")</f>
        <v>N/A</v>
      </c>
    </row>
    <row r="49" spans="6:14" x14ac:dyDescent="0.4">
      <c r="F49" t="s">
        <v>516</v>
      </c>
      <c r="G49" s="207" t="str">
        <f ca="1">INDEX($C$2:$C$13,MONTH(INDEX(INDIRECT("Tractor_Status.xls!"&amp;G$1),MATCH($F49,[1]!Serial,0),0)))</f>
        <v>August</v>
      </c>
      <c r="H49" s="206" t="str">
        <f ca="1">IF(INDEX(INDIRECT("Tractor_Status.xls!"&amp;H$1),MATCH($F49,[1]!Serial,0),0)&lt;&gt;0,INDEX(INDIRECT("Tractor_Status.xls!"&amp;H$1),MATCH($F49,[1]!Serial,0),0),"N/A")</f>
        <v>N/A</v>
      </c>
      <c r="I49" s="206" t="str">
        <f ca="1">IF(INDEX(INDIRECT("Tractor_Status.xls!"&amp;I$1),MATCH($F49,[1]!Serial,0),0)&lt;&gt;0,INDEX(INDIRECT("Tractor_Status.xls!"&amp;I$1),MATCH($F49,[1]!Serial,0),0),"N/A")</f>
        <v>Riggins, NE</v>
      </c>
      <c r="J49" s="207">
        <f ca="1">IF(INDEX(INDIRECT("Tractor_Status.xls!"&amp;J$1),MATCH($F49,[1]!Serial,0),0)&lt;&gt;0,INDEX(INDIRECT("Tractor_Status.xls!"&amp;J$1),MATCH($F49,[1]!Serial,0),0),"N/A")</f>
        <v>720</v>
      </c>
      <c r="K49" s="206">
        <f ca="1">INDEX(INDIRECT("Tractor_Status.xls!"&amp;K$1),MATCH($F49,[1]!Serial,0),0)</f>
        <v>41821</v>
      </c>
      <c r="L49" s="206" t="str">
        <f ca="1">IF(INDEX(INDIRECT("Tractor_Status.xls!"&amp;L$1),MATCH($F49,[1]!Serial,0),0)&lt;&gt;0,INDEX(INDIRECT("Tractor_Status.xls!"&amp;L$1),MATCH($F49,[1]!Serial,0),0),"N/A")</f>
        <v>Rech</v>
      </c>
      <c r="M49" s="206" t="str">
        <f ca="1">IF(INDEX(INDIRECT("Tractor_Status.xls!"&amp;M$1),MATCH($F49,[1]!Serial,0),0)&lt;&gt;0,INDEX(INDIRECT("Tractor_Status.xls!"&amp;M$1),MATCH($F49,[1]!Serial,0),0),"N/A")</f>
        <v>N/A</v>
      </c>
      <c r="N49" s="206" t="str">
        <f ca="1">IF(INDEX(INDIRECT("Tractor_Status.xls!"&amp;N$1),MATCH($F49,[1]!Serial,0),0)&lt;&gt;0,INDEX(INDIRECT("Tractor_Status.xls!"&amp;N$1),MATCH($F49,[1]!Serial,0),0),"N/A")</f>
        <v>PO 10445: Dale Valentine</v>
      </c>
    </row>
    <row r="50" spans="6:14" x14ac:dyDescent="0.4">
      <c r="F50" t="s">
        <v>517</v>
      </c>
      <c r="G50" s="207" t="str">
        <f ca="1">INDEX($C$2:$C$13,MONTH(INDEX(INDIRECT("Tractor_Status.xls!"&amp;G$1),MATCH($F50,[1]!Serial,0),0)))</f>
        <v>August</v>
      </c>
      <c r="H50" s="206">
        <f ca="1">IF(INDEX(INDIRECT("Tractor_Status.xls!"&amp;H$1),MATCH($F50,[1]!Serial,0),0)&lt;&gt;0,INDEX(INDIRECT("Tractor_Status.xls!"&amp;H$1),MATCH($F50,[1]!Serial,0),0),"N/A")</f>
        <v>41852</v>
      </c>
      <c r="I50" s="206" t="str">
        <f ca="1">IF(INDEX(INDIRECT("Tractor_Status.xls!"&amp;I$1),MATCH($F50,[1]!Serial,0),0)&lt;&gt;0,INDEX(INDIRECT("Tractor_Status.xls!"&amp;I$1),MATCH($F50,[1]!Serial,0),0),"N/A")</f>
        <v>Egger Truck</v>
      </c>
      <c r="J50" s="207">
        <f ca="1">IF(INDEX(INDIRECT("Tractor_Status.xls!"&amp;J$1),MATCH($F50,[1]!Serial,0),0)&lt;&gt;0,INDEX(INDIRECT("Tractor_Status.xls!"&amp;J$1),MATCH($F50,[1]!Serial,0),0),"N/A")</f>
        <v>720</v>
      </c>
      <c r="K50" s="206">
        <f ca="1">INDEX(INDIRECT("Tractor_Status.xls!"&amp;K$1),MATCH($F50,[1]!Serial,0),0)</f>
        <v>41845</v>
      </c>
      <c r="L50" s="206" t="str">
        <f ca="1">IF(INDEX(INDIRECT("Tractor_Status.xls!"&amp;L$1),MATCH($F50,[1]!Serial,0),0)&lt;&gt;0,INDEX(INDIRECT("Tractor_Status.xls!"&amp;L$1),MATCH($F50,[1]!Serial,0),0),"N/A")</f>
        <v>Follrod</v>
      </c>
      <c r="M50" s="206" t="str">
        <f ca="1">IF(INDEX(INDIRECT("Tractor_Status.xls!"&amp;M$1),MATCH($F50,[1]!Serial,0),0)&lt;&gt;0,INDEX(INDIRECT("Tractor_Status.xls!"&amp;M$1),MATCH($F50,[1]!Serial,0),0),"N/A")</f>
        <v>N/A</v>
      </c>
      <c r="N50" s="206" t="str">
        <f ca="1">IF(INDEX(INDIRECT("Tractor_Status.xls!"&amp;N$1),MATCH($F50,[1]!Serial,0),0)&lt;&gt;0,INDEX(INDIRECT("Tractor_Status.xls!"&amp;N$1),MATCH($F50,[1]!Serial,0),0),"N/A")</f>
        <v>Demo-need for Ontario Ag Show Sept 9-11</v>
      </c>
    </row>
    <row r="51" spans="6:14" x14ac:dyDescent="0.4">
      <c r="F51" t="s">
        <v>518</v>
      </c>
      <c r="G51" s="207" t="str">
        <f ca="1">INDEX($C$2:$C$13,MONTH(INDEX(INDIRECT("Tractor_Status.xls!"&amp;G$1),MATCH($F51,[1]!Serial,0),0)))</f>
        <v>August</v>
      </c>
      <c r="H51" s="206">
        <f ca="1">IF(INDEX(INDIRECT("Tractor_Status.xls!"&amp;H$1),MATCH($F51,[1]!Serial,0),0)&lt;&gt;0,INDEX(INDIRECT("Tractor_Status.xls!"&amp;H$1),MATCH($F51,[1]!Serial,0),0),"N/A")</f>
        <v>41852</v>
      </c>
      <c r="I51" s="206" t="str">
        <f ca="1">IF(INDEX(INDIRECT("Tractor_Status.xls!"&amp;I$1),MATCH($F51,[1]!Serial,0),0)&lt;&gt;0,INDEX(INDIRECT("Tractor_Status.xls!"&amp;I$1),MATCH($F51,[1]!Serial,0),0),"N/A")</f>
        <v>Egger Truck</v>
      </c>
      <c r="J51" s="207">
        <f ca="1">IF(INDEX(INDIRECT("Tractor_Status.xls!"&amp;J$1),MATCH($F51,[1]!Serial,0),0)&lt;&gt;0,INDEX(INDIRECT("Tractor_Status.xls!"&amp;J$1),MATCH($F51,[1]!Serial,0),0),"N/A")</f>
        <v>1020</v>
      </c>
      <c r="K51" s="206">
        <f ca="1">INDEX(INDIRECT("Tractor_Status.xls!"&amp;K$1),MATCH($F51,[1]!Serial,0),0)</f>
        <v>41845</v>
      </c>
      <c r="L51" s="206" t="str">
        <f ca="1">IF(INDEX(INDIRECT("Tractor_Status.xls!"&amp;L$1),MATCH($F51,[1]!Serial,0),0)&lt;&gt;0,INDEX(INDIRECT("Tractor_Status.xls!"&amp;L$1),MATCH($F51,[1]!Serial,0),0),"N/A")</f>
        <v>Follrod</v>
      </c>
      <c r="M51" s="206" t="str">
        <f ca="1">IF(INDEX(INDIRECT("Tractor_Status.xls!"&amp;M$1),MATCH($F51,[1]!Serial,0),0)&lt;&gt;0,INDEX(INDIRECT("Tractor_Status.xls!"&amp;M$1),MATCH($F51,[1]!Serial,0),0),"N/A")</f>
        <v>N/A</v>
      </c>
      <c r="N51" s="206" t="str">
        <f ca="1">IF(INDEX(INDIRECT("Tractor_Status.xls!"&amp;N$1),MATCH($F51,[1]!Serial,0),0)&lt;&gt;0,INDEX(INDIRECT("Tractor_Status.xls!"&amp;N$1),MATCH($F51,[1]!Serial,0),0),"N/A")</f>
        <v>Stock-need for Ontario Ag Show Sept 9-11</v>
      </c>
    </row>
    <row r="52" spans="6:14" x14ac:dyDescent="0.4">
      <c r="F52" t="s">
        <v>519</v>
      </c>
      <c r="G52" s="207" t="str">
        <f ca="1">INDEX($C$2:$C$13,MONTH(INDEX(INDIRECT("Tractor_Status.xls!"&amp;G$1),MATCH($F52,[1]!Serial,0),0)))</f>
        <v>August</v>
      </c>
      <c r="H52" s="206">
        <f ca="1">IF(INDEX(INDIRECT("Tractor_Status.xls!"&amp;H$1),MATCH($F52,[1]!Serial,0),0)&lt;&gt;0,INDEX(INDIRECT("Tractor_Status.xls!"&amp;H$1),MATCH($F52,[1]!Serial,0),0),"N/A")</f>
        <v>41913</v>
      </c>
      <c r="I52" s="206" t="str">
        <f ca="1">IF(INDEX(INDIRECT("Tractor_Status.xls!"&amp;I$1),MATCH($F52,[1]!Serial,0),0)&lt;&gt;0,INDEX(INDIRECT("Tractor_Status.xls!"&amp;I$1),MATCH($F52,[1]!Serial,0),0),"N/A")</f>
        <v>OVA</v>
      </c>
      <c r="J52" s="207">
        <f ca="1">IF(INDEX(INDIRECT("Tractor_Status.xls!"&amp;J$1),MATCH($F52,[1]!Serial,0),0)&lt;&gt;0,INDEX(INDIRECT("Tractor_Status.xls!"&amp;J$1),MATCH($F52,[1]!Serial,0),0),"N/A")</f>
        <v>720</v>
      </c>
      <c r="K52" s="206">
        <f ca="1">INDEX(INDIRECT("Tractor_Status.xls!"&amp;K$1),MATCH($F52,[1]!Serial,0),0)</f>
        <v>41838</v>
      </c>
      <c r="L52" s="206" t="str">
        <f ca="1">IF(INDEX(INDIRECT("Tractor_Status.xls!"&amp;L$1),MATCH($F52,[1]!Serial,0),0)&lt;&gt;0,INDEX(INDIRECT("Tractor_Status.xls!"&amp;L$1),MATCH($F52,[1]!Serial,0),0),"N/A")</f>
        <v>Payne</v>
      </c>
      <c r="M52" s="206" t="str">
        <f ca="1">IF(INDEX(INDIRECT("Tractor_Status.xls!"&amp;M$1),MATCH($F52,[1]!Serial,0),0)&lt;&gt;0,INDEX(INDIRECT("Tractor_Status.xls!"&amp;M$1),MATCH($F52,[1]!Serial,0),0),"N/A")</f>
        <v>N/A</v>
      </c>
      <c r="N52" s="206" t="str">
        <f ca="1">IF(INDEX(INDIRECT("Tractor_Status.xls!"&amp;N$1),MATCH($F52,[1]!Serial,0),0)&lt;&gt;0,INDEX(INDIRECT("Tractor_Status.xls!"&amp;N$1),MATCH($F52,[1]!Serial,0),0),"N/A")</f>
        <v>PO ASOWB15 Barry Wright</v>
      </c>
    </row>
    <row r="53" spans="6:14" x14ac:dyDescent="0.4">
      <c r="F53" t="s">
        <v>520</v>
      </c>
      <c r="G53" s="207" t="str">
        <f ca="1">INDEX($C$2:$C$13,MONTH(INDEX(INDIRECT("Tractor_Status.xls!"&amp;G$1),MATCH($F53,[1]!Serial,0),0)))</f>
        <v>August</v>
      </c>
      <c r="H53" s="206" t="str">
        <f ca="1">IF(INDEX(INDIRECT("Tractor_Status.xls!"&amp;H$1),MATCH($F53,[1]!Serial,0),0)&lt;&gt;0,INDEX(INDIRECT("Tractor_Status.xls!"&amp;H$1),MATCH($F53,[1]!Serial,0),0),"N/A")</f>
        <v>N/A</v>
      </c>
      <c r="I53" s="206" t="str">
        <f ca="1">IF(INDEX(INDIRECT("Tractor_Status.xls!"&amp;I$1),MATCH($F53,[1]!Serial,0),0)&lt;&gt;0,INDEX(INDIRECT("Tractor_Status.xls!"&amp;I$1),MATCH($F53,[1]!Serial,0),0),"N/A")</f>
        <v>Riggins, NE</v>
      </c>
      <c r="J53" s="207">
        <f ca="1">IF(INDEX(INDIRECT("Tractor_Status.xls!"&amp;J$1),MATCH($F53,[1]!Serial,0),0)&lt;&gt;0,INDEX(INDIRECT("Tractor_Status.xls!"&amp;J$1),MATCH($F53,[1]!Serial,0),0),"N/A")</f>
        <v>720</v>
      </c>
      <c r="K53" s="206">
        <f ca="1">INDEX(INDIRECT("Tractor_Status.xls!"&amp;K$1),MATCH($F53,[1]!Serial,0),0)</f>
        <v>41821</v>
      </c>
      <c r="L53" s="206" t="str">
        <f ca="1">IF(INDEX(INDIRECT("Tractor_Status.xls!"&amp;L$1),MATCH($F53,[1]!Serial,0),0)&lt;&gt;0,INDEX(INDIRECT("Tractor_Status.xls!"&amp;L$1),MATCH($F53,[1]!Serial,0),0),"N/A")</f>
        <v>Rech</v>
      </c>
      <c r="M53" s="206" t="str">
        <f ca="1">IF(INDEX(INDIRECT("Tractor_Status.xls!"&amp;M$1),MATCH($F53,[1]!Serial,0),0)&lt;&gt;0,INDEX(INDIRECT("Tractor_Status.xls!"&amp;M$1),MATCH($F53,[1]!Serial,0),0),"N/A")</f>
        <v>N/A</v>
      </c>
      <c r="N53" s="206" t="str">
        <f ca="1">IF(INDEX(INDIRECT("Tractor_Status.xls!"&amp;N$1),MATCH($F53,[1]!Serial,0),0)&lt;&gt;0,INDEX(INDIRECT("Tractor_Status.xls!"&amp;N$1),MATCH($F53,[1]!Serial,0),0),"N/A")</f>
        <v>PO 10446</v>
      </c>
    </row>
    <row r="54" spans="6:14" x14ac:dyDescent="0.4">
      <c r="F54" t="s">
        <v>521</v>
      </c>
      <c r="G54" s="207" t="str">
        <f ca="1">INDEX($C$2:$C$13,MONTH(INDEX(INDIRECT("Tractor_Status.xls!"&amp;G$1),MATCH($F54,[1]!Serial,0),0)))</f>
        <v>August</v>
      </c>
      <c r="H54" s="206">
        <f ca="1">IF(INDEX(INDIRECT("Tractor_Status.xls!"&amp;H$1),MATCH($F54,[1]!Serial,0),0)&lt;&gt;0,INDEX(INDIRECT("Tractor_Status.xls!"&amp;H$1),MATCH($F54,[1]!Serial,0),0),"N/A")</f>
        <v>41852</v>
      </c>
      <c r="I54" s="206" t="str">
        <f ca="1">IF(INDEX(INDIRECT("Tractor_Status.xls!"&amp;I$1),MATCH($F54,[1]!Serial,0),0)&lt;&gt;0,INDEX(INDIRECT("Tractor_Status.xls!"&amp;I$1),MATCH($F54,[1]!Serial,0),0),"N/A")</f>
        <v>Riggins, MO</v>
      </c>
      <c r="J54" s="207">
        <f ca="1">IF(INDEX(INDIRECT("Tractor_Status.xls!"&amp;J$1),MATCH($F54,[1]!Serial,0),0)&lt;&gt;0,INDEX(INDIRECT("Tractor_Status.xls!"&amp;J$1),MATCH($F54,[1]!Serial,0),0),"N/A")</f>
        <v>1025</v>
      </c>
      <c r="K54" s="206">
        <f ca="1">INDEX(INDIRECT("Tractor_Status.xls!"&amp;K$1),MATCH($F54,[1]!Serial,0),0)</f>
        <v>41821</v>
      </c>
      <c r="L54" s="206" t="str">
        <f ca="1">IF(INDEX(INDIRECT("Tractor_Status.xls!"&amp;L$1),MATCH($F54,[1]!Serial,0),0)&lt;&gt;0,INDEX(INDIRECT("Tractor_Status.xls!"&amp;L$1),MATCH($F54,[1]!Serial,0),0),"N/A")</f>
        <v>Rech</v>
      </c>
      <c r="M54" s="206" t="str">
        <f ca="1">IF(INDEX(INDIRECT("Tractor_Status.xls!"&amp;M$1),MATCH($F54,[1]!Serial,0),0)&lt;&gt;0,INDEX(INDIRECT("Tractor_Status.xls!"&amp;M$1),MATCH($F54,[1]!Serial,0),0),"N/A")</f>
        <v>N/A</v>
      </c>
      <c r="N54" s="206" t="str">
        <f ca="1">IF(INDEX(INDIRECT("Tractor_Status.xls!"&amp;N$1),MATCH($F54,[1]!Serial,0),0)&lt;&gt;0,INDEX(INDIRECT("Tractor_Status.xls!"&amp;N$1),MATCH($F54,[1]!Serial,0),0),"N/A")</f>
        <v>PO 10440 Kent Chinn; Need by end of Month</v>
      </c>
    </row>
    <row r="55" spans="6:14" x14ac:dyDescent="0.4">
      <c r="F55" t="s">
        <v>522</v>
      </c>
      <c r="G55" s="207" t="str">
        <f ca="1">INDEX($C$2:$C$13,MONTH(INDEX(INDIRECT("Tractor_Status.xls!"&amp;G$1),MATCH($F55,[1]!Serial,0),0)))</f>
        <v>August</v>
      </c>
      <c r="H55" s="206" t="str">
        <f ca="1">IF(INDEX(INDIRECT("Tractor_Status.xls!"&amp;H$1),MATCH($F55,[1]!Serial,0),0)&lt;&gt;0,INDEX(INDIRECT("Tractor_Status.xls!"&amp;H$1),MATCH($F55,[1]!Serial,0),0),"N/A")</f>
        <v>N/A</v>
      </c>
      <c r="I55" s="206" t="str">
        <f ca="1">IF(INDEX(INDIRECT("Tractor_Status.xls!"&amp;I$1),MATCH($F55,[1]!Serial,0),0)&lt;&gt;0,INDEX(INDIRECT("Tractor_Status.xls!"&amp;I$1),MATCH($F55,[1]!Serial,0),0),"N/A")</f>
        <v>Riggins, NE</v>
      </c>
      <c r="J55" s="207">
        <f ca="1">IF(INDEX(INDIRECT("Tractor_Status.xls!"&amp;J$1),MATCH($F55,[1]!Serial,0),0)&lt;&gt;0,INDEX(INDIRECT("Tractor_Status.xls!"&amp;J$1),MATCH($F55,[1]!Serial,0),0),"N/A")</f>
        <v>1025</v>
      </c>
      <c r="K55" s="206">
        <f ca="1">INDEX(INDIRECT("Tractor_Status.xls!"&amp;K$1),MATCH($F55,[1]!Serial,0),0)</f>
        <v>41821</v>
      </c>
      <c r="L55" s="206" t="str">
        <f ca="1">IF(INDEX(INDIRECT("Tractor_Status.xls!"&amp;L$1),MATCH($F55,[1]!Serial,0),0)&lt;&gt;0,INDEX(INDIRECT("Tractor_Status.xls!"&amp;L$1),MATCH($F55,[1]!Serial,0),0),"N/A")</f>
        <v>Rech</v>
      </c>
      <c r="M55" s="206">
        <f ca="1">IF(INDEX(INDIRECT("Tractor_Status.xls!"&amp;M$1),MATCH($F55,[1]!Serial,0),0)&lt;&gt;0,INDEX(INDIRECT("Tractor_Status.xls!"&amp;M$1),MATCH($F55,[1]!Serial,0),0),"N/A")</f>
        <v>41859</v>
      </c>
      <c r="N55" s="206" t="str">
        <f ca="1">IF(INDEX(INDIRECT("Tractor_Status.xls!"&amp;N$1),MATCH($F55,[1]!Serial,0),0)&lt;&gt;0,INDEX(INDIRECT("Tractor_Status.xls!"&amp;N$1),MATCH($F55,[1]!Serial,0),0),"N/A")</f>
        <v>PO 10452 Schmidt Ag</v>
      </c>
    </row>
    <row r="56" spans="6:14" x14ac:dyDescent="0.4">
      <c r="F56" t="s">
        <v>523</v>
      </c>
      <c r="G56" s="207" t="str">
        <f ca="1">INDEX($C$2:$C$13,MONTH(INDEX(INDIRECT("Tractor_Status.xls!"&amp;G$1),MATCH($F56,[1]!Serial,0),0)))</f>
        <v>August</v>
      </c>
      <c r="H56" s="206" t="str">
        <f ca="1">IF(INDEX(INDIRECT("Tractor_Status.xls!"&amp;H$1),MATCH($F56,[1]!Serial,0),0)&lt;&gt;0,INDEX(INDIRECT("Tractor_Status.xls!"&amp;H$1),MATCH($F56,[1]!Serial,0),0),"N/A")</f>
        <v>N/A</v>
      </c>
      <c r="I56" s="206" t="str">
        <f ca="1">IF(INDEX(INDIRECT("Tractor_Status.xls!"&amp;I$1),MATCH($F56,[1]!Serial,0),0)&lt;&gt;0,INDEX(INDIRECT("Tractor_Status.xls!"&amp;I$1),MATCH($F56,[1]!Serial,0),0),"N/A")</f>
        <v>Riggins, NE</v>
      </c>
      <c r="J56" s="207">
        <f ca="1">IF(INDEX(INDIRECT("Tractor_Status.xls!"&amp;J$1),MATCH($F56,[1]!Serial,0),0)&lt;&gt;0,INDEX(INDIRECT("Tractor_Status.xls!"&amp;J$1),MATCH($F56,[1]!Serial,0),0),"N/A")</f>
        <v>1025</v>
      </c>
      <c r="K56" s="206">
        <f ca="1">INDEX(INDIRECT("Tractor_Status.xls!"&amp;K$1),MATCH($F56,[1]!Serial,0),0)</f>
        <v>41821</v>
      </c>
      <c r="L56" s="206" t="str">
        <f ca="1">IF(INDEX(INDIRECT("Tractor_Status.xls!"&amp;L$1),MATCH($F56,[1]!Serial,0),0)&lt;&gt;0,INDEX(INDIRECT("Tractor_Status.xls!"&amp;L$1),MATCH($F56,[1]!Serial,0),0),"N/A")</f>
        <v>Rech</v>
      </c>
      <c r="M56" s="206" t="str">
        <f ca="1">IF(INDEX(INDIRECT("Tractor_Status.xls!"&amp;M$1),MATCH($F56,[1]!Serial,0),0)&lt;&gt;0,INDEX(INDIRECT("Tractor_Status.xls!"&amp;M$1),MATCH($F56,[1]!Serial,0),0),"N/A")</f>
        <v>N/A</v>
      </c>
      <c r="N56" s="206" t="str">
        <f ca="1">IF(INDEX(INDIRECT("Tractor_Status.xls!"&amp;N$1),MATCH($F56,[1]!Serial,0),0)&lt;&gt;0,INDEX(INDIRECT("Tractor_Status.xls!"&amp;N$1),MATCH($F56,[1]!Serial,0),0),"N/A")</f>
        <v>PO 10453</v>
      </c>
    </row>
    <row r="57" spans="6:14" x14ac:dyDescent="0.4">
      <c r="F57" t="s">
        <v>524</v>
      </c>
      <c r="G57" s="207" t="str">
        <f ca="1">INDEX($C$2:$C$13,MONTH(INDEX(INDIRECT("Tractor_Status.xls!"&amp;G$1),MATCH($F57,[1]!Serial,0),0)))</f>
        <v>August</v>
      </c>
      <c r="H57" s="206" t="str">
        <f ca="1">IF(INDEX(INDIRECT("Tractor_Status.xls!"&amp;H$1),MATCH($F57,[1]!Serial,0),0)&lt;&gt;0,INDEX(INDIRECT("Tractor_Status.xls!"&amp;H$1),MATCH($F57,[1]!Serial,0),0),"N/A")</f>
        <v>N/A</v>
      </c>
      <c r="I57" s="206" t="str">
        <f ca="1">IF(INDEX(INDIRECT("Tractor_Status.xls!"&amp;I$1),MATCH($F57,[1]!Serial,0),0)&lt;&gt;0,INDEX(INDIRECT("Tractor_Status.xls!"&amp;I$1),MATCH($F57,[1]!Serial,0),0),"N/A")</f>
        <v>Riggins, NE</v>
      </c>
      <c r="J57" s="207">
        <f ca="1">IF(INDEX(INDIRECT("Tractor_Status.xls!"&amp;J$1),MATCH($F57,[1]!Serial,0),0)&lt;&gt;0,INDEX(INDIRECT("Tractor_Status.xls!"&amp;J$1),MATCH($F57,[1]!Serial,0),0),"N/A")</f>
        <v>1220</v>
      </c>
      <c r="K57" s="206">
        <f ca="1">INDEX(INDIRECT("Tractor_Status.xls!"&amp;K$1),MATCH($F57,[1]!Serial,0),0)</f>
        <v>41821</v>
      </c>
      <c r="L57" s="206" t="str">
        <f ca="1">IF(INDEX(INDIRECT("Tractor_Status.xls!"&amp;L$1),MATCH($F57,[1]!Serial,0),0)&lt;&gt;0,INDEX(INDIRECT("Tractor_Status.xls!"&amp;L$1),MATCH($F57,[1]!Serial,0),0),"N/A")</f>
        <v>Rech</v>
      </c>
      <c r="M57" s="206">
        <f ca="1">IF(INDEX(INDIRECT("Tractor_Status.xls!"&amp;M$1),MATCH($F57,[1]!Serial,0),0)&lt;&gt;0,INDEX(INDIRECT("Tractor_Status.xls!"&amp;M$1),MATCH($F57,[1]!Serial,0),0),"N/A")</f>
        <v>41830</v>
      </c>
      <c r="N57" s="206" t="str">
        <f ca="1">IF(INDEX(INDIRECT("Tractor_Status.xls!"&amp;N$1),MATCH($F57,[1]!Serial,0),0)&lt;&gt;0,INDEX(INDIRECT("Tractor_Status.xls!"&amp;N$1),MATCH($F57,[1]!Serial,0),0),"N/A")</f>
        <v xml:space="preserve">PO 10463 </v>
      </c>
    </row>
    <row r="58" spans="6:14" x14ac:dyDescent="0.4">
      <c r="F58" t="s">
        <v>525</v>
      </c>
      <c r="G58" s="207" t="str">
        <f ca="1">INDEX($C$2:$C$13,MONTH(INDEX(INDIRECT("Tractor_Status.xls!"&amp;G$1),MATCH($F58,[1]!Serial,0),0)))</f>
        <v>August</v>
      </c>
      <c r="H58" s="206" t="str">
        <f ca="1">IF(INDEX(INDIRECT("Tractor_Status.xls!"&amp;H$1),MATCH($F58,[1]!Serial,0),0)&lt;&gt;0,INDEX(INDIRECT("Tractor_Status.xls!"&amp;H$1),MATCH($F58,[1]!Serial,0),0),"N/A")</f>
        <v>N/A</v>
      </c>
      <c r="I58" s="206" t="str">
        <f ca="1">IF(INDEX(INDIRECT("Tractor_Status.xls!"&amp;I$1),MATCH($F58,[1]!Serial,0),0)&lt;&gt;0,INDEX(INDIRECT("Tractor_Status.xls!"&amp;I$1),MATCH($F58,[1]!Serial,0),0),"N/A")</f>
        <v>Riggins, NE</v>
      </c>
      <c r="J58" s="207">
        <f ca="1">IF(INDEX(INDIRECT("Tractor_Status.xls!"&amp;J$1),MATCH($F58,[1]!Serial,0),0)&lt;&gt;0,INDEX(INDIRECT("Tractor_Status.xls!"&amp;J$1),MATCH($F58,[1]!Serial,0),0),"N/A")</f>
        <v>1220</v>
      </c>
      <c r="K58" s="206">
        <f ca="1">INDEX(INDIRECT("Tractor_Status.xls!"&amp;K$1),MATCH($F58,[1]!Serial,0),0)</f>
        <v>41821</v>
      </c>
      <c r="L58" s="206" t="str">
        <f ca="1">IF(INDEX(INDIRECT("Tractor_Status.xls!"&amp;L$1),MATCH($F58,[1]!Serial,0),0)&lt;&gt;0,INDEX(INDIRECT("Tractor_Status.xls!"&amp;L$1),MATCH($F58,[1]!Serial,0),0),"N/A")</f>
        <v>Rech</v>
      </c>
      <c r="M58" s="206" t="str">
        <f ca="1">IF(INDEX(INDIRECT("Tractor_Status.xls!"&amp;M$1),MATCH($F58,[1]!Serial,0),0)&lt;&gt;0,INDEX(INDIRECT("Tractor_Status.xls!"&amp;M$1),MATCH($F58,[1]!Serial,0),0),"N/A")</f>
        <v>N/A</v>
      </c>
      <c r="N58" s="206" t="str">
        <f ca="1">IF(INDEX(INDIRECT("Tractor_Status.xls!"&amp;N$1),MATCH($F58,[1]!Serial,0),0)&lt;&gt;0,INDEX(INDIRECT("Tractor_Status.xls!"&amp;N$1),MATCH($F58,[1]!Serial,0),0),"N/A")</f>
        <v>PO 10464</v>
      </c>
    </row>
    <row r="59" spans="6:14" x14ac:dyDescent="0.4">
      <c r="F59" t="s">
        <v>526</v>
      </c>
      <c r="G59" s="207" t="str">
        <f ca="1">INDEX($C$2:$C$13,MONTH(INDEX(INDIRECT("Tractor_Status.xls!"&amp;G$1),MATCH($F59,[1]!Serial,0),0)))</f>
        <v>August</v>
      </c>
      <c r="H59" s="206">
        <f ca="1">IF(INDEX(INDIRECT("Tractor_Status.xls!"&amp;H$1),MATCH($F59,[1]!Serial,0),0)&lt;&gt;0,INDEX(INDIRECT("Tractor_Status.xls!"&amp;H$1),MATCH($F59,[1]!Serial,0),0),"N/A")</f>
        <v>41852</v>
      </c>
      <c r="I59" s="206" t="str">
        <f ca="1">IF(INDEX(INDIRECT("Tractor_Status.xls!"&amp;I$1),MATCH($F59,[1]!Serial,0),0)&lt;&gt;0,INDEX(INDIRECT("Tractor_Status.xls!"&amp;I$1),MATCH($F59,[1]!Serial,0),0),"N/A")</f>
        <v>Brokaw MN</v>
      </c>
      <c r="J59" s="207">
        <f ca="1">IF(INDEX(INDIRECT("Tractor_Status.xls!"&amp;J$1),MATCH($F59,[1]!Serial,0),0)&lt;&gt;0,INDEX(INDIRECT("Tractor_Status.xls!"&amp;J$1),MATCH($F59,[1]!Serial,0),0),"N/A")</f>
        <v>1025</v>
      </c>
      <c r="K59" s="206">
        <f ca="1">INDEX(INDIRECT("Tractor_Status.xls!"&amp;K$1),MATCH($F59,[1]!Serial,0),0)</f>
        <v>41822</v>
      </c>
      <c r="L59" s="206" t="str">
        <f ca="1">IF(INDEX(INDIRECT("Tractor_Status.xls!"&amp;L$1),MATCH($F59,[1]!Serial,0),0)&lt;&gt;0,INDEX(INDIRECT("Tractor_Status.xls!"&amp;L$1),MATCH($F59,[1]!Serial,0),0),"N/A")</f>
        <v>Rech</v>
      </c>
      <c r="M59" s="206" t="str">
        <f ca="1">IF(INDEX(INDIRECT("Tractor_Status.xls!"&amp;M$1),MATCH($F59,[1]!Serial,0),0)&lt;&gt;0,INDEX(INDIRECT("Tractor_Status.xls!"&amp;M$1),MATCH($F59,[1]!Serial,0),0),"N/A")</f>
        <v>N/A</v>
      </c>
      <c r="N59" s="206" t="str">
        <f ca="1">IF(INDEX(INDIRECT("Tractor_Status.xls!"&amp;N$1),MATCH($F59,[1]!Serial,0),0)&lt;&gt;0,INDEX(INDIRECT("Tractor_Status.xls!"&amp;N$1),MATCH($F59,[1]!Serial,0),0),"N/A")</f>
        <v>UF01431</v>
      </c>
    </row>
    <row r="60" spans="6:14" x14ac:dyDescent="0.4">
      <c r="F60" t="s">
        <v>527</v>
      </c>
      <c r="G60" s="207" t="str">
        <f ca="1">INDEX($C$2:$C$13,MONTH(INDEX(INDIRECT("Tractor_Status.xls!"&amp;G$1),MATCH($F60,[1]!Serial,0),0)))</f>
        <v>August</v>
      </c>
      <c r="H60" s="206">
        <f ca="1">IF(INDEX(INDIRECT("Tractor_Status.xls!"&amp;H$1),MATCH($F60,[1]!Serial,0),0)&lt;&gt;0,INDEX(INDIRECT("Tractor_Status.xls!"&amp;H$1),MATCH($F60,[1]!Serial,0),0),"N/A")</f>
        <v>41852</v>
      </c>
      <c r="I60" s="206" t="str">
        <f ca="1">IF(INDEX(INDIRECT("Tractor_Status.xls!"&amp;I$1),MATCH($F60,[1]!Serial,0),0)&lt;&gt;0,INDEX(INDIRECT("Tractor_Status.xls!"&amp;I$1),MATCH($F60,[1]!Serial,0),0),"N/A")</f>
        <v>Riggins, MO</v>
      </c>
      <c r="J60" s="207">
        <f ca="1">IF(INDEX(INDIRECT("Tractor_Status.xls!"&amp;J$1),MATCH($F60,[1]!Serial,0),0)&lt;&gt;0,INDEX(INDIRECT("Tractor_Status.xls!"&amp;J$1),MATCH($F60,[1]!Serial,0),0),"N/A")</f>
        <v>1025</v>
      </c>
      <c r="K60" s="206">
        <f ca="1">INDEX(INDIRECT("Tractor_Status.xls!"&amp;K$1),MATCH($F60,[1]!Serial,0),0)</f>
        <v>41821</v>
      </c>
      <c r="L60" s="206" t="str">
        <f ca="1">IF(INDEX(INDIRECT("Tractor_Status.xls!"&amp;L$1),MATCH($F60,[1]!Serial,0),0)&lt;&gt;0,INDEX(INDIRECT("Tractor_Status.xls!"&amp;L$1),MATCH($F60,[1]!Serial,0),0),"N/A")</f>
        <v>Rech</v>
      </c>
      <c r="M60" s="206" t="str">
        <f ca="1">IF(INDEX(INDIRECT("Tractor_Status.xls!"&amp;M$1),MATCH($F60,[1]!Serial,0),0)&lt;&gt;0,INDEX(INDIRECT("Tractor_Status.xls!"&amp;M$1),MATCH($F60,[1]!Serial,0),0),"N/A")</f>
        <v>N/A</v>
      </c>
      <c r="N60" s="206" t="str">
        <f ca="1">IF(INDEX(INDIRECT("Tractor_Status.xls!"&amp;N$1),MATCH($F60,[1]!Serial,0),0)&lt;&gt;0,INDEX(INDIRECT("Tractor_Status.xls!"&amp;N$1),MATCH($F60,[1]!Serial,0),0),"N/A")</f>
        <v>PO 10441 Ponting</v>
      </c>
    </row>
    <row r="61" spans="6:14" x14ac:dyDescent="0.4">
      <c r="F61" t="s">
        <v>528</v>
      </c>
      <c r="G61" s="207" t="str">
        <f ca="1">INDEX($C$2:$C$13,MONTH(INDEX(INDIRECT("Tractor_Status.xls!"&amp;G$1),MATCH($F61,[1]!Serial,0),0)))</f>
        <v>August</v>
      </c>
      <c r="H61" s="206">
        <f ca="1">IF(INDEX(INDIRECT("Tractor_Status.xls!"&amp;H$1),MATCH($F61,[1]!Serial,0),0)&lt;&gt;0,INDEX(INDIRECT("Tractor_Status.xls!"&amp;H$1),MATCH($F61,[1]!Serial,0),0),"N/A")</f>
        <v>41852</v>
      </c>
      <c r="I61" s="206" t="str">
        <f ca="1">IF(INDEX(INDIRECT("Tractor_Status.xls!"&amp;I$1),MATCH($F61,[1]!Serial,0),0)&lt;&gt;0,INDEX(INDIRECT("Tractor_Status.xls!"&amp;I$1),MATCH($F61,[1]!Serial,0),0),"N/A")</f>
        <v>Riggins, MO</v>
      </c>
      <c r="J61" s="207">
        <f ca="1">IF(INDEX(INDIRECT("Tractor_Status.xls!"&amp;J$1),MATCH($F61,[1]!Serial,0),0)&lt;&gt;0,INDEX(INDIRECT("Tractor_Status.xls!"&amp;J$1),MATCH($F61,[1]!Serial,0),0),"N/A")</f>
        <v>1025</v>
      </c>
      <c r="K61" s="206">
        <f ca="1">INDEX(INDIRECT("Tractor_Status.xls!"&amp;K$1),MATCH($F61,[1]!Serial,0),0)</f>
        <v>41821</v>
      </c>
      <c r="L61" s="206" t="str">
        <f ca="1">IF(INDEX(INDIRECT("Tractor_Status.xls!"&amp;L$1),MATCH($F61,[1]!Serial,0),0)&lt;&gt;0,INDEX(INDIRECT("Tractor_Status.xls!"&amp;L$1),MATCH($F61,[1]!Serial,0),0),"N/A")</f>
        <v>Rech</v>
      </c>
      <c r="M61" s="206" t="str">
        <f ca="1">IF(INDEX(INDIRECT("Tractor_Status.xls!"&amp;M$1),MATCH($F61,[1]!Serial,0),0)&lt;&gt;0,INDEX(INDIRECT("Tractor_Status.xls!"&amp;M$1),MATCH($F61,[1]!Serial,0),0),"N/A")</f>
        <v>N/A</v>
      </c>
      <c r="N61" s="206" t="str">
        <f ca="1">IF(INDEX(INDIRECT("Tractor_Status.xls!"&amp;N$1),MATCH($F61,[1]!Serial,0),0)&lt;&gt;0,INDEX(INDIRECT("Tractor_Status.xls!"&amp;N$1),MATCH($F61,[1]!Serial,0),0),"N/A")</f>
        <v>PO 10442 Ponting</v>
      </c>
    </row>
    <row r="62" spans="6:14" x14ac:dyDescent="0.4">
      <c r="F62" t="s">
        <v>529</v>
      </c>
      <c r="G62" s="207" t="str">
        <f ca="1">INDEX($C$2:$C$13,MONTH(INDEX(INDIRECT("Tractor_Status.xls!"&amp;G$1),MATCH($F62,[1]!Serial,0),0)))</f>
        <v>August</v>
      </c>
      <c r="H62" s="206">
        <f ca="1">IF(INDEX(INDIRECT("Tractor_Status.xls!"&amp;H$1),MATCH($F62,[1]!Serial,0),0)&lt;&gt;0,INDEX(INDIRECT("Tractor_Status.xls!"&amp;H$1),MATCH($F62,[1]!Serial,0),0),"N/A")</f>
        <v>41852</v>
      </c>
      <c r="I62" s="206" t="str">
        <f ca="1">IF(INDEX(INDIRECT("Tractor_Status.xls!"&amp;I$1),MATCH($F62,[1]!Serial,0),0)&lt;&gt;0,INDEX(INDIRECT("Tractor_Status.xls!"&amp;I$1),MATCH($F62,[1]!Serial,0),0),"N/A")</f>
        <v>Big Sky</v>
      </c>
      <c r="J62" s="207">
        <f ca="1">IF(INDEX(INDIRECT("Tractor_Status.xls!"&amp;J$1),MATCH($F62,[1]!Serial,0),0)&lt;&gt;0,INDEX(INDIRECT("Tractor_Status.xls!"&amp;J$1),MATCH($F62,[1]!Serial,0),0),"N/A")</f>
        <v>720</v>
      </c>
      <c r="K62" s="206">
        <f ca="1">INDEX(INDIRECT("Tractor_Status.xls!"&amp;K$1),MATCH($F62,[1]!Serial,0),0)</f>
        <v>41849</v>
      </c>
      <c r="L62" s="206" t="str">
        <f ca="1">IF(INDEX(INDIRECT("Tractor_Status.xls!"&amp;L$1),MATCH($F62,[1]!Serial,0),0)&lt;&gt;0,INDEX(INDIRECT("Tractor_Status.xls!"&amp;L$1),MATCH($F62,[1]!Serial,0),0),"N/A")</f>
        <v>Hatley</v>
      </c>
      <c r="M62" s="206" t="str">
        <f ca="1">IF(INDEX(INDIRECT("Tractor_Status.xls!"&amp;M$1),MATCH($F62,[1]!Serial,0),0)&lt;&gt;0,INDEX(INDIRECT("Tractor_Status.xls!"&amp;M$1),MATCH($F62,[1]!Serial,0),0),"N/A")</f>
        <v>N/A</v>
      </c>
      <c r="N62" s="206" t="str">
        <f ca="1">IF(INDEX(INDIRECT("Tractor_Status.xls!"&amp;N$1),MATCH($F62,[1]!Serial,0),0)&lt;&gt;0,INDEX(INDIRECT("Tractor_Status.xls!"&amp;N$1),MATCH($F62,[1]!Serial,0),0),"N/A")</f>
        <v>Doug Manning</v>
      </c>
    </row>
    <row r="63" spans="6:14" x14ac:dyDescent="0.4">
      <c r="F63" t="s">
        <v>530</v>
      </c>
      <c r="G63" s="207" t="str">
        <f ca="1">INDEX($C$2:$C$13,MONTH(INDEX(INDIRECT("Tractor_Status.xls!"&amp;G$1),MATCH($F63,[1]!Serial,0),0)))</f>
        <v>August</v>
      </c>
      <c r="H63" s="206">
        <f ca="1">IF(INDEX(INDIRECT("Tractor_Status.xls!"&amp;H$1),MATCH($F63,[1]!Serial,0),0)&lt;&gt;0,INDEX(INDIRECT("Tractor_Status.xls!"&amp;H$1),MATCH($F63,[1]!Serial,0),0),"N/A")</f>
        <v>41852</v>
      </c>
      <c r="I63" s="206" t="str">
        <f ca="1">IF(INDEX(INDIRECT("Tractor_Status.xls!"&amp;I$1),MATCH($F63,[1]!Serial,0),0)&lt;&gt;0,INDEX(INDIRECT("Tractor_Status.xls!"&amp;I$1),MATCH($F63,[1]!Serial,0),0),"N/A")</f>
        <v>Big Sky</v>
      </c>
      <c r="J63" s="207">
        <f ca="1">IF(INDEX(INDIRECT("Tractor_Status.xls!"&amp;J$1),MATCH($F63,[1]!Serial,0),0)&lt;&gt;0,INDEX(INDIRECT("Tractor_Status.xls!"&amp;J$1),MATCH($F63,[1]!Serial,0),0),"N/A")</f>
        <v>1220</v>
      </c>
      <c r="K63" s="206">
        <f ca="1">INDEX(INDIRECT("Tractor_Status.xls!"&amp;K$1),MATCH($F63,[1]!Serial,0),0)</f>
        <v>41849</v>
      </c>
      <c r="L63" s="206" t="str">
        <f ca="1">IF(INDEX(INDIRECT("Tractor_Status.xls!"&amp;L$1),MATCH($F63,[1]!Serial,0),0)&lt;&gt;0,INDEX(INDIRECT("Tractor_Status.xls!"&amp;L$1),MATCH($F63,[1]!Serial,0),0),"N/A")</f>
        <v>Hatley</v>
      </c>
      <c r="M63" s="206" t="str">
        <f ca="1">IF(INDEX(INDIRECT("Tractor_Status.xls!"&amp;M$1),MATCH($F63,[1]!Serial,0),0)&lt;&gt;0,INDEX(INDIRECT("Tractor_Status.xls!"&amp;M$1),MATCH($F63,[1]!Serial,0),0),"N/A")</f>
        <v>N/A</v>
      </c>
      <c r="N63" s="206" t="str">
        <f ca="1">IF(INDEX(INDIRECT("Tractor_Status.xls!"&amp;N$1),MATCH($F63,[1]!Serial,0),0)&lt;&gt;0,INDEX(INDIRECT("Tractor_Status.xls!"&amp;N$1),MATCH($F63,[1]!Serial,0),0),"N/A")</f>
        <v>3 of 6</v>
      </c>
    </row>
    <row r="64" spans="6:14" x14ac:dyDescent="0.4">
      <c r="F64" t="s">
        <v>531</v>
      </c>
      <c r="G64" s="207" t="str">
        <f ca="1">INDEX($C$2:$C$13,MONTH(INDEX(INDIRECT("Tractor_Status.xls!"&amp;G$1),MATCH($F64,[1]!Serial,0),0)))</f>
        <v>August</v>
      </c>
      <c r="H64" s="206">
        <f ca="1">IF(INDEX(INDIRECT("Tractor_Status.xls!"&amp;H$1),MATCH($F64,[1]!Serial,0),0)&lt;&gt;0,INDEX(INDIRECT("Tractor_Status.xls!"&amp;H$1),MATCH($F64,[1]!Serial,0),0),"N/A")</f>
        <v>41883</v>
      </c>
      <c r="I64" s="206" t="str">
        <f ca="1">IF(INDEX(INDIRECT("Tractor_Status.xls!"&amp;I$1),MATCH($F64,[1]!Serial,0),0)&lt;&gt;0,INDEX(INDIRECT("Tractor_Status.xls!"&amp;I$1),MATCH($F64,[1]!Serial,0),0),"N/A")</f>
        <v>HPA</v>
      </c>
      <c r="J64" s="207" t="str">
        <f ca="1">IF(INDEX(INDIRECT("Tractor_Status.xls!"&amp;J$1),MATCH($F64,[1]!Serial,0),0)&lt;&gt;0,INDEX(INDIRECT("Tractor_Status.xls!"&amp;J$1),MATCH($F64,[1]!Serial,0),0),"N/A")</f>
        <v>1220+</v>
      </c>
      <c r="K64" s="206">
        <f ca="1">INDEX(INDIRECT("Tractor_Status.xls!"&amp;K$1),MATCH($F64,[1]!Serial,0),0)</f>
        <v>41835</v>
      </c>
      <c r="L64" s="206" t="str">
        <f ca="1">IF(INDEX(INDIRECT("Tractor_Status.xls!"&amp;L$1),MATCH($F64,[1]!Serial,0),0)&lt;&gt;0,INDEX(INDIRECT("Tractor_Status.xls!"&amp;L$1),MATCH($F64,[1]!Serial,0),0),"N/A")</f>
        <v>Ohm</v>
      </c>
      <c r="M64" s="206" t="str">
        <f ca="1">IF(INDEX(INDIRECT("Tractor_Status.xls!"&amp;M$1),MATCH($F64,[1]!Serial,0),0)&lt;&gt;0,INDEX(INDIRECT("Tractor_Status.xls!"&amp;M$1),MATCH($F64,[1]!Serial,0),0),"N/A")</f>
        <v>N/A</v>
      </c>
      <c r="N64" s="206" t="str">
        <f ca="1">IF(INDEX(INDIRECT("Tractor_Status.xls!"&amp;N$1),MATCH($F64,[1]!Serial,0),0)&lt;&gt;0,INDEX(INDIRECT("Tractor_Status.xls!"&amp;N$1),MATCH($F64,[1]!Serial,0),0),"N/A")</f>
        <v>Todd Zahnow, Roseglen ND</v>
      </c>
    </row>
    <row r="65" spans="6:14" x14ac:dyDescent="0.4">
      <c r="F65" t="s">
        <v>532</v>
      </c>
      <c r="G65" s="207" t="str">
        <f ca="1">INDEX($C$2:$C$13,MONTH(INDEX(INDIRECT("Tractor_Status.xls!"&amp;G$1),MATCH($F65,[1]!Serial,0),0)))</f>
        <v>August</v>
      </c>
      <c r="H65" s="206">
        <f ca="1">IF(INDEX(INDIRECT("Tractor_Status.xls!"&amp;H$1),MATCH($F65,[1]!Serial,0),0)&lt;&gt;0,INDEX(INDIRECT("Tractor_Status.xls!"&amp;H$1),MATCH($F65,[1]!Serial,0),0),"N/A")</f>
        <v>41974</v>
      </c>
      <c r="I65" s="206" t="str">
        <f ca="1">IF(INDEX(INDIRECT("Tractor_Status.xls!"&amp;I$1),MATCH($F65,[1]!Serial,0),0)&lt;&gt;0,INDEX(INDIRECT("Tractor_Status.xls!"&amp;I$1),MATCH($F65,[1]!Serial,0),0),"N/A")</f>
        <v>Brokaw Supply</v>
      </c>
      <c r="J65" s="207">
        <f ca="1">IF(INDEX(INDIRECT("Tractor_Status.xls!"&amp;J$1),MATCH($F65,[1]!Serial,0),0)&lt;&gt;0,INDEX(INDIRECT("Tractor_Status.xls!"&amp;J$1),MATCH($F65,[1]!Serial,0),0),"N/A")</f>
        <v>1025</v>
      </c>
      <c r="K65" s="206">
        <f ca="1">INDEX(INDIRECT("Tractor_Status.xls!"&amp;K$1),MATCH($F65,[1]!Serial,0),0)</f>
        <v>41822</v>
      </c>
      <c r="L65" s="206" t="str">
        <f ca="1">IF(INDEX(INDIRECT("Tractor_Status.xls!"&amp;L$1),MATCH($F65,[1]!Serial,0),0)&lt;&gt;0,INDEX(INDIRECT("Tractor_Status.xls!"&amp;L$1),MATCH($F65,[1]!Serial,0),0),"N/A")</f>
        <v>Rech</v>
      </c>
      <c r="M65" s="206">
        <f ca="1">IF(INDEX(INDIRECT("Tractor_Status.xls!"&amp;M$1),MATCH($F65,[1]!Serial,0),0)&lt;&gt;0,INDEX(INDIRECT("Tractor_Status.xls!"&amp;M$1),MATCH($F65,[1]!Serial,0),0),"N/A")</f>
        <v>41845</v>
      </c>
      <c r="N65" s="206" t="str">
        <f ca="1">IF(INDEX(INDIRECT("Tractor_Status.xls!"&amp;N$1),MATCH($F65,[1]!Serial,0),0)&lt;&gt;0,INDEX(INDIRECT("Tractor_Status.xls!"&amp;N$1),MATCH($F65,[1]!Serial,0),0),"N/A")</f>
        <v>UF01442</v>
      </c>
    </row>
    <row r="66" spans="6:14" x14ac:dyDescent="0.4">
      <c r="F66" t="s">
        <v>533</v>
      </c>
      <c r="G66" s="207" t="str">
        <f ca="1">INDEX($C$2:$C$13,MONTH(INDEX(INDIRECT("Tractor_Status.xls!"&amp;G$1),MATCH($F66,[1]!Serial,0),0)))</f>
        <v>August</v>
      </c>
      <c r="H66" s="206">
        <f ca="1">IF(INDEX(INDIRECT("Tractor_Status.xls!"&amp;H$1),MATCH($F66,[1]!Serial,0),0)&lt;&gt;0,INDEX(INDIRECT("Tractor_Status.xls!"&amp;H$1),MATCH($F66,[1]!Serial,0),0),"N/A")</f>
        <v>41974</v>
      </c>
      <c r="I66" s="206" t="str">
        <f ca="1">IF(INDEX(INDIRECT("Tractor_Status.xls!"&amp;I$1),MATCH($F66,[1]!Serial,0),0)&lt;&gt;0,INDEX(INDIRECT("Tractor_Status.xls!"&amp;I$1),MATCH($F66,[1]!Serial,0),0),"N/A")</f>
        <v>Brokaw Supply</v>
      </c>
      <c r="J66" s="207">
        <f ca="1">IF(INDEX(INDIRECT("Tractor_Status.xls!"&amp;J$1),MATCH($F66,[1]!Serial,0),0)&lt;&gt;0,INDEX(INDIRECT("Tractor_Status.xls!"&amp;J$1),MATCH($F66,[1]!Serial,0),0),"N/A")</f>
        <v>1025</v>
      </c>
      <c r="K66" s="206">
        <f ca="1">INDEX(INDIRECT("Tractor_Status.xls!"&amp;K$1),MATCH($F66,[1]!Serial,0),0)</f>
        <v>41822</v>
      </c>
      <c r="L66" s="206" t="str">
        <f ca="1">IF(INDEX(INDIRECT("Tractor_Status.xls!"&amp;L$1),MATCH($F66,[1]!Serial,0),0)&lt;&gt;0,INDEX(INDIRECT("Tractor_Status.xls!"&amp;L$1),MATCH($F66,[1]!Serial,0),0),"N/A")</f>
        <v>Rech</v>
      </c>
      <c r="M66" s="206" t="str">
        <f ca="1">IF(INDEX(INDIRECT("Tractor_Status.xls!"&amp;M$1),MATCH($F66,[1]!Serial,0),0)&lt;&gt;0,INDEX(INDIRECT("Tractor_Status.xls!"&amp;M$1),MATCH($F66,[1]!Serial,0),0),"N/A")</f>
        <v>N/A</v>
      </c>
      <c r="N66" s="206" t="str">
        <f ca="1">IF(INDEX(INDIRECT("Tractor_Status.xls!"&amp;N$1),MATCH($F66,[1]!Serial,0),0)&lt;&gt;0,INDEX(INDIRECT("Tractor_Status.xls!"&amp;N$1),MATCH($F66,[1]!Serial,0),0),"N/A")</f>
        <v>UF01443</v>
      </c>
    </row>
    <row r="67" spans="6:14" x14ac:dyDescent="0.4">
      <c r="F67" t="s">
        <v>534</v>
      </c>
      <c r="G67" s="207" t="str">
        <f ca="1">INDEX($C$2:$C$13,MONTH(INDEX(INDIRECT("Tractor_Status.xls!"&amp;G$1),MATCH($F67,[1]!Serial,0),0)))</f>
        <v>August</v>
      </c>
      <c r="H67" s="206">
        <f ca="1">IF(INDEX(INDIRECT("Tractor_Status.xls!"&amp;H$1),MATCH($F67,[1]!Serial,0),0)&lt;&gt;0,INDEX(INDIRECT("Tractor_Status.xls!"&amp;H$1),MATCH($F67,[1]!Serial,0),0),"N/A")</f>
        <v>41944</v>
      </c>
      <c r="I67" s="206" t="str">
        <f ca="1">IF(INDEX(INDIRECT("Tractor_Status.xls!"&amp;I$1),MATCH($F67,[1]!Serial,0),0)&lt;&gt;0,INDEX(INDIRECT("Tractor_Status.xls!"&amp;I$1),MATCH($F67,[1]!Serial,0),0),"N/A")</f>
        <v>Brokaw MN</v>
      </c>
      <c r="J67" s="207">
        <f ca="1">IF(INDEX(INDIRECT("Tractor_Status.xls!"&amp;J$1),MATCH($F67,[1]!Serial,0),0)&lt;&gt;0,INDEX(INDIRECT("Tractor_Status.xls!"&amp;J$1),MATCH($F67,[1]!Serial,0),0),"N/A")</f>
        <v>1025</v>
      </c>
      <c r="K67" s="206">
        <f ca="1">INDEX(INDIRECT("Tractor_Status.xls!"&amp;K$1),MATCH($F67,[1]!Serial,0),0)</f>
        <v>41822</v>
      </c>
      <c r="L67" s="206" t="str">
        <f ca="1">IF(INDEX(INDIRECT("Tractor_Status.xls!"&amp;L$1),MATCH($F67,[1]!Serial,0),0)&lt;&gt;0,INDEX(INDIRECT("Tractor_Status.xls!"&amp;L$1),MATCH($F67,[1]!Serial,0),0),"N/A")</f>
        <v>Rech</v>
      </c>
      <c r="M67" s="206" t="str">
        <f ca="1">IF(INDEX(INDIRECT("Tractor_Status.xls!"&amp;M$1),MATCH($F67,[1]!Serial,0),0)&lt;&gt;0,INDEX(INDIRECT("Tractor_Status.xls!"&amp;M$1),MATCH($F67,[1]!Serial,0),0),"N/A")</f>
        <v>N/A</v>
      </c>
      <c r="N67" s="206" t="str">
        <f ca="1">IF(INDEX(INDIRECT("Tractor_Status.xls!"&amp;N$1),MATCH($F67,[1]!Serial,0),0)&lt;&gt;0,INDEX(INDIRECT("Tractor_Status.xls!"&amp;N$1),MATCH($F67,[1]!Serial,0),0),"N/A")</f>
        <v>UF01450</v>
      </c>
    </row>
    <row r="68" spans="6:14" x14ac:dyDescent="0.4">
      <c r="F68" t="s">
        <v>535</v>
      </c>
      <c r="G68" s="207" t="str">
        <f ca="1">INDEX($C$2:$C$13,MONTH(INDEX(INDIRECT("Tractor_Status.xls!"&amp;G$1),MATCH($F68,[1]!Serial,0),0)))</f>
        <v>August</v>
      </c>
      <c r="H68" s="206">
        <f ca="1">IF(INDEX(INDIRECT("Tractor_Status.xls!"&amp;H$1),MATCH($F68,[1]!Serial,0),0)&lt;&gt;0,INDEX(INDIRECT("Tractor_Status.xls!"&amp;H$1),MATCH($F68,[1]!Serial,0),0),"N/A")</f>
        <v>41944</v>
      </c>
      <c r="I68" s="206" t="str">
        <f ca="1">IF(INDEX(INDIRECT("Tractor_Status.xls!"&amp;I$1),MATCH($F68,[1]!Serial,0),0)&lt;&gt;0,INDEX(INDIRECT("Tractor_Status.xls!"&amp;I$1),MATCH($F68,[1]!Serial,0),0),"N/A")</f>
        <v>Brokaw MN</v>
      </c>
      <c r="J68" s="207">
        <f ca="1">IF(INDEX(INDIRECT("Tractor_Status.xls!"&amp;J$1),MATCH($F68,[1]!Serial,0),0)&lt;&gt;0,INDEX(INDIRECT("Tractor_Status.xls!"&amp;J$1),MATCH($F68,[1]!Serial,0),0),"N/A")</f>
        <v>1025</v>
      </c>
      <c r="K68" s="206">
        <f ca="1">INDEX(INDIRECT("Tractor_Status.xls!"&amp;K$1),MATCH($F68,[1]!Serial,0),0)</f>
        <v>41822</v>
      </c>
      <c r="L68" s="206" t="str">
        <f ca="1">IF(INDEX(INDIRECT("Tractor_Status.xls!"&amp;L$1),MATCH($F68,[1]!Serial,0),0)&lt;&gt;0,INDEX(INDIRECT("Tractor_Status.xls!"&amp;L$1),MATCH($F68,[1]!Serial,0),0),"N/A")</f>
        <v>Rech</v>
      </c>
      <c r="M68" s="206" t="str">
        <f ca="1">IF(INDEX(INDIRECT("Tractor_Status.xls!"&amp;M$1),MATCH($F68,[1]!Serial,0),0)&lt;&gt;0,INDEX(INDIRECT("Tractor_Status.xls!"&amp;M$1),MATCH($F68,[1]!Serial,0),0),"N/A")</f>
        <v>N/A</v>
      </c>
      <c r="N68" s="206" t="str">
        <f ca="1">IF(INDEX(INDIRECT("Tractor_Status.xls!"&amp;N$1),MATCH($F68,[1]!Serial,0),0)&lt;&gt;0,INDEX(INDIRECT("Tractor_Status.xls!"&amp;N$1),MATCH($F68,[1]!Serial,0),0),"N/A")</f>
        <v>UF01441</v>
      </c>
    </row>
    <row r="69" spans="6:14" x14ac:dyDescent="0.4">
      <c r="F69" t="s">
        <v>536</v>
      </c>
      <c r="G69" s="207" t="str">
        <f ca="1">INDEX($C$2:$C$13,MONTH(INDEX(INDIRECT("Tractor_Status.xls!"&amp;G$1),MATCH($F69,[1]!Serial,0),0)))</f>
        <v>August</v>
      </c>
      <c r="H69" s="206">
        <f ca="1">IF(INDEX(INDIRECT("Tractor_Status.xls!"&amp;H$1),MATCH($F69,[1]!Serial,0),0)&lt;&gt;0,INDEX(INDIRECT("Tractor_Status.xls!"&amp;H$1),MATCH($F69,[1]!Serial,0),0),"N/A")</f>
        <v>41944</v>
      </c>
      <c r="I69" s="206" t="str">
        <f ca="1">IF(INDEX(INDIRECT("Tractor_Status.xls!"&amp;I$1),MATCH($F69,[1]!Serial,0),0)&lt;&gt;0,INDEX(INDIRECT("Tractor_Status.xls!"&amp;I$1),MATCH($F69,[1]!Serial,0),0),"N/A")</f>
        <v>Simpson</v>
      </c>
      <c r="J69" s="207">
        <f ca="1">IF(INDEX(INDIRECT("Tractor_Status.xls!"&amp;J$1),MATCH($F69,[1]!Serial,0),0)&lt;&gt;0,INDEX(INDIRECT("Tractor_Status.xls!"&amp;J$1),MATCH($F69,[1]!Serial,0),0),"N/A")</f>
        <v>1025</v>
      </c>
      <c r="K69" s="206">
        <f ca="1">INDEX(INDIRECT("Tractor_Status.xls!"&amp;K$1),MATCH($F69,[1]!Serial,0),0)</f>
        <v>41816</v>
      </c>
      <c r="L69" s="206" t="str">
        <f ca="1">IF(INDEX(INDIRECT("Tractor_Status.xls!"&amp;L$1),MATCH($F69,[1]!Serial,0),0)&lt;&gt;0,INDEX(INDIRECT("Tractor_Status.xls!"&amp;L$1),MATCH($F69,[1]!Serial,0),0),"N/A")</f>
        <v>Thompson</v>
      </c>
      <c r="M69" s="206" t="str">
        <f ca="1">IF(INDEX(INDIRECT("Tractor_Status.xls!"&amp;M$1),MATCH($F69,[1]!Serial,0),0)&lt;&gt;0,INDEX(INDIRECT("Tractor_Status.xls!"&amp;M$1),MATCH($F69,[1]!Serial,0),0),"N/A")</f>
        <v>N/A</v>
      </c>
      <c r="N69" s="206" t="str">
        <f ca="1">IF(INDEX(INDIRECT("Tractor_Status.xls!"&amp;N$1),MATCH($F69,[1]!Serial,0),0)&lt;&gt;0,INDEX(INDIRECT("Tractor_Status.xls!"&amp;N$1),MATCH($F69,[1]!Serial,0),0),"N/A")</f>
        <v>J15-3</v>
      </c>
    </row>
    <row r="70" spans="6:14" x14ac:dyDescent="0.4">
      <c r="F70" t="s">
        <v>537</v>
      </c>
      <c r="G70" s="207" t="str">
        <f ca="1">INDEX($C$2:$C$13,MONTH(INDEX(INDIRECT("Tractor_Status.xls!"&amp;G$1),MATCH($F70,[1]!Serial,0),0)))</f>
        <v>August</v>
      </c>
      <c r="H70" s="206">
        <f ca="1">IF(INDEX(INDIRECT("Tractor_Status.xls!"&amp;H$1),MATCH($F70,[1]!Serial,0),0)&lt;&gt;0,INDEX(INDIRECT("Tractor_Status.xls!"&amp;H$1),MATCH($F70,[1]!Serial,0),0),"N/A")</f>
        <v>41944</v>
      </c>
      <c r="I70" s="206" t="str">
        <f ca="1">IF(INDEX(INDIRECT("Tractor_Status.xls!"&amp;I$1),MATCH($F70,[1]!Serial,0),0)&lt;&gt;0,INDEX(INDIRECT("Tractor_Status.xls!"&amp;I$1),MATCH($F70,[1]!Serial,0),0),"N/A")</f>
        <v>Simpson</v>
      </c>
      <c r="J70" s="207">
        <f ca="1">IF(INDEX(INDIRECT("Tractor_Status.xls!"&amp;J$1),MATCH($F70,[1]!Serial,0),0)&lt;&gt;0,INDEX(INDIRECT("Tractor_Status.xls!"&amp;J$1),MATCH($F70,[1]!Serial,0),0),"N/A")</f>
        <v>1025</v>
      </c>
      <c r="K70" s="206">
        <f ca="1">INDEX(INDIRECT("Tractor_Status.xls!"&amp;K$1),MATCH($F70,[1]!Serial,0),0)</f>
        <v>41816</v>
      </c>
      <c r="L70" s="206" t="str">
        <f ca="1">IF(INDEX(INDIRECT("Tractor_Status.xls!"&amp;L$1),MATCH($F70,[1]!Serial,0),0)&lt;&gt;0,INDEX(INDIRECT("Tractor_Status.xls!"&amp;L$1),MATCH($F70,[1]!Serial,0),0),"N/A")</f>
        <v>Thompson</v>
      </c>
      <c r="M70" s="206">
        <f ca="1">IF(INDEX(INDIRECT("Tractor_Status.xls!"&amp;M$1),MATCH($F70,[1]!Serial,0),0)&lt;&gt;0,INDEX(INDIRECT("Tractor_Status.xls!"&amp;M$1),MATCH($F70,[1]!Serial,0),0),"N/A")</f>
        <v>41830</v>
      </c>
      <c r="N70" s="206" t="str">
        <f ca="1">IF(INDEX(INDIRECT("Tractor_Status.xls!"&amp;N$1),MATCH($F70,[1]!Serial,0),0)&lt;&gt;0,INDEX(INDIRECT("Tractor_Status.xls!"&amp;N$1),MATCH($F70,[1]!Serial,0),0),"N/A")</f>
        <v>J15-4</v>
      </c>
    </row>
    <row r="71" spans="6:14" x14ac:dyDescent="0.4">
      <c r="F71" t="s">
        <v>538</v>
      </c>
      <c r="G71" s="207" t="str">
        <f ca="1">INDEX($C$2:$C$13,MONTH(INDEX(INDIRECT("Tractor_Status.xls!"&amp;G$1),MATCH($F71,[1]!Serial,0),0)))</f>
        <v>August</v>
      </c>
      <c r="H71" s="206">
        <f ca="1">IF(INDEX(INDIRECT("Tractor_Status.xls!"&amp;H$1),MATCH($F71,[1]!Serial,0),0)&lt;&gt;0,INDEX(INDIRECT("Tractor_Status.xls!"&amp;H$1),MATCH($F71,[1]!Serial,0),0),"N/A")</f>
        <v>41944</v>
      </c>
      <c r="I71" s="206" t="str">
        <f ca="1">IF(INDEX(INDIRECT("Tractor_Status.xls!"&amp;I$1),MATCH($F71,[1]!Serial,0),0)&lt;&gt;0,INDEX(INDIRECT("Tractor_Status.xls!"&amp;I$1),MATCH($F71,[1]!Serial,0),0),"N/A")</f>
        <v>Simpson</v>
      </c>
      <c r="J71" s="207">
        <f ca="1">IF(INDEX(INDIRECT("Tractor_Status.xls!"&amp;J$1),MATCH($F71,[1]!Serial,0),0)&lt;&gt;0,INDEX(INDIRECT("Tractor_Status.xls!"&amp;J$1),MATCH($F71,[1]!Serial,0),0),"N/A")</f>
        <v>1025</v>
      </c>
      <c r="K71" s="206">
        <f ca="1">INDEX(INDIRECT("Tractor_Status.xls!"&amp;K$1),MATCH($F71,[1]!Serial,0),0)</f>
        <v>41816</v>
      </c>
      <c r="L71" s="206" t="str">
        <f ca="1">IF(INDEX(INDIRECT("Tractor_Status.xls!"&amp;L$1),MATCH($F71,[1]!Serial,0),0)&lt;&gt;0,INDEX(INDIRECT("Tractor_Status.xls!"&amp;L$1),MATCH($F71,[1]!Serial,0),0),"N/A")</f>
        <v>Thompson</v>
      </c>
      <c r="M71" s="206" t="str">
        <f ca="1">IF(INDEX(INDIRECT("Tractor_Status.xls!"&amp;M$1),MATCH($F71,[1]!Serial,0),0)&lt;&gt;0,INDEX(INDIRECT("Tractor_Status.xls!"&amp;M$1),MATCH($F71,[1]!Serial,0),0),"N/A")</f>
        <v>N/A</v>
      </c>
      <c r="N71" s="206" t="str">
        <f ca="1">IF(INDEX(INDIRECT("Tractor_Status.xls!"&amp;N$1),MATCH($F71,[1]!Serial,0),0)&lt;&gt;0,INDEX(INDIRECT("Tractor_Status.xls!"&amp;N$1),MATCH($F71,[1]!Serial,0),0),"N/A")</f>
        <v>J15-5 Mike McClellan</v>
      </c>
    </row>
    <row r="72" spans="6:14" x14ac:dyDescent="0.4">
      <c r="F72" t="s">
        <v>539</v>
      </c>
      <c r="G72" s="207" t="str">
        <f ca="1">INDEX($C$2:$C$13,MONTH(INDEX(INDIRECT("Tractor_Status.xls!"&amp;G$1),MATCH($F72,[1]!Serial,0),0)))</f>
        <v>August</v>
      </c>
      <c r="H72" s="206">
        <f ca="1">IF(INDEX(INDIRECT("Tractor_Status.xls!"&amp;H$1),MATCH($F72,[1]!Serial,0),0)&lt;&gt;0,INDEX(INDIRECT("Tractor_Status.xls!"&amp;H$1),MATCH($F72,[1]!Serial,0),0),"N/A")</f>
        <v>41944</v>
      </c>
      <c r="I72" s="206" t="str">
        <f ca="1">IF(INDEX(INDIRECT("Tractor_Status.xls!"&amp;I$1),MATCH($F72,[1]!Serial,0),0)&lt;&gt;0,INDEX(INDIRECT("Tractor_Status.xls!"&amp;I$1),MATCH($F72,[1]!Serial,0),0),"N/A")</f>
        <v>Simpson</v>
      </c>
      <c r="J72" s="207">
        <f ca="1">IF(INDEX(INDIRECT("Tractor_Status.xls!"&amp;J$1),MATCH($F72,[1]!Serial,0),0)&lt;&gt;0,INDEX(INDIRECT("Tractor_Status.xls!"&amp;J$1),MATCH($F72,[1]!Serial,0),0),"N/A")</f>
        <v>1025</v>
      </c>
      <c r="K72" s="206">
        <f ca="1">INDEX(INDIRECT("Tractor_Status.xls!"&amp;K$1),MATCH($F72,[1]!Serial,0),0)</f>
        <v>41816</v>
      </c>
      <c r="L72" s="206" t="str">
        <f ca="1">IF(INDEX(INDIRECT("Tractor_Status.xls!"&amp;L$1),MATCH($F72,[1]!Serial,0),0)&lt;&gt;0,INDEX(INDIRECT("Tractor_Status.xls!"&amp;L$1),MATCH($F72,[1]!Serial,0),0),"N/A")</f>
        <v>Thompson</v>
      </c>
      <c r="M72" s="206" t="str">
        <f ca="1">IF(INDEX(INDIRECT("Tractor_Status.xls!"&amp;M$1),MATCH($F72,[1]!Serial,0),0)&lt;&gt;0,INDEX(INDIRECT("Tractor_Status.xls!"&amp;M$1),MATCH($F72,[1]!Serial,0),0),"N/A")</f>
        <v>N/A</v>
      </c>
      <c r="N72" s="206" t="str">
        <f ca="1">IF(INDEX(INDIRECT("Tractor_Status.xls!"&amp;N$1),MATCH($F72,[1]!Serial,0),0)&lt;&gt;0,INDEX(INDIRECT("Tractor_Status.xls!"&amp;N$1),MATCH($F72,[1]!Serial,0),0),"N/A")</f>
        <v>J15-6</v>
      </c>
    </row>
    <row r="73" spans="6:14" x14ac:dyDescent="0.4">
      <c r="F73" t="s">
        <v>540</v>
      </c>
      <c r="G73" s="207" t="str">
        <f ca="1">INDEX($C$2:$C$13,MONTH(INDEX(INDIRECT("Tractor_Status.xls!"&amp;G$1),MATCH($F73,[1]!Serial,0),0)))</f>
        <v>August</v>
      </c>
      <c r="H73" s="206">
        <f ca="1">IF(INDEX(INDIRECT("Tractor_Status.xls!"&amp;H$1),MATCH($F73,[1]!Serial,0),0)&lt;&gt;0,INDEX(INDIRECT("Tractor_Status.xls!"&amp;H$1),MATCH($F73,[1]!Serial,0),0),"N/A")</f>
        <v>41944</v>
      </c>
      <c r="I73" s="206" t="str">
        <f ca="1">IF(INDEX(INDIRECT("Tractor_Status.xls!"&amp;I$1),MATCH($F73,[1]!Serial,0),0)&lt;&gt;0,INDEX(INDIRECT("Tractor_Status.xls!"&amp;I$1),MATCH($F73,[1]!Serial,0),0),"N/A")</f>
        <v>Simpson</v>
      </c>
      <c r="J73" s="207">
        <f ca="1">IF(INDEX(INDIRECT("Tractor_Status.xls!"&amp;J$1),MATCH($F73,[1]!Serial,0),0)&lt;&gt;0,INDEX(INDIRECT("Tractor_Status.xls!"&amp;J$1),MATCH($F73,[1]!Serial,0),0),"N/A")</f>
        <v>1025</v>
      </c>
      <c r="K73" s="206">
        <f ca="1">INDEX(INDIRECT("Tractor_Status.xls!"&amp;K$1),MATCH($F73,[1]!Serial,0),0)</f>
        <v>41816</v>
      </c>
      <c r="L73" s="206" t="str">
        <f ca="1">IF(INDEX(INDIRECT("Tractor_Status.xls!"&amp;L$1),MATCH($F73,[1]!Serial,0),0)&lt;&gt;0,INDEX(INDIRECT("Tractor_Status.xls!"&amp;L$1),MATCH($F73,[1]!Serial,0),0),"N/A")</f>
        <v>Thompson</v>
      </c>
      <c r="M73" s="206" t="str">
        <f ca="1">IF(INDEX(INDIRECT("Tractor_Status.xls!"&amp;M$1),MATCH($F73,[1]!Serial,0),0)&lt;&gt;0,INDEX(INDIRECT("Tractor_Status.xls!"&amp;M$1),MATCH($F73,[1]!Serial,0),0),"N/A")</f>
        <v>N/A</v>
      </c>
      <c r="N73" s="206" t="str">
        <f ca="1">IF(INDEX(INDIRECT("Tractor_Status.xls!"&amp;N$1),MATCH($F73,[1]!Serial,0),0)&lt;&gt;0,INDEX(INDIRECT("Tractor_Status.xls!"&amp;N$1),MATCH($F73,[1]!Serial,0),0),"N/A")</f>
        <v>J15-7</v>
      </c>
    </row>
    <row r="74" spans="6:14" x14ac:dyDescent="0.4">
      <c r="F74" t="s">
        <v>541</v>
      </c>
      <c r="G74" s="207" t="str">
        <f ca="1">INDEX($C$2:$C$13,MONTH(INDEX(INDIRECT("Tractor_Status.xls!"&amp;G$1),MATCH($F74,[1]!Serial,0),0)))</f>
        <v>August</v>
      </c>
      <c r="H74" s="206">
        <f ca="1">IF(INDEX(INDIRECT("Tractor_Status.xls!"&amp;H$1),MATCH($F74,[1]!Serial,0),0)&lt;&gt;0,INDEX(INDIRECT("Tractor_Status.xls!"&amp;H$1),MATCH($F74,[1]!Serial,0),0),"N/A")</f>
        <v>41944</v>
      </c>
      <c r="I74" s="206" t="str">
        <f ca="1">IF(INDEX(INDIRECT("Tractor_Status.xls!"&amp;I$1),MATCH($F74,[1]!Serial,0),0)&lt;&gt;0,INDEX(INDIRECT("Tractor_Status.xls!"&amp;I$1),MATCH($F74,[1]!Serial,0),0),"N/A")</f>
        <v>Simpson</v>
      </c>
      <c r="J74" s="207">
        <f ca="1">IF(INDEX(INDIRECT("Tractor_Status.xls!"&amp;J$1),MATCH($F74,[1]!Serial,0),0)&lt;&gt;0,INDEX(INDIRECT("Tractor_Status.xls!"&amp;J$1),MATCH($F74,[1]!Serial,0),0),"N/A")</f>
        <v>1025</v>
      </c>
      <c r="K74" s="206">
        <f ca="1">INDEX(INDIRECT("Tractor_Status.xls!"&amp;K$1),MATCH($F74,[1]!Serial,0),0)</f>
        <v>41816</v>
      </c>
      <c r="L74" s="206" t="str">
        <f ca="1">IF(INDEX(INDIRECT("Tractor_Status.xls!"&amp;L$1),MATCH($F74,[1]!Serial,0),0)&lt;&gt;0,INDEX(INDIRECT("Tractor_Status.xls!"&amp;L$1),MATCH($F74,[1]!Serial,0),0),"N/A")</f>
        <v>Thompson</v>
      </c>
      <c r="M74" s="206" t="str">
        <f ca="1">IF(INDEX(INDIRECT("Tractor_Status.xls!"&amp;M$1),MATCH($F74,[1]!Serial,0),0)&lt;&gt;0,INDEX(INDIRECT("Tractor_Status.xls!"&amp;M$1),MATCH($F74,[1]!Serial,0),0),"N/A")</f>
        <v>N/A</v>
      </c>
      <c r="N74" s="206" t="str">
        <f ca="1">IF(INDEX(INDIRECT("Tractor_Status.xls!"&amp;N$1),MATCH($F74,[1]!Serial,0),0)&lt;&gt;0,INDEX(INDIRECT("Tractor_Status.xls!"&amp;N$1),MATCH($F74,[1]!Serial,0),0),"N/A")</f>
        <v>J15-8 Lohrenz</v>
      </c>
    </row>
    <row r="75" spans="6:14" x14ac:dyDescent="0.4">
      <c r="F75" t="s">
        <v>542</v>
      </c>
      <c r="G75" s="207" t="str">
        <f ca="1">INDEX($C$2:$C$13,MONTH(INDEX(INDIRECT("Tractor_Status.xls!"&amp;G$1),MATCH($F75,[1]!Serial,0),0)))</f>
        <v>August</v>
      </c>
      <c r="H75" s="206">
        <f ca="1">IF(INDEX(INDIRECT("Tractor_Status.xls!"&amp;H$1),MATCH($F75,[1]!Serial,0),0)&lt;&gt;0,INDEX(INDIRECT("Tractor_Status.xls!"&amp;H$1),MATCH($F75,[1]!Serial,0),0),"N/A")</f>
        <v>41852</v>
      </c>
      <c r="I75" s="206" t="str">
        <f ca="1">IF(INDEX(INDIRECT("Tractor_Status.xls!"&amp;I$1),MATCH($F75,[1]!Serial,0),0)&lt;&gt;0,INDEX(INDIRECT("Tractor_Status.xls!"&amp;I$1),MATCH($F75,[1]!Serial,0),0),"N/A")</f>
        <v>Simpson</v>
      </c>
      <c r="J75" s="207">
        <f ca="1">IF(INDEX(INDIRECT("Tractor_Status.xls!"&amp;J$1),MATCH($F75,[1]!Serial,0),0)&lt;&gt;0,INDEX(INDIRECT("Tractor_Status.xls!"&amp;J$1),MATCH($F75,[1]!Serial,0),0),"N/A")</f>
        <v>720</v>
      </c>
      <c r="K75" s="206">
        <f ca="1">INDEX(INDIRECT("Tractor_Status.xls!"&amp;K$1),MATCH($F75,[1]!Serial,0),0)</f>
        <v>41863</v>
      </c>
      <c r="L75" s="206" t="str">
        <f ca="1">IF(INDEX(INDIRECT("Tractor_Status.xls!"&amp;L$1),MATCH($F75,[1]!Serial,0),0)&lt;&gt;0,INDEX(INDIRECT("Tractor_Status.xls!"&amp;L$1),MATCH($F75,[1]!Serial,0),0),"N/A")</f>
        <v>Thompson</v>
      </c>
      <c r="M75" s="206" t="str">
        <f ca="1">IF(INDEX(INDIRECT("Tractor_Status.xls!"&amp;M$1),MATCH($F75,[1]!Serial,0),0)&lt;&gt;0,INDEX(INDIRECT("Tractor_Status.xls!"&amp;M$1),MATCH($F75,[1]!Serial,0),0),"N/A")</f>
        <v>N/A</v>
      </c>
      <c r="N75" s="206" t="str">
        <f ca="1">IF(INDEX(INDIRECT("Tractor_Status.xls!"&amp;N$1),MATCH($F75,[1]!Serial,0),0)&lt;&gt;0,INDEX(INDIRECT("Tractor_Status.xls!"&amp;N$1),MATCH($F75,[1]!Serial,0),0),"N/A")</f>
        <v>J15-42</v>
      </c>
    </row>
    <row r="76" spans="6:14" x14ac:dyDescent="0.4">
      <c r="F76" t="s">
        <v>543</v>
      </c>
      <c r="G76" s="207" t="str">
        <f ca="1">INDEX($C$2:$C$13,MONTH(INDEX(INDIRECT("Tractor_Status.xls!"&amp;G$1),MATCH($F76,[1]!Serial,0),0)))</f>
        <v>August</v>
      </c>
      <c r="H76" s="206">
        <f ca="1">IF(INDEX(INDIRECT("Tractor_Status.xls!"&amp;H$1),MATCH($F76,[1]!Serial,0),0)&lt;&gt;0,INDEX(INDIRECT("Tractor_Status.xls!"&amp;H$1),MATCH($F76,[1]!Serial,0),0),"N/A")</f>
        <v>41852</v>
      </c>
      <c r="I76" s="206" t="str">
        <f ca="1">IF(INDEX(INDIRECT("Tractor_Status.xls!"&amp;I$1),MATCH($F76,[1]!Serial,0),0)&lt;&gt;0,INDEX(INDIRECT("Tractor_Status.xls!"&amp;I$1),MATCH($F76,[1]!Serial,0),0),"N/A")</f>
        <v>Simpson</v>
      </c>
      <c r="J76" s="207">
        <f ca="1">IF(INDEX(INDIRECT("Tractor_Status.xls!"&amp;J$1),MATCH($F76,[1]!Serial,0),0)&lt;&gt;0,INDEX(INDIRECT("Tractor_Status.xls!"&amp;J$1),MATCH($F76,[1]!Serial,0),0),"N/A")</f>
        <v>720</v>
      </c>
      <c r="K76" s="206">
        <f ca="1">INDEX(INDIRECT("Tractor_Status.xls!"&amp;K$1),MATCH($F76,[1]!Serial,0),0)</f>
        <v>41863</v>
      </c>
      <c r="L76" s="206" t="str">
        <f ca="1">IF(INDEX(INDIRECT("Tractor_Status.xls!"&amp;L$1),MATCH($F76,[1]!Serial,0),0)&lt;&gt;0,INDEX(INDIRECT("Tractor_Status.xls!"&amp;L$1),MATCH($F76,[1]!Serial,0),0),"N/A")</f>
        <v>Thompson</v>
      </c>
      <c r="M76" s="206">
        <f ca="1">IF(INDEX(INDIRECT("Tractor_Status.xls!"&amp;M$1),MATCH($F76,[1]!Serial,0),0)&lt;&gt;0,INDEX(INDIRECT("Tractor_Status.xls!"&amp;M$1),MATCH($F76,[1]!Serial,0),0),"N/A")</f>
        <v>41823</v>
      </c>
      <c r="N76" s="206" t="str">
        <f ca="1">IF(INDEX(INDIRECT("Tractor_Status.xls!"&amp;N$1),MATCH($F76,[1]!Serial,0),0)&lt;&gt;0,INDEX(INDIRECT("Tractor_Status.xls!"&amp;N$1),MATCH($F76,[1]!Serial,0),0),"N/A")</f>
        <v>J15-43</v>
      </c>
    </row>
    <row r="77" spans="6:14" x14ac:dyDescent="0.4">
      <c r="F77" t="s">
        <v>544</v>
      </c>
      <c r="G77" s="207" t="str">
        <f ca="1">INDEX($C$2:$C$13,MONTH(INDEX(INDIRECT("Tractor_Status.xls!"&amp;G$1),MATCH($F77,[1]!Serial,0),0)))</f>
        <v>August</v>
      </c>
      <c r="H77" s="206">
        <f ca="1">IF(INDEX(INDIRECT("Tractor_Status.xls!"&amp;H$1),MATCH($F77,[1]!Serial,0),0)&lt;&gt;0,INDEX(INDIRECT("Tractor_Status.xls!"&amp;H$1),MATCH($F77,[1]!Serial,0),0),"N/A")</f>
        <v>41883</v>
      </c>
      <c r="I77" s="206" t="str">
        <f ca="1">IF(INDEX(INDIRECT("Tractor_Status.xls!"&amp;I$1),MATCH($F77,[1]!Serial,0),0)&lt;&gt;0,INDEX(INDIRECT("Tractor_Status.xls!"&amp;I$1),MATCH($F77,[1]!Serial,0),0),"N/A")</f>
        <v>Brokaw MN</v>
      </c>
      <c r="J77" s="207">
        <f ca="1">IF(INDEX(INDIRECT("Tractor_Status.xls!"&amp;J$1),MATCH($F77,[1]!Serial,0),0)&lt;&gt;0,INDEX(INDIRECT("Tractor_Status.xls!"&amp;J$1),MATCH($F77,[1]!Serial,0),0),"N/A")</f>
        <v>1220</v>
      </c>
      <c r="K77" s="206">
        <f ca="1">INDEX(INDIRECT("Tractor_Status.xls!"&amp;K$1),MATCH($F77,[1]!Serial,0),0)</f>
        <v>41822</v>
      </c>
      <c r="L77" s="206" t="str">
        <f ca="1">IF(INDEX(INDIRECT("Tractor_Status.xls!"&amp;L$1),MATCH($F77,[1]!Serial,0),0)&lt;&gt;0,INDEX(INDIRECT("Tractor_Status.xls!"&amp;L$1),MATCH($F77,[1]!Serial,0),0),"N/A")</f>
        <v>Rech</v>
      </c>
      <c r="M77" s="206">
        <f ca="1">IF(INDEX(INDIRECT("Tractor_Status.xls!"&amp;M$1),MATCH($F77,[1]!Serial,0),0)&lt;&gt;0,INDEX(INDIRECT("Tractor_Status.xls!"&amp;M$1),MATCH($F77,[1]!Serial,0),0),"N/A")</f>
        <v>41823</v>
      </c>
      <c r="N77" s="206" t="str">
        <f ca="1">IF(INDEX(INDIRECT("Tractor_Status.xls!"&amp;N$1),MATCH($F77,[1]!Serial,0),0)&lt;&gt;0,INDEX(INDIRECT("Tractor_Status.xls!"&amp;N$1),MATCH($F77,[1]!Serial,0),0),"N/A")</f>
        <v>UF01453</v>
      </c>
    </row>
    <row r="78" spans="6:14" x14ac:dyDescent="0.4">
      <c r="F78" t="s">
        <v>545</v>
      </c>
      <c r="G78" s="207" t="str">
        <f ca="1">INDEX($C$2:$C$13,MONTH(INDEX(INDIRECT("Tractor_Status.xls!"&amp;G$1),MATCH($F78,[1]!Serial,0),0)))</f>
        <v>August</v>
      </c>
      <c r="H78" s="206">
        <f ca="1">IF(INDEX(INDIRECT("Tractor_Status.xls!"&amp;H$1),MATCH($F78,[1]!Serial,0),0)&lt;&gt;0,INDEX(INDIRECT("Tractor_Status.xls!"&amp;H$1),MATCH($F78,[1]!Serial,0),0),"N/A")</f>
        <v>41883</v>
      </c>
      <c r="I78" s="206" t="str">
        <f ca="1">IF(INDEX(INDIRECT("Tractor_Status.xls!"&amp;I$1),MATCH($F78,[1]!Serial,0),0)&lt;&gt;0,INDEX(INDIRECT("Tractor_Status.xls!"&amp;I$1),MATCH($F78,[1]!Serial,0),0),"N/A")</f>
        <v>OVA-IL</v>
      </c>
      <c r="J78" s="207" t="str">
        <f ca="1">IF(INDEX(INDIRECT("Tractor_Status.xls!"&amp;J$1),MATCH($F78,[1]!Serial,0),0)&lt;&gt;0,INDEX(INDIRECT("Tractor_Status.xls!"&amp;J$1),MATCH($F78,[1]!Serial,0),0),"N/A")</f>
        <v>1020+</v>
      </c>
      <c r="K78" s="206">
        <f ca="1">INDEX(INDIRECT("Tractor_Status.xls!"&amp;K$1),MATCH($F78,[1]!Serial,0),0)</f>
        <v>41865</v>
      </c>
      <c r="L78" s="206" t="str">
        <f ca="1">IF(INDEX(INDIRECT("Tractor_Status.xls!"&amp;L$1),MATCH($F78,[1]!Serial,0),0)&lt;&gt;0,INDEX(INDIRECT("Tractor_Status.xls!"&amp;L$1),MATCH($F78,[1]!Serial,0),0),"N/A")</f>
        <v>Payne</v>
      </c>
      <c r="M78" s="206" t="str">
        <f ca="1">IF(INDEX(INDIRECT("Tractor_Status.xls!"&amp;M$1),MATCH($F78,[1]!Serial,0),0)&lt;&gt;0,INDEX(INDIRECT("Tractor_Status.xls!"&amp;M$1),MATCH($F78,[1]!Serial,0),0),"N/A")</f>
        <v>N/A</v>
      </c>
      <c r="N78" s="206" t="str">
        <f ca="1">IF(INDEX(INDIRECT("Tractor_Status.xls!"&amp;N$1),MATCH($F78,[1]!Serial,0),0)&lt;&gt;0,INDEX(INDIRECT("Tractor_Status.xls!"&amp;N$1),MATCH($F78,[1]!Serial,0),0),"N/A")</f>
        <v>Elliott Bros</v>
      </c>
    </row>
    <row r="79" spans="6:14" x14ac:dyDescent="0.4">
      <c r="F79" t="s">
        <v>546</v>
      </c>
      <c r="G79" s="207" t="str">
        <f ca="1">INDEX($C$2:$C$13,MONTH(INDEX(INDIRECT("Tractor_Status.xls!"&amp;G$1),MATCH($F79,[1]!Serial,0),0)))</f>
        <v>September</v>
      </c>
      <c r="H79" s="206">
        <f ca="1">IF(INDEX(INDIRECT("Tractor_Status.xls!"&amp;H$1),MATCH($F79,[1]!Serial,0),0)&lt;&gt;0,INDEX(INDIRECT("Tractor_Status.xls!"&amp;H$1),MATCH($F79,[1]!Serial,0),0),"N/A")</f>
        <v>41883</v>
      </c>
      <c r="I79" s="206" t="str">
        <f ca="1">IF(INDEX(INDIRECT("Tractor_Status.xls!"&amp;I$1),MATCH($F79,[1]!Serial,0),0)&lt;&gt;0,INDEX(INDIRECT("Tractor_Status.xls!"&amp;I$1),MATCH($F79,[1]!Serial,0),0),"N/A")</f>
        <v>HPA</v>
      </c>
      <c r="J79" s="207" t="str">
        <f ca="1">IF(INDEX(INDIRECT("Tractor_Status.xls!"&amp;J$1),MATCH($F79,[1]!Serial,0),0)&lt;&gt;0,INDEX(INDIRECT("Tractor_Status.xls!"&amp;J$1),MATCH($F79,[1]!Serial,0),0),"N/A")</f>
        <v>1220+</v>
      </c>
      <c r="K79" s="206">
        <f ca="1">INDEX(INDIRECT("Tractor_Status.xls!"&amp;K$1),MATCH($F79,[1]!Serial,0),0)</f>
        <v>41835</v>
      </c>
      <c r="L79" s="206" t="str">
        <f ca="1">IF(INDEX(INDIRECT("Tractor_Status.xls!"&amp;L$1),MATCH($F79,[1]!Serial,0),0)&lt;&gt;0,INDEX(INDIRECT("Tractor_Status.xls!"&amp;L$1),MATCH($F79,[1]!Serial,0),0),"N/A")</f>
        <v>Ohm</v>
      </c>
      <c r="M79" s="206" t="str">
        <f ca="1">IF(INDEX(INDIRECT("Tractor_Status.xls!"&amp;M$1),MATCH($F79,[1]!Serial,0),0)&lt;&gt;0,INDEX(INDIRECT("Tractor_Status.xls!"&amp;M$1),MATCH($F79,[1]!Serial,0),0),"N/A")</f>
        <v>N/A</v>
      </c>
      <c r="N79" s="206" t="str">
        <f ca="1">IF(INDEX(INDIRECT("Tractor_Status.xls!"&amp;N$1),MATCH($F79,[1]!Serial,0),0)&lt;&gt;0,INDEX(INDIRECT("Tractor_Status.xls!"&amp;N$1),MATCH($F79,[1]!Serial,0),0),"N/A")</f>
        <v>N/A</v>
      </c>
    </row>
    <row r="80" spans="6:14" x14ac:dyDescent="0.4">
      <c r="F80" t="s">
        <v>547</v>
      </c>
      <c r="G80" s="207" t="str">
        <f ca="1">INDEX($C$2:$C$13,MONTH(INDEX(INDIRECT("Tractor_Status.xls!"&amp;G$1),MATCH($F80,[1]!Serial,0),0)))</f>
        <v>September</v>
      </c>
      <c r="H80" s="206">
        <f ca="1">IF(INDEX(INDIRECT("Tractor_Status.xls!"&amp;H$1),MATCH($F80,[1]!Serial,0),0)&lt;&gt;0,INDEX(INDIRECT("Tractor_Status.xls!"&amp;H$1),MATCH($F80,[1]!Serial,0),0),"N/A")</f>
        <v>41883</v>
      </c>
      <c r="I80" s="206" t="str">
        <f ca="1">IF(INDEX(INDIRECT("Tractor_Status.xls!"&amp;I$1),MATCH($F80,[1]!Serial,0),0)&lt;&gt;0,INDEX(INDIRECT("Tractor_Status.xls!"&amp;I$1),MATCH($F80,[1]!Serial,0),0),"N/A")</f>
        <v>OVA-IL</v>
      </c>
      <c r="J80" s="207">
        <f ca="1">IF(INDEX(INDIRECT("Tractor_Status.xls!"&amp;J$1),MATCH($F80,[1]!Serial,0),0)&lt;&gt;0,INDEX(INDIRECT("Tractor_Status.xls!"&amp;J$1),MATCH($F80,[1]!Serial,0),0),"N/A")</f>
        <v>1220</v>
      </c>
      <c r="K80" s="206">
        <f ca="1">INDEX(INDIRECT("Tractor_Status.xls!"&amp;K$1),MATCH($F80,[1]!Serial,0),0)</f>
        <v>41859</v>
      </c>
      <c r="L80" s="206" t="str">
        <f ca="1">IF(INDEX(INDIRECT("Tractor_Status.xls!"&amp;L$1),MATCH($F80,[1]!Serial,0),0)&lt;&gt;0,INDEX(INDIRECT("Tractor_Status.xls!"&amp;L$1),MATCH($F80,[1]!Serial,0),0),"N/A")</f>
        <v>Payne</v>
      </c>
      <c r="M80" s="206" t="str">
        <f ca="1">IF(INDEX(INDIRECT("Tractor_Status.xls!"&amp;M$1),MATCH($F80,[1]!Serial,0),0)&lt;&gt;0,INDEX(INDIRECT("Tractor_Status.xls!"&amp;M$1),MATCH($F80,[1]!Serial,0),0),"N/A")</f>
        <v>N/A</v>
      </c>
      <c r="N80" s="206" t="str">
        <f ca="1">IF(INDEX(INDIRECT("Tractor_Status.xls!"&amp;N$1),MATCH($F80,[1]!Serial,0),0)&lt;&gt;0,INDEX(INDIRECT("Tractor_Status.xls!"&amp;N$1),MATCH($F80,[1]!Serial,0),0),"N/A")</f>
        <v>Smith</v>
      </c>
    </row>
    <row r="81" spans="6:14" x14ac:dyDescent="0.4">
      <c r="F81" t="s">
        <v>548</v>
      </c>
      <c r="G81" s="207" t="str">
        <f ca="1">INDEX($C$2:$C$13,MONTH(INDEX(INDIRECT("Tractor_Status.xls!"&amp;G$1),MATCH($F81,[1]!Serial,0),0)))</f>
        <v>September</v>
      </c>
      <c r="H81" s="206" t="str">
        <f ca="1">IF(INDEX(INDIRECT("Tractor_Status.xls!"&amp;H$1),MATCH($F81,[1]!Serial,0),0)&lt;&gt;0,INDEX(INDIRECT("Tractor_Status.xls!"&amp;H$1),MATCH($F81,[1]!Serial,0),0),"N/A")</f>
        <v>N/A</v>
      </c>
      <c r="I81" s="206" t="str">
        <f ca="1">IF(INDEX(INDIRECT("Tractor_Status.xls!"&amp;I$1),MATCH($F81,[1]!Serial,0),0)&lt;&gt;0,INDEX(INDIRECT("Tractor_Status.xls!"&amp;I$1),MATCH($F81,[1]!Serial,0),0),"N/A")</f>
        <v>Riggins, NE</v>
      </c>
      <c r="J81" s="207">
        <f ca="1">IF(INDEX(INDIRECT("Tractor_Status.xls!"&amp;J$1),MATCH($F81,[1]!Serial,0),0)&lt;&gt;0,INDEX(INDIRECT("Tractor_Status.xls!"&amp;J$1),MATCH($F81,[1]!Serial,0),0),"N/A")</f>
        <v>720</v>
      </c>
      <c r="K81" s="206">
        <f ca="1">INDEX(INDIRECT("Tractor_Status.xls!"&amp;K$1),MATCH($F81,[1]!Serial,0),0)</f>
        <v>41821</v>
      </c>
      <c r="L81" s="206" t="str">
        <f ca="1">IF(INDEX(INDIRECT("Tractor_Status.xls!"&amp;L$1),MATCH($F81,[1]!Serial,0),0)&lt;&gt;0,INDEX(INDIRECT("Tractor_Status.xls!"&amp;L$1),MATCH($F81,[1]!Serial,0),0),"N/A")</f>
        <v>Rech</v>
      </c>
      <c r="M81" s="206" t="str">
        <f ca="1">IF(INDEX(INDIRECT("Tractor_Status.xls!"&amp;M$1),MATCH($F81,[1]!Serial,0),0)&lt;&gt;0,INDEX(INDIRECT("Tractor_Status.xls!"&amp;M$1),MATCH($F81,[1]!Serial,0),0),"N/A")</f>
        <v>N/A</v>
      </c>
      <c r="N81" s="206" t="str">
        <f ca="1">IF(INDEX(INDIRECT("Tractor_Status.xls!"&amp;N$1),MATCH($F81,[1]!Serial,0),0)&lt;&gt;0,INDEX(INDIRECT("Tractor_Status.xls!"&amp;N$1),MATCH($F81,[1]!Serial,0),0),"N/A")</f>
        <v>PO 10447 Beattie Farms</v>
      </c>
    </row>
    <row r="82" spans="6:14" x14ac:dyDescent="0.4">
      <c r="F82" t="s">
        <v>549</v>
      </c>
      <c r="G82" s="207" t="str">
        <f ca="1">INDEX($C$2:$C$13,MONTH(INDEX(INDIRECT("Tractor_Status.xls!"&amp;G$1),MATCH($F82,[1]!Serial,0),0)))</f>
        <v>September</v>
      </c>
      <c r="H82" s="206" t="str">
        <f ca="1">IF(INDEX(INDIRECT("Tractor_Status.xls!"&amp;H$1),MATCH($F82,[1]!Serial,0),0)&lt;&gt;0,INDEX(INDIRECT("Tractor_Status.xls!"&amp;H$1),MATCH($F82,[1]!Serial,0),0),"N/A")</f>
        <v>N/A</v>
      </c>
      <c r="I82" s="206" t="str">
        <f ca="1">IF(INDEX(INDIRECT("Tractor_Status.xls!"&amp;I$1),MATCH($F82,[1]!Serial,0),0)&lt;&gt;0,INDEX(INDIRECT("Tractor_Status.xls!"&amp;I$1),MATCH($F82,[1]!Serial,0),0),"N/A")</f>
        <v>Riggins, NE</v>
      </c>
      <c r="J82" s="207">
        <f ca="1">IF(INDEX(INDIRECT("Tractor_Status.xls!"&amp;J$1),MATCH($F82,[1]!Serial,0),0)&lt;&gt;0,INDEX(INDIRECT("Tractor_Status.xls!"&amp;J$1),MATCH($F82,[1]!Serial,0),0),"N/A")</f>
        <v>720</v>
      </c>
      <c r="K82" s="206">
        <f ca="1">INDEX(INDIRECT("Tractor_Status.xls!"&amp;K$1),MATCH($F82,[1]!Serial,0),0)</f>
        <v>41821</v>
      </c>
      <c r="L82" s="206" t="str">
        <f ca="1">IF(INDEX(INDIRECT("Tractor_Status.xls!"&amp;L$1),MATCH($F82,[1]!Serial,0),0)&lt;&gt;0,INDEX(INDIRECT("Tractor_Status.xls!"&amp;L$1),MATCH($F82,[1]!Serial,0),0),"N/A")</f>
        <v>Rech</v>
      </c>
      <c r="M82" s="206" t="str">
        <f ca="1">IF(INDEX(INDIRECT("Tractor_Status.xls!"&amp;M$1),MATCH($F82,[1]!Serial,0),0)&lt;&gt;0,INDEX(INDIRECT("Tractor_Status.xls!"&amp;M$1),MATCH($F82,[1]!Serial,0),0),"N/A")</f>
        <v>N/A</v>
      </c>
      <c r="N82" s="206" t="str">
        <f ca="1">IF(INDEX(INDIRECT("Tractor_Status.xls!"&amp;N$1),MATCH($F82,[1]!Serial,0),0)&lt;&gt;0,INDEX(INDIRECT("Tractor_Status.xls!"&amp;N$1),MATCH($F82,[1]!Serial,0),0),"N/A")</f>
        <v>PO 10448</v>
      </c>
    </row>
    <row r="83" spans="6:14" x14ac:dyDescent="0.4">
      <c r="F83" t="s">
        <v>550</v>
      </c>
      <c r="G83" s="207" t="str">
        <f ca="1">INDEX($C$2:$C$13,MONTH(INDEX(INDIRECT("Tractor_Status.xls!"&amp;G$1),MATCH($F83,[1]!Serial,0),0)))</f>
        <v>September</v>
      </c>
      <c r="H83" s="206" t="str">
        <f ca="1">IF(INDEX(INDIRECT("Tractor_Status.xls!"&amp;H$1),MATCH($F83,[1]!Serial,0),0)&lt;&gt;0,INDEX(INDIRECT("Tractor_Status.xls!"&amp;H$1),MATCH($F83,[1]!Serial,0),0),"N/A")</f>
        <v>N/A</v>
      </c>
      <c r="I83" s="206" t="str">
        <f ca="1">IF(INDEX(INDIRECT("Tractor_Status.xls!"&amp;I$1),MATCH($F83,[1]!Serial,0),0)&lt;&gt;0,INDEX(INDIRECT("Tractor_Status.xls!"&amp;I$1),MATCH($F83,[1]!Serial,0),0),"N/A")</f>
        <v>Riggins, NE</v>
      </c>
      <c r="J83" s="207">
        <f ca="1">IF(INDEX(INDIRECT("Tractor_Status.xls!"&amp;J$1),MATCH($F83,[1]!Serial,0),0)&lt;&gt;0,INDEX(INDIRECT("Tractor_Status.xls!"&amp;J$1),MATCH($F83,[1]!Serial,0),0),"N/A")</f>
        <v>720</v>
      </c>
      <c r="K83" s="206">
        <f ca="1">INDEX(INDIRECT("Tractor_Status.xls!"&amp;K$1),MATCH($F83,[1]!Serial,0),0)</f>
        <v>41821</v>
      </c>
      <c r="L83" s="206" t="str">
        <f ca="1">IF(INDEX(INDIRECT("Tractor_Status.xls!"&amp;L$1),MATCH($F83,[1]!Serial,0),0)&lt;&gt;0,INDEX(INDIRECT("Tractor_Status.xls!"&amp;L$1),MATCH($F83,[1]!Serial,0),0),"N/A")</f>
        <v>Rech</v>
      </c>
      <c r="M83" s="206" t="str">
        <f ca="1">IF(INDEX(INDIRECT("Tractor_Status.xls!"&amp;M$1),MATCH($F83,[1]!Serial,0),0)&lt;&gt;0,INDEX(INDIRECT("Tractor_Status.xls!"&amp;M$1),MATCH($F83,[1]!Serial,0),0),"N/A")</f>
        <v>N/A</v>
      </c>
      <c r="N83" s="206" t="str">
        <f ca="1">IF(INDEX(INDIRECT("Tractor_Status.xls!"&amp;N$1),MATCH($F83,[1]!Serial,0),0)&lt;&gt;0,INDEX(INDIRECT("Tractor_Status.xls!"&amp;N$1),MATCH($F83,[1]!Serial,0),0),"N/A")</f>
        <v>PO 10449</v>
      </c>
    </row>
    <row r="84" spans="6:14" x14ac:dyDescent="0.4">
      <c r="F84" t="s">
        <v>551</v>
      </c>
      <c r="G84" s="207" t="str">
        <f ca="1">INDEX($C$2:$C$13,MONTH(INDEX(INDIRECT("Tractor_Status.xls!"&amp;G$1),MATCH($F84,[1]!Serial,0),0)))</f>
        <v>September</v>
      </c>
      <c r="H84" s="206" t="str">
        <f ca="1">IF(INDEX(INDIRECT("Tractor_Status.xls!"&amp;H$1),MATCH($F84,[1]!Serial,0),0)&lt;&gt;0,INDEX(INDIRECT("Tractor_Status.xls!"&amp;H$1),MATCH($F84,[1]!Serial,0),0),"N/A")</f>
        <v>N/A</v>
      </c>
      <c r="I84" s="206" t="str">
        <f ca="1">IF(INDEX(INDIRECT("Tractor_Status.xls!"&amp;I$1),MATCH($F84,[1]!Serial,0),0)&lt;&gt;0,INDEX(INDIRECT("Tractor_Status.xls!"&amp;I$1),MATCH($F84,[1]!Serial,0),0),"N/A")</f>
        <v>Riggins, NE</v>
      </c>
      <c r="J84" s="207">
        <f ca="1">IF(INDEX(INDIRECT("Tractor_Status.xls!"&amp;J$1),MATCH($F84,[1]!Serial,0),0)&lt;&gt;0,INDEX(INDIRECT("Tractor_Status.xls!"&amp;J$1),MATCH($F84,[1]!Serial,0),0),"N/A")</f>
        <v>1220</v>
      </c>
      <c r="K84" s="206">
        <f ca="1">INDEX(INDIRECT("Tractor_Status.xls!"&amp;K$1),MATCH($F84,[1]!Serial,0),0)</f>
        <v>41821</v>
      </c>
      <c r="L84" s="206" t="str">
        <f ca="1">IF(INDEX(INDIRECT("Tractor_Status.xls!"&amp;L$1),MATCH($F84,[1]!Serial,0),0)&lt;&gt;0,INDEX(INDIRECT("Tractor_Status.xls!"&amp;L$1),MATCH($F84,[1]!Serial,0),0),"N/A")</f>
        <v>Rech</v>
      </c>
      <c r="M84" s="206" t="str">
        <f ca="1">IF(INDEX(INDIRECT("Tractor_Status.xls!"&amp;M$1),MATCH($F84,[1]!Serial,0),0)&lt;&gt;0,INDEX(INDIRECT("Tractor_Status.xls!"&amp;M$1),MATCH($F84,[1]!Serial,0),0),"N/A")</f>
        <v>N/A</v>
      </c>
      <c r="N84" s="206" t="str">
        <f ca="1">IF(INDEX(INDIRECT("Tractor_Status.xls!"&amp;N$1),MATCH($F84,[1]!Serial,0),0)&lt;&gt;0,INDEX(INDIRECT("Tractor_Status.xls!"&amp;N$1),MATCH($F84,[1]!Serial,0),0),"N/A")</f>
        <v>PO 10465</v>
      </c>
    </row>
    <row r="85" spans="6:14" x14ac:dyDescent="0.4">
      <c r="F85" t="s">
        <v>552</v>
      </c>
      <c r="G85" s="207" t="str">
        <f ca="1">INDEX($C$2:$C$13,MONTH(INDEX(INDIRECT("Tractor_Status.xls!"&amp;G$1),MATCH($F85,[1]!Serial,0),0)))</f>
        <v>September</v>
      </c>
      <c r="H85" s="206" t="str">
        <f ca="1">IF(INDEX(INDIRECT("Tractor_Status.xls!"&amp;H$1),MATCH($F85,[1]!Serial,0),0)&lt;&gt;0,INDEX(INDIRECT("Tractor_Status.xls!"&amp;H$1),MATCH($F85,[1]!Serial,0),0),"N/A")</f>
        <v>N/A</v>
      </c>
      <c r="I85" s="206" t="str">
        <f ca="1">IF(INDEX(INDIRECT("Tractor_Status.xls!"&amp;I$1),MATCH($F85,[1]!Serial,0),0)&lt;&gt;0,INDEX(INDIRECT("Tractor_Status.xls!"&amp;I$1),MATCH($F85,[1]!Serial,0),0),"N/A")</f>
        <v>Riggins, NE</v>
      </c>
      <c r="J85" s="207">
        <f ca="1">IF(INDEX(INDIRECT("Tractor_Status.xls!"&amp;J$1),MATCH($F85,[1]!Serial,0),0)&lt;&gt;0,INDEX(INDIRECT("Tractor_Status.xls!"&amp;J$1),MATCH($F85,[1]!Serial,0),0),"N/A")</f>
        <v>1220</v>
      </c>
      <c r="K85" s="206">
        <f ca="1">INDEX(INDIRECT("Tractor_Status.xls!"&amp;K$1),MATCH($F85,[1]!Serial,0),0)</f>
        <v>41821</v>
      </c>
      <c r="L85" s="206" t="str">
        <f ca="1">IF(INDEX(INDIRECT("Tractor_Status.xls!"&amp;L$1),MATCH($F85,[1]!Serial,0),0)&lt;&gt;0,INDEX(INDIRECT("Tractor_Status.xls!"&amp;L$1),MATCH($F85,[1]!Serial,0),0),"N/A")</f>
        <v>Rech</v>
      </c>
      <c r="M85" s="206" t="str">
        <f ca="1">IF(INDEX(INDIRECT("Tractor_Status.xls!"&amp;M$1),MATCH($F85,[1]!Serial,0),0)&lt;&gt;0,INDEX(INDIRECT("Tractor_Status.xls!"&amp;M$1),MATCH($F85,[1]!Serial,0),0),"N/A")</f>
        <v>N/A</v>
      </c>
      <c r="N85" s="206" t="str">
        <f ca="1">IF(INDEX(INDIRECT("Tractor_Status.xls!"&amp;N$1),MATCH($F85,[1]!Serial,0),0)&lt;&gt;0,INDEX(INDIRECT("Tractor_Status.xls!"&amp;N$1),MATCH($F85,[1]!Serial,0),0),"N/A")</f>
        <v>PO 10466</v>
      </c>
    </row>
    <row r="86" spans="6:14" x14ac:dyDescent="0.4">
      <c r="F86" t="s">
        <v>553</v>
      </c>
      <c r="G86" s="207" t="str">
        <f ca="1">INDEX($C$2:$C$13,MONTH(INDEX(INDIRECT("Tractor_Status.xls!"&amp;G$1),MATCH($F86,[1]!Serial,0),0)))</f>
        <v>September</v>
      </c>
      <c r="H86" s="206">
        <f ca="1">IF(INDEX(INDIRECT("Tractor_Status.xls!"&amp;H$1),MATCH($F86,[1]!Serial,0),0)&lt;&gt;0,INDEX(INDIRECT("Tractor_Status.xls!"&amp;H$1),MATCH($F86,[1]!Serial,0),0),"N/A")</f>
        <v>41883</v>
      </c>
      <c r="I86" s="206" t="str">
        <f ca="1">IF(INDEX(INDIRECT("Tractor_Status.xls!"&amp;I$1),MATCH($F86,[1]!Serial,0),0)&lt;&gt;0,INDEX(INDIRECT("Tractor_Status.xls!"&amp;I$1),MATCH($F86,[1]!Serial,0),0),"N/A")</f>
        <v>OVA-IN</v>
      </c>
      <c r="J86" s="207">
        <f ca="1">IF(INDEX(INDIRECT("Tractor_Status.xls!"&amp;J$1),MATCH($F86,[1]!Serial,0),0)&lt;&gt;0,INDEX(INDIRECT("Tractor_Status.xls!"&amp;J$1),MATCH($F86,[1]!Serial,0),0),"N/A")</f>
        <v>720</v>
      </c>
      <c r="K86" s="206">
        <f ca="1">INDEX(INDIRECT("Tractor_Status.xls!"&amp;K$1),MATCH($F86,[1]!Serial,0),0)</f>
        <v>41829</v>
      </c>
      <c r="L86" s="206" t="str">
        <f ca="1">IF(INDEX(INDIRECT("Tractor_Status.xls!"&amp;L$1),MATCH($F86,[1]!Serial,0),0)&lt;&gt;0,INDEX(INDIRECT("Tractor_Status.xls!"&amp;L$1),MATCH($F86,[1]!Serial,0),0),"N/A")</f>
        <v>Payne</v>
      </c>
      <c r="M86" s="206" t="str">
        <f ca="1">IF(INDEX(INDIRECT("Tractor_Status.xls!"&amp;M$1),MATCH($F86,[1]!Serial,0),0)&lt;&gt;0,INDEX(INDIRECT("Tractor_Status.xls!"&amp;M$1),MATCH($F86,[1]!Serial,0),0),"N/A")</f>
        <v>N/A</v>
      </c>
      <c r="N86" s="206" t="str">
        <f ca="1">IF(INDEX(INDIRECT("Tractor_Status.xls!"&amp;N$1),MATCH($F86,[1]!Serial,0),0)&lt;&gt;0,INDEX(INDIRECT("Tractor_Status.xls!"&amp;N$1),MATCH($F86,[1]!Serial,0),0),"N/A")</f>
        <v>PO ASG-01</v>
      </c>
    </row>
    <row r="87" spans="6:14" x14ac:dyDescent="0.4">
      <c r="F87" t="s">
        <v>554</v>
      </c>
      <c r="G87" s="207" t="str">
        <f ca="1">INDEX($C$2:$C$13,MONTH(INDEX(INDIRECT("Tractor_Status.xls!"&amp;G$1),MATCH($F87,[1]!Serial,0),0)))</f>
        <v>September</v>
      </c>
      <c r="H87" s="206">
        <f ca="1">IF(INDEX(INDIRECT("Tractor_Status.xls!"&amp;H$1),MATCH($F87,[1]!Serial,0),0)&lt;&gt;0,INDEX(INDIRECT("Tractor_Status.xls!"&amp;H$1),MATCH($F87,[1]!Serial,0),0),"N/A")</f>
        <v>41883</v>
      </c>
      <c r="I87" s="206" t="str">
        <f ca="1">IF(INDEX(INDIRECT("Tractor_Status.xls!"&amp;I$1),MATCH($F87,[1]!Serial,0),0)&lt;&gt;0,INDEX(INDIRECT("Tractor_Status.xls!"&amp;I$1),MATCH($F87,[1]!Serial,0),0),"N/A")</f>
        <v>OVA-IN</v>
      </c>
      <c r="J87" s="207">
        <f ca="1">IF(INDEX(INDIRECT("Tractor_Status.xls!"&amp;J$1),MATCH($F87,[1]!Serial,0),0)&lt;&gt;0,INDEX(INDIRECT("Tractor_Status.xls!"&amp;J$1),MATCH($F87,[1]!Serial,0),0),"N/A")</f>
        <v>720</v>
      </c>
      <c r="K87" s="206">
        <f ca="1">INDEX(INDIRECT("Tractor_Status.xls!"&amp;K$1),MATCH($F87,[1]!Serial,0),0)</f>
        <v>41829</v>
      </c>
      <c r="L87" s="206" t="str">
        <f ca="1">IF(INDEX(INDIRECT("Tractor_Status.xls!"&amp;L$1),MATCH($F87,[1]!Serial,0),0)&lt;&gt;0,INDEX(INDIRECT("Tractor_Status.xls!"&amp;L$1),MATCH($F87,[1]!Serial,0),0),"N/A")</f>
        <v>Payne</v>
      </c>
      <c r="M87" s="206" t="str">
        <f ca="1">IF(INDEX(INDIRECT("Tractor_Status.xls!"&amp;M$1),MATCH($F87,[1]!Serial,0),0)&lt;&gt;0,INDEX(INDIRECT("Tractor_Status.xls!"&amp;M$1),MATCH($F87,[1]!Serial,0),0),"N/A")</f>
        <v>N/A</v>
      </c>
      <c r="N87" s="206" t="str">
        <f ca="1">IF(INDEX(INDIRECT("Tractor_Status.xls!"&amp;N$1),MATCH($F87,[1]!Serial,0),0)&lt;&gt;0,INDEX(INDIRECT("Tractor_Status.xls!"&amp;N$1),MATCH($F87,[1]!Serial,0),0),"N/A")</f>
        <v>PO ASG-02</v>
      </c>
    </row>
    <row r="88" spans="6:14" x14ac:dyDescent="0.4">
      <c r="F88" t="s">
        <v>555</v>
      </c>
      <c r="G88" s="207" t="str">
        <f ca="1">INDEX($C$2:$C$13,MONTH(INDEX(INDIRECT("Tractor_Status.xls!"&amp;G$1),MATCH($F88,[1]!Serial,0),0)))</f>
        <v>September</v>
      </c>
      <c r="H88" s="206">
        <f ca="1">IF(INDEX(INDIRECT("Tractor_Status.xls!"&amp;H$1),MATCH($F88,[1]!Serial,0),0)&lt;&gt;0,INDEX(INDIRECT("Tractor_Status.xls!"&amp;H$1),MATCH($F88,[1]!Serial,0),0),"N/A")</f>
        <v>41883</v>
      </c>
      <c r="I88" s="206" t="str">
        <f ca="1">IF(INDEX(INDIRECT("Tractor_Status.xls!"&amp;I$1),MATCH($F88,[1]!Serial,0),0)&lt;&gt;0,INDEX(INDIRECT("Tractor_Status.xls!"&amp;I$1),MATCH($F88,[1]!Serial,0),0),"N/A")</f>
        <v>HPA</v>
      </c>
      <c r="J88" s="207">
        <f ca="1">IF(INDEX(INDIRECT("Tractor_Status.xls!"&amp;J$1),MATCH($F88,[1]!Serial,0),0)&lt;&gt;0,INDEX(INDIRECT("Tractor_Status.xls!"&amp;J$1),MATCH($F88,[1]!Serial,0),0),"N/A")</f>
        <v>1020</v>
      </c>
      <c r="K88" s="206">
        <f ca="1">INDEX(INDIRECT("Tractor_Status.xls!"&amp;K$1),MATCH($F88,[1]!Serial,0),0)</f>
        <v>41835</v>
      </c>
      <c r="L88" s="206" t="str">
        <f ca="1">IF(INDEX(INDIRECT("Tractor_Status.xls!"&amp;L$1),MATCH($F88,[1]!Serial,0),0)&lt;&gt;0,INDEX(INDIRECT("Tractor_Status.xls!"&amp;L$1),MATCH($F88,[1]!Serial,0),0),"N/A")</f>
        <v>Ohm</v>
      </c>
      <c r="M88" s="206" t="str">
        <f ca="1">IF(INDEX(INDIRECT("Tractor_Status.xls!"&amp;M$1),MATCH($F88,[1]!Serial,0),0)&lt;&gt;0,INDEX(INDIRECT("Tractor_Status.xls!"&amp;M$1),MATCH($F88,[1]!Serial,0),0),"N/A")</f>
        <v>N/A</v>
      </c>
      <c r="N88" s="206" t="str">
        <f ca="1">IF(INDEX(INDIRECT("Tractor_Status.xls!"&amp;N$1),MATCH($F88,[1]!Serial,0),0)&lt;&gt;0,INDEX(INDIRECT("Tractor_Status.xls!"&amp;N$1),MATCH($F88,[1]!Serial,0),0),"N/A")</f>
        <v>N/A</v>
      </c>
    </row>
    <row r="89" spans="6:14" x14ac:dyDescent="0.4">
      <c r="F89" t="s">
        <v>556</v>
      </c>
      <c r="G89" s="207" t="str">
        <f ca="1">INDEX($C$2:$C$13,MONTH(INDEX(INDIRECT("Tractor_Status.xls!"&amp;G$1),MATCH($F89,[1]!Serial,0),0)))</f>
        <v>September</v>
      </c>
      <c r="H89" s="206">
        <f ca="1">IF(INDEX(INDIRECT("Tractor_Status.xls!"&amp;H$1),MATCH($F89,[1]!Serial,0),0)&lt;&gt;0,INDEX(INDIRECT("Tractor_Status.xls!"&amp;H$1),MATCH($F89,[1]!Serial,0),0),"N/A")</f>
        <v>41883</v>
      </c>
      <c r="I89" s="206" t="str">
        <f ca="1">IF(INDEX(INDIRECT("Tractor_Status.xls!"&amp;I$1),MATCH($F89,[1]!Serial,0),0)&lt;&gt;0,INDEX(INDIRECT("Tractor_Status.xls!"&amp;I$1),MATCH($F89,[1]!Serial,0),0),"N/A")</f>
        <v>OVA</v>
      </c>
      <c r="J89" s="207">
        <f ca="1">IF(INDEX(INDIRECT("Tractor_Status.xls!"&amp;J$1),MATCH($F89,[1]!Serial,0),0)&lt;&gt;0,INDEX(INDIRECT("Tractor_Status.xls!"&amp;J$1),MATCH($F89,[1]!Serial,0),0),"N/A")</f>
        <v>720</v>
      </c>
      <c r="K89" s="206">
        <f ca="1">INDEX(INDIRECT("Tractor_Status.xls!"&amp;K$1),MATCH($F89,[1]!Serial,0),0)</f>
        <v>41872</v>
      </c>
      <c r="L89" s="206" t="str">
        <f ca="1">IF(INDEX(INDIRECT("Tractor_Status.xls!"&amp;L$1),MATCH($F89,[1]!Serial,0),0)&lt;&gt;0,INDEX(INDIRECT("Tractor_Status.xls!"&amp;L$1),MATCH($F89,[1]!Serial,0),0),"N/A")</f>
        <v>Payne</v>
      </c>
      <c r="M89" s="206" t="str">
        <f ca="1">IF(INDEX(INDIRECT("Tractor_Status.xls!"&amp;M$1),MATCH($F89,[1]!Serial,0),0)&lt;&gt;0,INDEX(INDIRECT("Tractor_Status.xls!"&amp;M$1),MATCH($F89,[1]!Serial,0),0),"N/A")</f>
        <v>N/A</v>
      </c>
      <c r="N89" s="206" t="str">
        <f ca="1">IF(INDEX(INDIRECT("Tractor_Status.xls!"&amp;N$1),MATCH($F89,[1]!Serial,0),0)&lt;&gt;0,INDEX(INDIRECT("Tractor_Status.xls!"&amp;N$1),MATCH($F89,[1]!Serial,0),0),"N/A")</f>
        <v>ASOWB31 Byler</v>
      </c>
    </row>
    <row r="90" spans="6:14" x14ac:dyDescent="0.4">
      <c r="F90" t="s">
        <v>557</v>
      </c>
      <c r="G90" s="207" t="str">
        <f ca="1">INDEX($C$2:$C$13,MONTH(INDEX(INDIRECT("Tractor_Status.xls!"&amp;G$1),MATCH($F90,[1]!Serial,0),0)))</f>
        <v>September</v>
      </c>
      <c r="H90" s="206">
        <f ca="1">IF(INDEX(INDIRECT("Tractor_Status.xls!"&amp;H$1),MATCH($F90,[1]!Serial,0),0)&lt;&gt;0,INDEX(INDIRECT("Tractor_Status.xls!"&amp;H$1),MATCH($F90,[1]!Serial,0),0),"N/A")</f>
        <v>41883</v>
      </c>
      <c r="I90" s="206" t="str">
        <f ca="1">IF(INDEX(INDIRECT("Tractor_Status.xls!"&amp;I$1),MATCH($F90,[1]!Serial,0),0)&lt;&gt;0,INDEX(INDIRECT("Tractor_Status.xls!"&amp;I$1),MATCH($F90,[1]!Serial,0),0),"N/A")</f>
        <v>HPA</v>
      </c>
      <c r="J90" s="207">
        <f ca="1">IF(INDEX(INDIRECT("Tractor_Status.xls!"&amp;J$1),MATCH($F90,[1]!Serial,0),0)&lt;&gt;0,INDEX(INDIRECT("Tractor_Status.xls!"&amp;J$1),MATCH($F90,[1]!Serial,0),0),"N/A")</f>
        <v>1020</v>
      </c>
      <c r="K90" s="206">
        <f ca="1">INDEX(INDIRECT("Tractor_Status.xls!"&amp;K$1),MATCH($F90,[1]!Serial,0),0)</f>
        <v>41835</v>
      </c>
      <c r="L90" s="206" t="str">
        <f ca="1">IF(INDEX(INDIRECT("Tractor_Status.xls!"&amp;L$1),MATCH($F90,[1]!Serial,0),0)&lt;&gt;0,INDEX(INDIRECT("Tractor_Status.xls!"&amp;L$1),MATCH($F90,[1]!Serial,0),0),"N/A")</f>
        <v>Ohm</v>
      </c>
      <c r="M90" s="206" t="str">
        <f ca="1">IF(INDEX(INDIRECT("Tractor_Status.xls!"&amp;M$1),MATCH($F90,[1]!Serial,0),0)&lt;&gt;0,INDEX(INDIRECT("Tractor_Status.xls!"&amp;M$1),MATCH($F90,[1]!Serial,0),0),"N/A")</f>
        <v>N/A</v>
      </c>
      <c r="N90" s="206" t="str">
        <f ca="1">IF(INDEX(INDIRECT("Tractor_Status.xls!"&amp;N$1),MATCH($F90,[1]!Serial,0),0)&lt;&gt;0,INDEX(INDIRECT("Tractor_Status.xls!"&amp;N$1),MATCH($F90,[1]!Serial,0),0),"N/A")</f>
        <v>N/A</v>
      </c>
    </row>
    <row r="91" spans="6:14" x14ac:dyDescent="0.4">
      <c r="F91" t="s">
        <v>558</v>
      </c>
      <c r="G91" s="207" t="str">
        <f ca="1">INDEX($C$2:$C$13,MONTH(INDEX(INDIRECT("Tractor_Status.xls!"&amp;G$1),MATCH($F91,[1]!Serial,0),0)))</f>
        <v>September</v>
      </c>
      <c r="H91" s="206">
        <f ca="1">IF(INDEX(INDIRECT("Tractor_Status.xls!"&amp;H$1),MATCH($F91,[1]!Serial,0),0)&lt;&gt;0,INDEX(INDIRECT("Tractor_Status.xls!"&amp;H$1),MATCH($F91,[1]!Serial,0),0),"N/A")</f>
        <v>41883</v>
      </c>
      <c r="I91" s="206" t="str">
        <f ca="1">IF(INDEX(INDIRECT("Tractor_Status.xls!"&amp;I$1),MATCH($F91,[1]!Serial,0),0)&lt;&gt;0,INDEX(INDIRECT("Tractor_Status.xls!"&amp;I$1),MATCH($F91,[1]!Serial,0),0),"N/A")</f>
        <v>HPA</v>
      </c>
      <c r="J91" s="207">
        <f ca="1">IF(INDEX(INDIRECT("Tractor_Status.xls!"&amp;J$1),MATCH($F91,[1]!Serial,0),0)&lt;&gt;0,INDEX(INDIRECT("Tractor_Status.xls!"&amp;J$1),MATCH($F91,[1]!Serial,0),0),"N/A")</f>
        <v>1020</v>
      </c>
      <c r="K91" s="206">
        <f ca="1">INDEX(INDIRECT("Tractor_Status.xls!"&amp;K$1),MATCH($F91,[1]!Serial,0),0)</f>
        <v>41835</v>
      </c>
      <c r="L91" s="206" t="str">
        <f ca="1">IF(INDEX(INDIRECT("Tractor_Status.xls!"&amp;L$1),MATCH($F91,[1]!Serial,0),0)&lt;&gt;0,INDEX(INDIRECT("Tractor_Status.xls!"&amp;L$1),MATCH($F91,[1]!Serial,0),0),"N/A")</f>
        <v>Ohm</v>
      </c>
      <c r="M91" s="206" t="str">
        <f ca="1">IF(INDEX(INDIRECT("Tractor_Status.xls!"&amp;M$1),MATCH($F91,[1]!Serial,0),0)&lt;&gt;0,INDEX(INDIRECT("Tractor_Status.xls!"&amp;M$1),MATCH($F91,[1]!Serial,0),0),"N/A")</f>
        <v>N/A</v>
      </c>
      <c r="N91" s="206" t="str">
        <f ca="1">IF(INDEX(INDIRECT("Tractor_Status.xls!"&amp;N$1),MATCH($F91,[1]!Serial,0),0)&lt;&gt;0,INDEX(INDIRECT("Tractor_Status.xls!"&amp;N$1),MATCH($F91,[1]!Serial,0),0),"N/A")</f>
        <v>N/A</v>
      </c>
    </row>
    <row r="92" spans="6:14" x14ac:dyDescent="0.4">
      <c r="F92" t="s">
        <v>559</v>
      </c>
      <c r="G92" s="207" t="str">
        <f ca="1">INDEX($C$2:$C$13,MONTH(INDEX(INDIRECT("Tractor_Status.xls!"&amp;G$1),MATCH($F92,[1]!Serial,0),0)))</f>
        <v>September</v>
      </c>
      <c r="H92" s="206">
        <f ca="1">IF(INDEX(INDIRECT("Tractor_Status.xls!"&amp;H$1),MATCH($F92,[1]!Serial,0),0)&lt;&gt;0,INDEX(INDIRECT("Tractor_Status.xls!"&amp;H$1),MATCH($F92,[1]!Serial,0),0),"N/A")</f>
        <v>41944</v>
      </c>
      <c r="I92" s="206" t="str">
        <f ca="1">IF(INDEX(INDIRECT("Tractor_Status.xls!"&amp;I$1),MATCH($F92,[1]!Serial,0),0)&lt;&gt;0,INDEX(INDIRECT("Tractor_Status.xls!"&amp;I$1),MATCH($F92,[1]!Serial,0),0),"N/A")</f>
        <v>Simpson</v>
      </c>
      <c r="J92" s="207">
        <f ca="1">IF(INDEX(INDIRECT("Tractor_Status.xls!"&amp;J$1),MATCH($F92,[1]!Serial,0),0)&lt;&gt;0,INDEX(INDIRECT("Tractor_Status.xls!"&amp;J$1),MATCH($F92,[1]!Serial,0),0),"N/A")</f>
        <v>1025</v>
      </c>
      <c r="K92" s="206">
        <f ca="1">INDEX(INDIRECT("Tractor_Status.xls!"&amp;K$1),MATCH($F92,[1]!Serial,0),0)</f>
        <v>41816</v>
      </c>
      <c r="L92" s="206" t="str">
        <f ca="1">IF(INDEX(INDIRECT("Tractor_Status.xls!"&amp;L$1),MATCH($F92,[1]!Serial,0),0)&lt;&gt;0,INDEX(INDIRECT("Tractor_Status.xls!"&amp;L$1),MATCH($F92,[1]!Serial,0),0),"N/A")</f>
        <v>Thompson</v>
      </c>
      <c r="M92" s="206" t="str">
        <f ca="1">IF(INDEX(INDIRECT("Tractor_Status.xls!"&amp;M$1),MATCH($F92,[1]!Serial,0),0)&lt;&gt;0,INDEX(INDIRECT("Tractor_Status.xls!"&amp;M$1),MATCH($F92,[1]!Serial,0),0),"N/A")</f>
        <v>N/A</v>
      </c>
      <c r="N92" s="206" t="str">
        <f ca="1">IF(INDEX(INDIRECT("Tractor_Status.xls!"&amp;N$1),MATCH($F92,[1]!Serial,0),0)&lt;&gt;0,INDEX(INDIRECT("Tractor_Status.xls!"&amp;N$1),MATCH($F92,[1]!Serial,0),0),"N/A")</f>
        <v>J15-9</v>
      </c>
    </row>
    <row r="93" spans="6:14" x14ac:dyDescent="0.4">
      <c r="F93" t="s">
        <v>560</v>
      </c>
      <c r="G93" s="207" t="str">
        <f ca="1">INDEX($C$2:$C$13,MONTH(INDEX(INDIRECT("Tractor_Status.xls!"&amp;G$1),MATCH($F93,[1]!Serial,0),0)))</f>
        <v>September</v>
      </c>
      <c r="H93" s="206">
        <f ca="1">IF(INDEX(INDIRECT("Tractor_Status.xls!"&amp;H$1),MATCH($F93,[1]!Serial,0),0)&lt;&gt;0,INDEX(INDIRECT("Tractor_Status.xls!"&amp;H$1),MATCH($F93,[1]!Serial,0),0),"N/A")</f>
        <v>41944</v>
      </c>
      <c r="I93" s="206" t="str">
        <f ca="1">IF(INDEX(INDIRECT("Tractor_Status.xls!"&amp;I$1),MATCH($F93,[1]!Serial,0),0)&lt;&gt;0,INDEX(INDIRECT("Tractor_Status.xls!"&amp;I$1),MATCH($F93,[1]!Serial,0),0),"N/A")</f>
        <v>Simpson</v>
      </c>
      <c r="J93" s="207">
        <f ca="1">IF(INDEX(INDIRECT("Tractor_Status.xls!"&amp;J$1),MATCH($F93,[1]!Serial,0),0)&lt;&gt;0,INDEX(INDIRECT("Tractor_Status.xls!"&amp;J$1),MATCH($F93,[1]!Serial,0),0),"N/A")</f>
        <v>1025</v>
      </c>
      <c r="K93" s="206">
        <f ca="1">INDEX(INDIRECT("Tractor_Status.xls!"&amp;K$1),MATCH($F93,[1]!Serial,0),0)</f>
        <v>41816</v>
      </c>
      <c r="L93" s="206" t="str">
        <f ca="1">IF(INDEX(INDIRECT("Tractor_Status.xls!"&amp;L$1),MATCH($F93,[1]!Serial,0),0)&lt;&gt;0,INDEX(INDIRECT("Tractor_Status.xls!"&amp;L$1),MATCH($F93,[1]!Serial,0),0),"N/A")</f>
        <v>Thompson</v>
      </c>
      <c r="M93" s="206">
        <f ca="1">IF(INDEX(INDIRECT("Tractor_Status.xls!"&amp;M$1),MATCH($F93,[1]!Serial,0),0)&lt;&gt;0,INDEX(INDIRECT("Tractor_Status.xls!"&amp;M$1),MATCH($F93,[1]!Serial,0),0),"N/A")</f>
        <v>41864</v>
      </c>
      <c r="N93" s="206" t="str">
        <f ca="1">IF(INDEX(INDIRECT("Tractor_Status.xls!"&amp;N$1),MATCH($F93,[1]!Serial,0),0)&lt;&gt;0,INDEX(INDIRECT("Tractor_Status.xls!"&amp;N$1),MATCH($F93,[1]!Serial,0),0),"N/A")</f>
        <v>J15-10</v>
      </c>
    </row>
    <row r="94" spans="6:14" x14ac:dyDescent="0.4">
      <c r="F94" t="s">
        <v>561</v>
      </c>
      <c r="G94" s="207" t="str">
        <f ca="1">INDEX($C$2:$C$13,MONTH(INDEX(INDIRECT("Tractor_Status.xls!"&amp;G$1),MATCH($F94,[1]!Serial,0),0)))</f>
        <v>September</v>
      </c>
      <c r="H94" s="206">
        <f ca="1">IF(INDEX(INDIRECT("Tractor_Status.xls!"&amp;H$1),MATCH($F94,[1]!Serial,0),0)&lt;&gt;0,INDEX(INDIRECT("Tractor_Status.xls!"&amp;H$1),MATCH($F94,[1]!Serial,0),0),"N/A")</f>
        <v>41852</v>
      </c>
      <c r="I94" s="206" t="str">
        <f ca="1">IF(INDEX(INDIRECT("Tractor_Status.xls!"&amp;I$1),MATCH($F94,[1]!Serial,0),0)&lt;&gt;0,INDEX(INDIRECT("Tractor_Status.xls!"&amp;I$1),MATCH($F94,[1]!Serial,0),0),"N/A")</f>
        <v>SAM</v>
      </c>
      <c r="J94" s="207">
        <f ca="1">IF(INDEX(INDIRECT("Tractor_Status.xls!"&amp;J$1),MATCH($F94,[1]!Serial,0),0)&lt;&gt;0,INDEX(INDIRECT("Tractor_Status.xls!"&amp;J$1),MATCH($F94,[1]!Serial,0),0),"N/A")</f>
        <v>1025</v>
      </c>
      <c r="K94" s="206">
        <f ca="1">INDEX(INDIRECT("Tractor_Status.xls!"&amp;K$1),MATCH($F94,[1]!Serial,0),0)</f>
        <v>0</v>
      </c>
      <c r="L94" s="206" t="str">
        <f ca="1">IF(INDEX(INDIRECT("Tractor_Status.xls!"&amp;L$1),MATCH($F94,[1]!Serial,0),0)&lt;&gt;0,INDEX(INDIRECT("Tractor_Status.xls!"&amp;L$1),MATCH($F94,[1]!Serial,0),0),"N/A")</f>
        <v>Smith</v>
      </c>
      <c r="M94" s="206">
        <f ca="1">IF(INDEX(INDIRECT("Tractor_Status.xls!"&amp;M$1),MATCH($F94,[1]!Serial,0),0)&lt;&gt;0,INDEX(INDIRECT("Tractor_Status.xls!"&amp;M$1),MATCH($F94,[1]!Serial,0),0),"N/A")</f>
        <v>41855</v>
      </c>
      <c r="N94" s="206" t="str">
        <f ca="1">IF(INDEX(INDIRECT("Tractor_Status.xls!"&amp;N$1),MATCH($F94,[1]!Serial,0),0)&lt;&gt;0,INDEX(INDIRECT("Tractor_Status.xls!"&amp;N$1),MATCH($F94,[1]!Serial,0),0),"N/A")</f>
        <v>Lee Barnes</v>
      </c>
    </row>
    <row r="95" spans="6:14" x14ac:dyDescent="0.4">
      <c r="F95" t="s">
        <v>562</v>
      </c>
      <c r="G95" s="207" t="str">
        <f ca="1">INDEX($C$2:$C$13,MONTH(INDEX(INDIRECT("Tractor_Status.xls!"&amp;G$1),MATCH($F95,[1]!Serial,0),0)))</f>
        <v>September</v>
      </c>
      <c r="H95" s="206">
        <f ca="1">IF(INDEX(INDIRECT("Tractor_Status.xls!"&amp;H$1),MATCH($F95,[1]!Serial,0),0)&lt;&gt;0,INDEX(INDIRECT("Tractor_Status.xls!"&amp;H$1),MATCH($F95,[1]!Serial,0),0),"N/A")</f>
        <v>41883</v>
      </c>
      <c r="I95" s="206" t="str">
        <f ca="1">IF(INDEX(INDIRECT("Tractor_Status.xls!"&amp;I$1),MATCH($F95,[1]!Serial,0),0)&lt;&gt;0,INDEX(INDIRECT("Tractor_Status.xls!"&amp;I$1),MATCH($F95,[1]!Serial,0),0),"N/A")</f>
        <v>Brokaw MN</v>
      </c>
      <c r="J95" s="207">
        <f ca="1">IF(INDEX(INDIRECT("Tractor_Status.xls!"&amp;J$1),MATCH($F95,[1]!Serial,0),0)&lt;&gt;0,INDEX(INDIRECT("Tractor_Status.xls!"&amp;J$1),MATCH($F95,[1]!Serial,0),0),"N/A")</f>
        <v>1025</v>
      </c>
      <c r="K95" s="206">
        <f ca="1">INDEX(INDIRECT("Tractor_Status.xls!"&amp;K$1),MATCH($F95,[1]!Serial,0),0)</f>
        <v>41822</v>
      </c>
      <c r="L95" s="206" t="str">
        <f ca="1">IF(INDEX(INDIRECT("Tractor_Status.xls!"&amp;L$1),MATCH($F95,[1]!Serial,0),0)&lt;&gt;0,INDEX(INDIRECT("Tractor_Status.xls!"&amp;L$1),MATCH($F95,[1]!Serial,0),0),"N/A")</f>
        <v>Rech</v>
      </c>
      <c r="M95" s="206">
        <f ca="1">IF(INDEX(INDIRECT("Tractor_Status.xls!"&amp;M$1),MATCH($F95,[1]!Serial,0),0)&lt;&gt;0,INDEX(INDIRECT("Tractor_Status.xls!"&amp;M$1),MATCH($F95,[1]!Serial,0),0),"N/A")</f>
        <v>41848</v>
      </c>
      <c r="N95" s="206" t="str">
        <f ca="1">IF(INDEX(INDIRECT("Tractor_Status.xls!"&amp;N$1),MATCH($F95,[1]!Serial,0),0)&lt;&gt;0,INDEX(INDIRECT("Tractor_Status.xls!"&amp;N$1),MATCH($F95,[1]!Serial,0),0),"N/A")</f>
        <v>UF01446</v>
      </c>
    </row>
    <row r="96" spans="6:14" x14ac:dyDescent="0.4">
      <c r="F96" t="s">
        <v>563</v>
      </c>
      <c r="G96" s="207" t="str">
        <f ca="1">INDEX($C$2:$C$13,MONTH(INDEX(INDIRECT("Tractor_Status.xls!"&amp;G$1),MATCH($F96,[1]!Serial,0),0)))</f>
        <v>September</v>
      </c>
      <c r="H96" s="206" t="str">
        <f ca="1">IF(INDEX(INDIRECT("Tractor_Status.xls!"&amp;H$1),MATCH($F96,[1]!Serial,0),0)&lt;&gt;0,INDEX(INDIRECT("Tractor_Status.xls!"&amp;H$1),MATCH($F96,[1]!Serial,0),0),"N/A")</f>
        <v>N/A</v>
      </c>
      <c r="I96" s="206" t="str">
        <f ca="1">IF(INDEX(INDIRECT("Tractor_Status.xls!"&amp;I$1),MATCH($F96,[1]!Serial,0),0)&lt;&gt;0,INDEX(INDIRECT("Tractor_Status.xls!"&amp;I$1),MATCH($F96,[1]!Serial,0),0),"N/A")</f>
        <v>Riggins, NE</v>
      </c>
      <c r="J96" s="207">
        <f ca="1">IF(INDEX(INDIRECT("Tractor_Status.xls!"&amp;J$1),MATCH($F96,[1]!Serial,0),0)&lt;&gt;0,INDEX(INDIRECT("Tractor_Status.xls!"&amp;J$1),MATCH($F96,[1]!Serial,0),0),"N/A")</f>
        <v>1025</v>
      </c>
      <c r="K96" s="206">
        <f ca="1">INDEX(INDIRECT("Tractor_Status.xls!"&amp;K$1),MATCH($F96,[1]!Serial,0),0)</f>
        <v>41821</v>
      </c>
      <c r="L96" s="206" t="str">
        <f ca="1">IF(INDEX(INDIRECT("Tractor_Status.xls!"&amp;L$1),MATCH($F96,[1]!Serial,0),0)&lt;&gt;0,INDEX(INDIRECT("Tractor_Status.xls!"&amp;L$1),MATCH($F96,[1]!Serial,0),0),"N/A")</f>
        <v>Rech</v>
      </c>
      <c r="M96" s="206">
        <f ca="1">IF(INDEX(INDIRECT("Tractor_Status.xls!"&amp;M$1),MATCH($F96,[1]!Serial,0),0)&lt;&gt;0,INDEX(INDIRECT("Tractor_Status.xls!"&amp;M$1),MATCH($F96,[1]!Serial,0),0),"N/A")</f>
        <v>41845</v>
      </c>
      <c r="N96" s="206" t="str">
        <f ca="1">IF(INDEX(INDIRECT("Tractor_Status.xls!"&amp;N$1),MATCH($F96,[1]!Serial,0),0)&lt;&gt;0,INDEX(INDIRECT("Tractor_Status.xls!"&amp;N$1),MATCH($F96,[1]!Serial,0),0),"N/A")</f>
        <v>PO 10454</v>
      </c>
    </row>
    <row r="97" spans="6:14" x14ac:dyDescent="0.4">
      <c r="F97" t="s">
        <v>564</v>
      </c>
      <c r="G97" s="207" t="str">
        <f ca="1">INDEX($C$2:$C$13,MONTH(INDEX(INDIRECT("Tractor_Status.xls!"&amp;G$1),MATCH($F97,[1]!Serial,0),0)))</f>
        <v>September</v>
      </c>
      <c r="H97" s="206" t="str">
        <f ca="1">IF(INDEX(INDIRECT("Tractor_Status.xls!"&amp;H$1),MATCH($F97,[1]!Serial,0),0)&lt;&gt;0,INDEX(INDIRECT("Tractor_Status.xls!"&amp;H$1),MATCH($F97,[1]!Serial,0),0),"N/A")</f>
        <v>N/A</v>
      </c>
      <c r="I97" s="206" t="str">
        <f ca="1">IF(INDEX(INDIRECT("Tractor_Status.xls!"&amp;I$1),MATCH($F97,[1]!Serial,0),0)&lt;&gt;0,INDEX(INDIRECT("Tractor_Status.xls!"&amp;I$1),MATCH($F97,[1]!Serial,0),0),"N/A")</f>
        <v>Riggins, NE</v>
      </c>
      <c r="J97" s="207">
        <f ca="1">IF(INDEX(INDIRECT("Tractor_Status.xls!"&amp;J$1),MATCH($F97,[1]!Serial,0),0)&lt;&gt;0,INDEX(INDIRECT("Tractor_Status.xls!"&amp;J$1),MATCH($F97,[1]!Serial,0),0),"N/A")</f>
        <v>1025</v>
      </c>
      <c r="K97" s="206">
        <f ca="1">INDEX(INDIRECT("Tractor_Status.xls!"&amp;K$1),MATCH($F97,[1]!Serial,0),0)</f>
        <v>41821</v>
      </c>
      <c r="L97" s="206" t="str">
        <f ca="1">IF(INDEX(INDIRECT("Tractor_Status.xls!"&amp;L$1),MATCH($F97,[1]!Serial,0),0)&lt;&gt;0,INDEX(INDIRECT("Tractor_Status.xls!"&amp;L$1),MATCH($F97,[1]!Serial,0),0),"N/A")</f>
        <v>Rech</v>
      </c>
      <c r="M97" s="206">
        <f ca="1">IF(INDEX(INDIRECT("Tractor_Status.xls!"&amp;M$1),MATCH($F97,[1]!Serial,0),0)&lt;&gt;0,INDEX(INDIRECT("Tractor_Status.xls!"&amp;M$1),MATCH($F97,[1]!Serial,0),0),"N/A")</f>
        <v>41845</v>
      </c>
      <c r="N97" s="206" t="str">
        <f ca="1">IF(INDEX(INDIRECT("Tractor_Status.xls!"&amp;N$1),MATCH($F97,[1]!Serial,0),0)&lt;&gt;0,INDEX(INDIRECT("Tractor_Status.xls!"&amp;N$1),MATCH($F97,[1]!Serial,0),0),"N/A")</f>
        <v>PO 10455</v>
      </c>
    </row>
    <row r="98" spans="6:14" x14ac:dyDescent="0.4">
      <c r="F98" t="s">
        <v>565</v>
      </c>
      <c r="G98" s="207" t="str">
        <f ca="1">INDEX($C$2:$C$13,MONTH(INDEX(INDIRECT("Tractor_Status.xls!"&amp;G$1),MATCH($F98,[1]!Serial,0),0)))</f>
        <v>September</v>
      </c>
      <c r="H98" s="206" t="str">
        <f ca="1">IF(INDEX(INDIRECT("Tractor_Status.xls!"&amp;H$1),MATCH($F98,[1]!Serial,0),0)&lt;&gt;0,INDEX(INDIRECT("Tractor_Status.xls!"&amp;H$1),MATCH($F98,[1]!Serial,0),0),"N/A")</f>
        <v>N/A</v>
      </c>
      <c r="I98" s="206" t="str">
        <f ca="1">IF(INDEX(INDIRECT("Tractor_Status.xls!"&amp;I$1),MATCH($F98,[1]!Serial,0),0)&lt;&gt;0,INDEX(INDIRECT("Tractor_Status.xls!"&amp;I$1),MATCH($F98,[1]!Serial,0),0),"N/A")</f>
        <v>Riggins, NE</v>
      </c>
      <c r="J98" s="207">
        <f ca="1">IF(INDEX(INDIRECT("Tractor_Status.xls!"&amp;J$1),MATCH($F98,[1]!Serial,0),0)&lt;&gt;0,INDEX(INDIRECT("Tractor_Status.xls!"&amp;J$1),MATCH($F98,[1]!Serial,0),0),"N/A")</f>
        <v>1025</v>
      </c>
      <c r="K98" s="206">
        <f ca="1">INDEX(INDIRECT("Tractor_Status.xls!"&amp;K$1),MATCH($F98,[1]!Serial,0),0)</f>
        <v>41821</v>
      </c>
      <c r="L98" s="206" t="str">
        <f ca="1">IF(INDEX(INDIRECT("Tractor_Status.xls!"&amp;L$1),MATCH($F98,[1]!Serial,0),0)&lt;&gt;0,INDEX(INDIRECT("Tractor_Status.xls!"&amp;L$1),MATCH($F98,[1]!Serial,0),0),"N/A")</f>
        <v>Rech</v>
      </c>
      <c r="M98" s="206" t="str">
        <f ca="1">IF(INDEX(INDIRECT("Tractor_Status.xls!"&amp;M$1),MATCH($F98,[1]!Serial,0),0)&lt;&gt;0,INDEX(INDIRECT("Tractor_Status.xls!"&amp;M$1),MATCH($F98,[1]!Serial,0),0),"N/A")</f>
        <v>N/A</v>
      </c>
      <c r="N98" s="206" t="str">
        <f ca="1">IF(INDEX(INDIRECT("Tractor_Status.xls!"&amp;N$1),MATCH($F98,[1]!Serial,0),0)&lt;&gt;0,INDEX(INDIRECT("Tractor_Status.xls!"&amp;N$1),MATCH($F98,[1]!Serial,0),0),"N/A")</f>
        <v>PO 10456</v>
      </c>
    </row>
    <row r="99" spans="6:14" x14ac:dyDescent="0.4">
      <c r="F99" t="s">
        <v>566</v>
      </c>
      <c r="G99" s="207" t="str">
        <f ca="1">INDEX($C$2:$C$13,MONTH(INDEX(INDIRECT("Tractor_Status.xls!"&amp;G$1),MATCH($F99,[1]!Serial,0),0)))</f>
        <v>September</v>
      </c>
      <c r="H99" s="206" t="str">
        <f ca="1">IF(INDEX(INDIRECT("Tractor_Status.xls!"&amp;H$1),MATCH($F99,[1]!Serial,0),0)&lt;&gt;0,INDEX(INDIRECT("Tractor_Status.xls!"&amp;H$1),MATCH($F99,[1]!Serial,0),0),"N/A")</f>
        <v>N/A</v>
      </c>
      <c r="I99" s="206" t="str">
        <f ca="1">IF(INDEX(INDIRECT("Tractor_Status.xls!"&amp;I$1),MATCH($F99,[1]!Serial,0),0)&lt;&gt;0,INDEX(INDIRECT("Tractor_Status.xls!"&amp;I$1),MATCH($F99,[1]!Serial,0),0),"N/A")</f>
        <v>Riggins, MO</v>
      </c>
      <c r="J99" s="207">
        <f ca="1">IF(INDEX(INDIRECT("Tractor_Status.xls!"&amp;J$1),MATCH($F99,[1]!Serial,0),0)&lt;&gt;0,INDEX(INDIRECT("Tractor_Status.xls!"&amp;J$1),MATCH($F99,[1]!Serial,0),0),"N/A")</f>
        <v>1025</v>
      </c>
      <c r="K99" s="206">
        <f ca="1">INDEX(INDIRECT("Tractor_Status.xls!"&amp;K$1),MATCH($F99,[1]!Serial,0),0)</f>
        <v>41821</v>
      </c>
      <c r="L99" s="206" t="str">
        <f ca="1">IF(INDEX(INDIRECT("Tractor_Status.xls!"&amp;L$1),MATCH($F99,[1]!Serial,0),0)&lt;&gt;0,INDEX(INDIRECT("Tractor_Status.xls!"&amp;L$1),MATCH($F99,[1]!Serial,0),0),"N/A")</f>
        <v>Rech</v>
      </c>
      <c r="M99" s="206" t="str">
        <f ca="1">IF(INDEX(INDIRECT("Tractor_Status.xls!"&amp;M$1),MATCH($F99,[1]!Serial,0),0)&lt;&gt;0,INDEX(INDIRECT("Tractor_Status.xls!"&amp;M$1),MATCH($F99,[1]!Serial,0),0),"N/A")</f>
        <v>N/A</v>
      </c>
      <c r="N99" s="206" t="str">
        <f ca="1">IF(INDEX(INDIRECT("Tractor_Status.xls!"&amp;N$1),MATCH($F99,[1]!Serial,0),0)&lt;&gt;0,INDEX(INDIRECT("Tractor_Status.xls!"&amp;N$1),MATCH($F99,[1]!Serial,0),0),"N/A")</f>
        <v>PO 10438 Richard Alvin Paris</v>
      </c>
    </row>
    <row r="100" spans="6:14" x14ac:dyDescent="0.4">
      <c r="F100" t="s">
        <v>567</v>
      </c>
      <c r="G100" s="207" t="str">
        <f ca="1">INDEX($C$2:$C$13,MONTH(INDEX(INDIRECT("Tractor_Status.xls!"&amp;G$1),MATCH($F100,[1]!Serial,0),0)))</f>
        <v>September</v>
      </c>
      <c r="H100" s="206" t="str">
        <f ca="1">IF(INDEX(INDIRECT("Tractor_Status.xls!"&amp;H$1),MATCH($F100,[1]!Serial,0),0)&lt;&gt;0,INDEX(INDIRECT("Tractor_Status.xls!"&amp;H$1),MATCH($F100,[1]!Serial,0),0),"N/A")</f>
        <v>N/A</v>
      </c>
      <c r="I100" s="206" t="str">
        <f ca="1">IF(INDEX(INDIRECT("Tractor_Status.xls!"&amp;I$1),MATCH($F100,[1]!Serial,0),0)&lt;&gt;0,INDEX(INDIRECT("Tractor_Status.xls!"&amp;I$1),MATCH($F100,[1]!Serial,0),0),"N/A")</f>
        <v>Riggins, MO</v>
      </c>
      <c r="J100" s="207">
        <f ca="1">IF(INDEX(INDIRECT("Tractor_Status.xls!"&amp;J$1),MATCH($F100,[1]!Serial,0),0)&lt;&gt;0,INDEX(INDIRECT("Tractor_Status.xls!"&amp;J$1),MATCH($F100,[1]!Serial,0),0),"N/A")</f>
        <v>1025</v>
      </c>
      <c r="K100" s="206">
        <f ca="1">INDEX(INDIRECT("Tractor_Status.xls!"&amp;K$1),MATCH($F100,[1]!Serial,0),0)</f>
        <v>41821</v>
      </c>
      <c r="L100" s="206" t="str">
        <f ca="1">IF(INDEX(INDIRECT("Tractor_Status.xls!"&amp;L$1),MATCH($F100,[1]!Serial,0),0)&lt;&gt;0,INDEX(INDIRECT("Tractor_Status.xls!"&amp;L$1),MATCH($F100,[1]!Serial,0),0),"N/A")</f>
        <v>Rech</v>
      </c>
      <c r="M100" s="206" t="str">
        <f ca="1">IF(INDEX(INDIRECT("Tractor_Status.xls!"&amp;M$1),MATCH($F100,[1]!Serial,0),0)&lt;&gt;0,INDEX(INDIRECT("Tractor_Status.xls!"&amp;M$1),MATCH($F100,[1]!Serial,0),0),"N/A")</f>
        <v>N/A</v>
      </c>
      <c r="N100" s="206" t="str">
        <f ca="1">IF(INDEX(INDIRECT("Tractor_Status.xls!"&amp;N$1),MATCH($F100,[1]!Serial,0),0)&lt;&gt;0,INDEX(INDIRECT("Tractor_Status.xls!"&amp;N$1),MATCH($F100,[1]!Serial,0),0),"N/A")</f>
        <v>PO 10431 build after 9/15/14</v>
      </c>
    </row>
    <row r="101" spans="6:14" x14ac:dyDescent="0.4">
      <c r="F101" t="s">
        <v>568</v>
      </c>
      <c r="G101" s="207" t="str">
        <f ca="1">INDEX($C$2:$C$13,MONTH(INDEX(INDIRECT("Tractor_Status.xls!"&amp;G$1),MATCH($F101,[1]!Serial,0),0)))</f>
        <v>September</v>
      </c>
      <c r="H101" s="206" t="str">
        <f ca="1">IF(INDEX(INDIRECT("Tractor_Status.xls!"&amp;H$1),MATCH($F101,[1]!Serial,0),0)&lt;&gt;0,INDEX(INDIRECT("Tractor_Status.xls!"&amp;H$1),MATCH($F101,[1]!Serial,0),0),"N/A")</f>
        <v>N/A</v>
      </c>
      <c r="I101" s="206" t="str">
        <f ca="1">IF(INDEX(INDIRECT("Tractor_Status.xls!"&amp;I$1),MATCH($F101,[1]!Serial,0),0)&lt;&gt;0,INDEX(INDIRECT("Tractor_Status.xls!"&amp;I$1),MATCH($F101,[1]!Serial,0),0),"N/A")</f>
        <v>Riggins, MO</v>
      </c>
      <c r="J101" s="207">
        <f ca="1">IF(INDEX(INDIRECT("Tractor_Status.xls!"&amp;J$1),MATCH($F101,[1]!Serial,0),0)&lt;&gt;0,INDEX(INDIRECT("Tractor_Status.xls!"&amp;J$1),MATCH($F101,[1]!Serial,0),0),"N/A")</f>
        <v>1025</v>
      </c>
      <c r="K101" s="206">
        <f ca="1">INDEX(INDIRECT("Tractor_Status.xls!"&amp;K$1),MATCH($F101,[1]!Serial,0),0)</f>
        <v>41821</v>
      </c>
      <c r="L101" s="206" t="str">
        <f ca="1">IF(INDEX(INDIRECT("Tractor_Status.xls!"&amp;L$1),MATCH($F101,[1]!Serial,0),0)&lt;&gt;0,INDEX(INDIRECT("Tractor_Status.xls!"&amp;L$1),MATCH($F101,[1]!Serial,0),0),"N/A")</f>
        <v>Rech</v>
      </c>
      <c r="M101" s="206" t="str">
        <f ca="1">IF(INDEX(INDIRECT("Tractor_Status.xls!"&amp;M$1),MATCH($F101,[1]!Serial,0),0)&lt;&gt;0,INDEX(INDIRECT("Tractor_Status.xls!"&amp;M$1),MATCH($F101,[1]!Serial,0),0),"N/A")</f>
        <v>N/A</v>
      </c>
      <c r="N101" s="206" t="str">
        <f ca="1">IF(INDEX(INDIRECT("Tractor_Status.xls!"&amp;N$1),MATCH($F101,[1]!Serial,0),0)&lt;&gt;0,INDEX(INDIRECT("Tractor_Status.xls!"&amp;N$1),MATCH($F101,[1]!Serial,0),0),"N/A")</f>
        <v>PO 10432 build after 9/15/14</v>
      </c>
    </row>
    <row r="102" spans="6:14" x14ac:dyDescent="0.4">
      <c r="F102" t="s">
        <v>569</v>
      </c>
      <c r="G102" s="207" t="str">
        <f ca="1">INDEX($C$2:$C$13,MONTH(INDEX(INDIRECT("Tractor_Status.xls!"&amp;G$1),MATCH($F102,[1]!Serial,0),0)))</f>
        <v>September</v>
      </c>
      <c r="H102" s="206" t="str">
        <f ca="1">IF(INDEX(INDIRECT("Tractor_Status.xls!"&amp;H$1),MATCH($F102,[1]!Serial,0),0)&lt;&gt;0,INDEX(INDIRECT("Tractor_Status.xls!"&amp;H$1),MATCH($F102,[1]!Serial,0),0),"N/A")</f>
        <v>N/A</v>
      </c>
      <c r="I102" s="206" t="str">
        <f ca="1">IF(INDEX(INDIRECT("Tractor_Status.xls!"&amp;I$1),MATCH($F102,[1]!Serial,0),0)&lt;&gt;0,INDEX(INDIRECT("Tractor_Status.xls!"&amp;I$1),MATCH($F102,[1]!Serial,0),0),"N/A")</f>
        <v>Riggins, MO</v>
      </c>
      <c r="J102" s="207">
        <f ca="1">IF(INDEX(INDIRECT("Tractor_Status.xls!"&amp;J$1),MATCH($F102,[1]!Serial,0),0)&lt;&gt;0,INDEX(INDIRECT("Tractor_Status.xls!"&amp;J$1),MATCH($F102,[1]!Serial,0),0),"N/A")</f>
        <v>1025</v>
      </c>
      <c r="K102" s="206">
        <f ca="1">INDEX(INDIRECT("Tractor_Status.xls!"&amp;K$1),MATCH($F102,[1]!Serial,0),0)</f>
        <v>41821</v>
      </c>
      <c r="L102" s="206" t="str">
        <f ca="1">IF(INDEX(INDIRECT("Tractor_Status.xls!"&amp;L$1),MATCH($F102,[1]!Serial,0),0)&lt;&gt;0,INDEX(INDIRECT("Tractor_Status.xls!"&amp;L$1),MATCH($F102,[1]!Serial,0),0),"N/A")</f>
        <v>Rech</v>
      </c>
      <c r="M102" s="206" t="str">
        <f ca="1">IF(INDEX(INDIRECT("Tractor_Status.xls!"&amp;M$1),MATCH($F102,[1]!Serial,0),0)&lt;&gt;0,INDEX(INDIRECT("Tractor_Status.xls!"&amp;M$1),MATCH($F102,[1]!Serial,0),0),"N/A")</f>
        <v>N/A</v>
      </c>
      <c r="N102" s="206" t="str">
        <f ca="1">IF(INDEX(INDIRECT("Tractor_Status.xls!"&amp;N$1),MATCH($F102,[1]!Serial,0),0)&lt;&gt;0,INDEX(INDIRECT("Tractor_Status.xls!"&amp;N$1),MATCH($F102,[1]!Serial,0),0),"N/A")</f>
        <v>PO 10435 build after 9/15/14</v>
      </c>
    </row>
    <row r="103" spans="6:14" x14ac:dyDescent="0.4">
      <c r="F103" t="s">
        <v>570</v>
      </c>
      <c r="G103" s="207" t="str">
        <f ca="1">INDEX($C$2:$C$13,MONTH(INDEX(INDIRECT("Tractor_Status.xls!"&amp;G$1),MATCH($F103,[1]!Serial,0),0)))</f>
        <v>September</v>
      </c>
      <c r="H103" s="206">
        <f ca="1">IF(INDEX(INDIRECT("Tractor_Status.xls!"&amp;H$1),MATCH($F103,[1]!Serial,0),0)&lt;&gt;0,INDEX(INDIRECT("Tractor_Status.xls!"&amp;H$1),MATCH($F103,[1]!Serial,0),0),"N/A")</f>
        <v>41883</v>
      </c>
      <c r="I103" s="206" t="str">
        <f ca="1">IF(INDEX(INDIRECT("Tractor_Status.xls!"&amp;I$1),MATCH($F103,[1]!Serial,0),0)&lt;&gt;0,INDEX(INDIRECT("Tractor_Status.xls!"&amp;I$1),MATCH($F103,[1]!Serial,0),0),"N/A")</f>
        <v>OVA-IL</v>
      </c>
      <c r="J103" s="207">
        <f ca="1">IF(INDEX(INDIRECT("Tractor_Status.xls!"&amp;J$1),MATCH($F103,[1]!Serial,0),0)&lt;&gt;0,INDEX(INDIRECT("Tractor_Status.xls!"&amp;J$1),MATCH($F103,[1]!Serial,0),0),"N/A")</f>
        <v>1220</v>
      </c>
      <c r="K103" s="206">
        <f ca="1">INDEX(INDIRECT("Tractor_Status.xls!"&amp;K$1),MATCH($F103,[1]!Serial,0),0)</f>
        <v>41873</v>
      </c>
      <c r="L103" s="206" t="str">
        <f ca="1">IF(INDEX(INDIRECT("Tractor_Status.xls!"&amp;L$1),MATCH($F103,[1]!Serial,0),0)&lt;&gt;0,INDEX(INDIRECT("Tractor_Status.xls!"&amp;L$1),MATCH($F103,[1]!Serial,0),0),"N/A")</f>
        <v>Payne</v>
      </c>
      <c r="M103" s="206" t="str">
        <f ca="1">IF(INDEX(INDIRECT("Tractor_Status.xls!"&amp;M$1),MATCH($F103,[1]!Serial,0),0)&lt;&gt;0,INDEX(INDIRECT("Tractor_Status.xls!"&amp;M$1),MATCH($F103,[1]!Serial,0),0),"N/A")</f>
        <v>N/A</v>
      </c>
      <c r="N103" s="206" t="str">
        <f ca="1">IF(INDEX(INDIRECT("Tractor_Status.xls!"&amp;N$1),MATCH($F103,[1]!Serial,0),0)&lt;&gt;0,INDEX(INDIRECT("Tractor_Status.xls!"&amp;N$1),MATCH($F103,[1]!Serial,0),0),"N/A")</f>
        <v>ASDEC30 - Brian Mayer</v>
      </c>
    </row>
    <row r="104" spans="6:14" x14ac:dyDescent="0.4">
      <c r="F104" t="s">
        <v>571</v>
      </c>
      <c r="G104" s="207" t="str">
        <f ca="1">INDEX($C$2:$C$13,MONTH(INDEX(INDIRECT("Tractor_Status.xls!"&amp;G$1),MATCH($F104,[1]!Serial,0),0)))</f>
        <v>September</v>
      </c>
      <c r="H104" s="206">
        <f ca="1">IF(INDEX(INDIRECT("Tractor_Status.xls!"&amp;H$1),MATCH($F104,[1]!Serial,0),0)&lt;&gt;0,INDEX(INDIRECT("Tractor_Status.xls!"&amp;H$1),MATCH($F104,[1]!Serial,0),0),"N/A")</f>
        <v>41883</v>
      </c>
      <c r="I104" s="206" t="str">
        <f ca="1">IF(INDEX(INDIRECT("Tractor_Status.xls!"&amp;I$1),MATCH($F104,[1]!Serial,0),0)&lt;&gt;0,INDEX(INDIRECT("Tractor_Status.xls!"&amp;I$1),MATCH($F104,[1]!Serial,0),0),"N/A")</f>
        <v>HPA</v>
      </c>
      <c r="J104" s="207" t="str">
        <f ca="1">IF(INDEX(INDIRECT("Tractor_Status.xls!"&amp;J$1),MATCH($F104,[1]!Serial,0),0)&lt;&gt;0,INDEX(INDIRECT("Tractor_Status.xls!"&amp;J$1),MATCH($F104,[1]!Serial,0),0),"N/A")</f>
        <v>1220+</v>
      </c>
      <c r="K104" s="206">
        <f ca="1">INDEX(INDIRECT("Tractor_Status.xls!"&amp;K$1),MATCH($F104,[1]!Serial,0),0)</f>
        <v>41835</v>
      </c>
      <c r="L104" s="206" t="str">
        <f ca="1">IF(INDEX(INDIRECT("Tractor_Status.xls!"&amp;L$1),MATCH($F104,[1]!Serial,0),0)&lt;&gt;0,INDEX(INDIRECT("Tractor_Status.xls!"&amp;L$1),MATCH($F104,[1]!Serial,0),0),"N/A")</f>
        <v>Ohm</v>
      </c>
      <c r="M104" s="206" t="str">
        <f ca="1">IF(INDEX(INDIRECT("Tractor_Status.xls!"&amp;M$1),MATCH($F104,[1]!Serial,0),0)&lt;&gt;0,INDEX(INDIRECT("Tractor_Status.xls!"&amp;M$1),MATCH($F104,[1]!Serial,0),0),"N/A")</f>
        <v>N/A</v>
      </c>
      <c r="N104" s="206" t="str">
        <f ca="1">IF(INDEX(INDIRECT("Tractor_Status.xls!"&amp;N$1),MATCH($F104,[1]!Serial,0),0)&lt;&gt;0,INDEX(INDIRECT("Tractor_Status.xls!"&amp;N$1),MATCH($F104,[1]!Serial,0),0),"N/A")</f>
        <v>N/A</v>
      </c>
    </row>
    <row r="105" spans="6:14" x14ac:dyDescent="0.4">
      <c r="F105" t="s">
        <v>572</v>
      </c>
      <c r="G105" s="207" t="str">
        <f ca="1">INDEX($C$2:$C$13,MONTH(INDEX(INDIRECT("Tractor_Status.xls!"&amp;G$1),MATCH($F105,[1]!Serial,0),0)))</f>
        <v>September</v>
      </c>
      <c r="H105" s="206">
        <f ca="1">IF(INDEX(INDIRECT("Tractor_Status.xls!"&amp;H$1),MATCH($F105,[1]!Serial,0),0)&lt;&gt;0,INDEX(INDIRECT("Tractor_Status.xls!"&amp;H$1),MATCH($F105,[1]!Serial,0),0),"N/A")</f>
        <v>41883</v>
      </c>
      <c r="I105" s="206" t="str">
        <f ca="1">IF(INDEX(INDIRECT("Tractor_Status.xls!"&amp;I$1),MATCH($F105,[1]!Serial,0),0)&lt;&gt;0,INDEX(INDIRECT("Tractor_Status.xls!"&amp;I$1),MATCH($F105,[1]!Serial,0),0),"N/A")</f>
        <v>Delta NH</v>
      </c>
      <c r="J105" s="207">
        <f ca="1">IF(INDEX(INDIRECT("Tractor_Status.xls!"&amp;J$1),MATCH($F105,[1]!Serial,0),0)&lt;&gt;0,INDEX(INDIRECT("Tractor_Status.xls!"&amp;J$1),MATCH($F105,[1]!Serial,0),0),"N/A")</f>
        <v>1025</v>
      </c>
      <c r="K105" s="206">
        <f ca="1">INDEX(INDIRECT("Tractor_Status.xls!"&amp;K$1),MATCH($F105,[1]!Serial,0),0)</f>
        <v>41836</v>
      </c>
      <c r="L105" s="206" t="str">
        <f ca="1">IF(INDEX(INDIRECT("Tractor_Status.xls!"&amp;L$1),MATCH($F105,[1]!Serial,0),0)&lt;&gt;0,INDEX(INDIRECT("Tractor_Status.xls!"&amp;L$1),MATCH($F105,[1]!Serial,0),0),"N/A")</f>
        <v>Rech</v>
      </c>
      <c r="M105" s="206">
        <f ca="1">IF(INDEX(INDIRECT("Tractor_Status.xls!"&amp;M$1),MATCH($F105,[1]!Serial,0),0)&lt;&gt;0,INDEX(INDIRECT("Tractor_Status.xls!"&amp;M$1),MATCH($F105,[1]!Serial,0),0),"N/A")</f>
        <v>41823</v>
      </c>
      <c r="N105" s="206" t="str">
        <f ca="1">IF(INDEX(INDIRECT("Tractor_Status.xls!"&amp;N$1),MATCH($F105,[1]!Serial,0),0)&lt;&gt;0,INDEX(INDIRECT("Tractor_Status.xls!"&amp;N$1),MATCH($F105,[1]!Serial,0),0),"N/A")</f>
        <v>N/A</v>
      </c>
    </row>
    <row r="106" spans="6:14" x14ac:dyDescent="0.4">
      <c r="F106" t="s">
        <v>573</v>
      </c>
      <c r="G106" s="207" t="str">
        <f ca="1">INDEX($C$2:$C$13,MONTH(INDEX(INDIRECT("Tractor_Status.xls!"&amp;G$1),MATCH($F106,[1]!Serial,0),0)))</f>
        <v>September</v>
      </c>
      <c r="H106" s="206">
        <f ca="1">IF(INDEX(INDIRECT("Tractor_Status.xls!"&amp;H$1),MATCH($F106,[1]!Serial,0),0)&lt;&gt;0,INDEX(INDIRECT("Tractor_Status.xls!"&amp;H$1),MATCH($F106,[1]!Serial,0),0),"N/A")</f>
        <v>41974</v>
      </c>
      <c r="I106" s="206" t="str">
        <f ca="1">IF(INDEX(INDIRECT("Tractor_Status.xls!"&amp;I$1),MATCH($F106,[1]!Serial,0),0)&lt;&gt;0,INDEX(INDIRECT("Tractor_Status.xls!"&amp;I$1),MATCH($F106,[1]!Serial,0),0),"N/A")</f>
        <v>Brokaw Supply</v>
      </c>
      <c r="J106" s="207">
        <f ca="1">IF(INDEX(INDIRECT("Tractor_Status.xls!"&amp;J$1),MATCH($F106,[1]!Serial,0),0)&lt;&gt;0,INDEX(INDIRECT("Tractor_Status.xls!"&amp;J$1),MATCH($F106,[1]!Serial,0),0),"N/A")</f>
        <v>1025</v>
      </c>
      <c r="K106" s="206">
        <f ca="1">INDEX(INDIRECT("Tractor_Status.xls!"&amp;K$1),MATCH($F106,[1]!Serial,0),0)</f>
        <v>41822</v>
      </c>
      <c r="L106" s="206" t="str">
        <f ca="1">IF(INDEX(INDIRECT("Tractor_Status.xls!"&amp;L$1),MATCH($F106,[1]!Serial,0),0)&lt;&gt;0,INDEX(INDIRECT("Tractor_Status.xls!"&amp;L$1),MATCH($F106,[1]!Serial,0),0),"N/A")</f>
        <v>Rech</v>
      </c>
      <c r="M106" s="206" t="str">
        <f ca="1">IF(INDEX(INDIRECT("Tractor_Status.xls!"&amp;M$1),MATCH($F106,[1]!Serial,0),0)&lt;&gt;0,INDEX(INDIRECT("Tractor_Status.xls!"&amp;M$1),MATCH($F106,[1]!Serial,0),0),"N/A")</f>
        <v>N/A</v>
      </c>
      <c r="N106" s="206" t="str">
        <f ca="1">IF(INDEX(INDIRECT("Tractor_Status.xls!"&amp;N$1),MATCH($F106,[1]!Serial,0),0)&lt;&gt;0,INDEX(INDIRECT("Tractor_Status.xls!"&amp;N$1),MATCH($F106,[1]!Serial,0),0),"N/A")</f>
        <v>UF01444</v>
      </c>
    </row>
    <row r="107" spans="6:14" x14ac:dyDescent="0.4">
      <c r="F107" t="s">
        <v>574</v>
      </c>
      <c r="G107" s="207" t="str">
        <f ca="1">INDEX($C$2:$C$13,MONTH(INDEX(INDIRECT("Tractor_Status.xls!"&amp;G$1),MATCH($F107,[1]!Serial,0),0)))</f>
        <v>September</v>
      </c>
      <c r="H107" s="206">
        <f ca="1">IF(INDEX(INDIRECT("Tractor_Status.xls!"&amp;H$1),MATCH($F107,[1]!Serial,0),0)&lt;&gt;0,INDEX(INDIRECT("Tractor_Status.xls!"&amp;H$1),MATCH($F107,[1]!Serial,0),0),"N/A")</f>
        <v>41974</v>
      </c>
      <c r="I107" s="206" t="str">
        <f ca="1">IF(INDEX(INDIRECT("Tractor_Status.xls!"&amp;I$1),MATCH($F107,[1]!Serial,0),0)&lt;&gt;0,INDEX(INDIRECT("Tractor_Status.xls!"&amp;I$1),MATCH($F107,[1]!Serial,0),0),"N/A")</f>
        <v>Brokaw Supply</v>
      </c>
      <c r="J107" s="207">
        <f ca="1">IF(INDEX(INDIRECT("Tractor_Status.xls!"&amp;J$1),MATCH($F107,[1]!Serial,0),0)&lt;&gt;0,INDEX(INDIRECT("Tractor_Status.xls!"&amp;J$1),MATCH($F107,[1]!Serial,0),0),"N/A")</f>
        <v>1025</v>
      </c>
      <c r="K107" s="206">
        <f ca="1">INDEX(INDIRECT("Tractor_Status.xls!"&amp;K$1),MATCH($F107,[1]!Serial,0),0)</f>
        <v>41822</v>
      </c>
      <c r="L107" s="206" t="str">
        <f ca="1">IF(INDEX(INDIRECT("Tractor_Status.xls!"&amp;L$1),MATCH($F107,[1]!Serial,0),0)&lt;&gt;0,INDEX(INDIRECT("Tractor_Status.xls!"&amp;L$1),MATCH($F107,[1]!Serial,0),0),"N/A")</f>
        <v>Rech</v>
      </c>
      <c r="M107" s="206">
        <f ca="1">IF(INDEX(INDIRECT("Tractor_Status.xls!"&amp;M$1),MATCH($F107,[1]!Serial,0),0)&lt;&gt;0,INDEX(INDIRECT("Tractor_Status.xls!"&amp;M$1),MATCH($F107,[1]!Serial,0),0),"N/A")</f>
        <v>41859</v>
      </c>
      <c r="N107" s="206" t="str">
        <f ca="1">IF(INDEX(INDIRECT("Tractor_Status.xls!"&amp;N$1),MATCH($F107,[1]!Serial,0),0)&lt;&gt;0,INDEX(INDIRECT("Tractor_Status.xls!"&amp;N$1),MATCH($F107,[1]!Serial,0),0),"N/A")</f>
        <v>UF01445</v>
      </c>
    </row>
    <row r="108" spans="6:14" x14ac:dyDescent="0.4">
      <c r="F108" t="s">
        <v>575</v>
      </c>
      <c r="G108" s="207" t="str">
        <f ca="1">INDEX($C$2:$C$13,MONTH(INDEX(INDIRECT("Tractor_Status.xls!"&amp;G$1),MATCH($F108,[1]!Serial,0),0)))</f>
        <v>September</v>
      </c>
      <c r="H108" s="206" t="str">
        <f ca="1">IF(INDEX(INDIRECT("Tractor_Status.xls!"&amp;H$1),MATCH($F108,[1]!Serial,0),0)&lt;&gt;0,INDEX(INDIRECT("Tractor_Status.xls!"&amp;H$1),MATCH($F108,[1]!Serial,0),0),"N/A")</f>
        <v>N/A</v>
      </c>
      <c r="I108" s="206" t="str">
        <f ca="1">IF(INDEX(INDIRECT("Tractor_Status.xls!"&amp;I$1),MATCH($F108,[1]!Serial,0),0)&lt;&gt;0,INDEX(INDIRECT("Tractor_Status.xls!"&amp;I$1),MATCH($F108,[1]!Serial,0),0),"N/A")</f>
        <v>Riggins, MO</v>
      </c>
      <c r="J108" s="207">
        <f ca="1">IF(INDEX(INDIRECT("Tractor_Status.xls!"&amp;J$1),MATCH($F108,[1]!Serial,0),0)&lt;&gt;0,INDEX(INDIRECT("Tractor_Status.xls!"&amp;J$1),MATCH($F108,[1]!Serial,0),0),"N/A")</f>
        <v>1025</v>
      </c>
      <c r="K108" s="206">
        <f ca="1">INDEX(INDIRECT("Tractor_Status.xls!"&amp;K$1),MATCH($F108,[1]!Serial,0),0)</f>
        <v>41821</v>
      </c>
      <c r="L108" s="206" t="str">
        <f ca="1">IF(INDEX(INDIRECT("Tractor_Status.xls!"&amp;L$1),MATCH($F108,[1]!Serial,0),0)&lt;&gt;0,INDEX(INDIRECT("Tractor_Status.xls!"&amp;L$1),MATCH($F108,[1]!Serial,0),0),"N/A")</f>
        <v>Rech</v>
      </c>
      <c r="M108" s="206" t="str">
        <f ca="1">IF(INDEX(INDIRECT("Tractor_Status.xls!"&amp;M$1),MATCH($F108,[1]!Serial,0),0)&lt;&gt;0,INDEX(INDIRECT("Tractor_Status.xls!"&amp;M$1),MATCH($F108,[1]!Serial,0),0),"N/A")</f>
        <v>N/A</v>
      </c>
      <c r="N108" s="206" t="str">
        <f ca="1">IF(INDEX(INDIRECT("Tractor_Status.xls!"&amp;N$1),MATCH($F108,[1]!Serial,0),0)&lt;&gt;0,INDEX(INDIRECT("Tractor_Status.xls!"&amp;N$1),MATCH($F108,[1]!Serial,0),0),"N/A")</f>
        <v>PO 10433</v>
      </c>
    </row>
    <row r="109" spans="6:14" x14ac:dyDescent="0.4">
      <c r="F109" t="s">
        <v>576</v>
      </c>
      <c r="G109" s="207" t="str">
        <f ca="1">INDEX($C$2:$C$13,MONTH(INDEX(INDIRECT("Tractor_Status.xls!"&amp;G$1),MATCH($F109,[1]!Serial,0),0)))</f>
        <v>September</v>
      </c>
      <c r="H109" s="206">
        <f ca="1">IF(INDEX(INDIRECT("Tractor_Status.xls!"&amp;H$1),MATCH($F109,[1]!Serial,0),0)&lt;&gt;0,INDEX(INDIRECT("Tractor_Status.xls!"&amp;H$1),MATCH($F109,[1]!Serial,0),0),"N/A")</f>
        <v>41913</v>
      </c>
      <c r="I109" s="206" t="str">
        <f ca="1">IF(INDEX(INDIRECT("Tractor_Status.xls!"&amp;I$1),MATCH($F109,[1]!Serial,0),0)&lt;&gt;0,INDEX(INDIRECT("Tractor_Status.xls!"&amp;I$1),MATCH($F109,[1]!Serial,0),0),"N/A")</f>
        <v>OVA-IN</v>
      </c>
      <c r="J109" s="207">
        <f ca="1">IF(INDEX(INDIRECT("Tractor_Status.xls!"&amp;J$1),MATCH($F109,[1]!Serial,0),0)&lt;&gt;0,INDEX(INDIRECT("Tractor_Status.xls!"&amp;J$1),MATCH($F109,[1]!Serial,0),0),"N/A")</f>
        <v>1220</v>
      </c>
      <c r="K109" s="206">
        <f ca="1">INDEX(INDIRECT("Tractor_Status.xls!"&amp;K$1),MATCH($F109,[1]!Serial,0),0)</f>
        <v>41829</v>
      </c>
      <c r="L109" s="206" t="str">
        <f ca="1">IF(INDEX(INDIRECT("Tractor_Status.xls!"&amp;L$1),MATCH($F109,[1]!Serial,0),0)&lt;&gt;0,INDEX(INDIRECT("Tractor_Status.xls!"&amp;L$1),MATCH($F109,[1]!Serial,0),0),"N/A")</f>
        <v>Payne</v>
      </c>
      <c r="M109" s="206" t="str">
        <f ca="1">IF(INDEX(INDIRECT("Tractor_Status.xls!"&amp;M$1),MATCH($F109,[1]!Serial,0),0)&lt;&gt;0,INDEX(INDIRECT("Tractor_Status.xls!"&amp;M$1),MATCH($F109,[1]!Serial,0),0),"N/A")</f>
        <v>N/A</v>
      </c>
      <c r="N109" s="206" t="str">
        <f ca="1">IF(INDEX(INDIRECT("Tractor_Status.xls!"&amp;N$1),MATCH($F109,[1]!Serial,0),0)&lt;&gt;0,INDEX(INDIRECT("Tractor_Status.xls!"&amp;N$1),MATCH($F109,[1]!Serial,0),0),"N/A")</f>
        <v>PO ASG-19</v>
      </c>
    </row>
    <row r="110" spans="6:14" x14ac:dyDescent="0.4">
      <c r="F110" t="s">
        <v>577</v>
      </c>
      <c r="G110" s="207" t="str">
        <f ca="1">INDEX($C$2:$C$13,MONTH(INDEX(INDIRECT("Tractor_Status.xls!"&amp;G$1),MATCH($F110,[1]!Serial,0),0)))</f>
        <v>September</v>
      </c>
      <c r="H110" s="206">
        <f ca="1">IF(INDEX(INDIRECT("Tractor_Status.xls!"&amp;H$1),MATCH($F110,[1]!Serial,0),0)&lt;&gt;0,INDEX(INDIRECT("Tractor_Status.xls!"&amp;H$1),MATCH($F110,[1]!Serial,0),0),"N/A")</f>
        <v>41913</v>
      </c>
      <c r="I110" s="206" t="str">
        <f ca="1">IF(INDEX(INDIRECT("Tractor_Status.xls!"&amp;I$1),MATCH($F110,[1]!Serial,0),0)&lt;&gt;0,INDEX(INDIRECT("Tractor_Status.xls!"&amp;I$1),MATCH($F110,[1]!Serial,0),0),"N/A")</f>
        <v>OVA-IN</v>
      </c>
      <c r="J110" s="207">
        <f ca="1">IF(INDEX(INDIRECT("Tractor_Status.xls!"&amp;J$1),MATCH($F110,[1]!Serial,0),0)&lt;&gt;0,INDEX(INDIRECT("Tractor_Status.xls!"&amp;J$1),MATCH($F110,[1]!Serial,0),0),"N/A")</f>
        <v>720</v>
      </c>
      <c r="K110" s="206">
        <f ca="1">INDEX(INDIRECT("Tractor_Status.xls!"&amp;K$1),MATCH($F110,[1]!Serial,0),0)</f>
        <v>41829</v>
      </c>
      <c r="L110" s="206" t="str">
        <f ca="1">IF(INDEX(INDIRECT("Tractor_Status.xls!"&amp;L$1),MATCH($F110,[1]!Serial,0),0)&lt;&gt;0,INDEX(INDIRECT("Tractor_Status.xls!"&amp;L$1),MATCH($F110,[1]!Serial,0),0),"N/A")</f>
        <v>Payne</v>
      </c>
      <c r="M110" s="206" t="str">
        <f ca="1">IF(INDEX(INDIRECT("Tractor_Status.xls!"&amp;M$1),MATCH($F110,[1]!Serial,0),0)&lt;&gt;0,INDEX(INDIRECT("Tractor_Status.xls!"&amp;M$1),MATCH($F110,[1]!Serial,0),0),"N/A")</f>
        <v>N/A</v>
      </c>
      <c r="N110" s="206" t="str">
        <f ca="1">IF(INDEX(INDIRECT("Tractor_Status.xls!"&amp;N$1),MATCH($F110,[1]!Serial,0),0)&lt;&gt;0,INDEX(INDIRECT("Tractor_Status.xls!"&amp;N$1),MATCH($F110,[1]!Serial,0),0),"N/A")</f>
        <v>PO ASG-03</v>
      </c>
    </row>
    <row r="111" spans="6:14" x14ac:dyDescent="0.4">
      <c r="F111" t="s">
        <v>578</v>
      </c>
      <c r="G111" s="207" t="str">
        <f ca="1">INDEX($C$2:$C$13,MONTH(INDEX(INDIRECT("Tractor_Status.xls!"&amp;G$1),MATCH($F111,[1]!Serial,0),0)))</f>
        <v>September</v>
      </c>
      <c r="H111" s="206">
        <f ca="1">IF(INDEX(INDIRECT("Tractor_Status.xls!"&amp;H$1),MATCH($F111,[1]!Serial,0),0)&lt;&gt;0,INDEX(INDIRECT("Tractor_Status.xls!"&amp;H$1),MATCH($F111,[1]!Serial,0),0),"N/A")</f>
        <v>41913</v>
      </c>
      <c r="I111" s="206" t="str">
        <f ca="1">IF(INDEX(INDIRECT("Tractor_Status.xls!"&amp;I$1),MATCH($F111,[1]!Serial,0),0)&lt;&gt;0,INDEX(INDIRECT("Tractor_Status.xls!"&amp;I$1),MATCH($F111,[1]!Serial,0),0),"N/A")</f>
        <v>OVA-IN</v>
      </c>
      <c r="J111" s="207">
        <f ca="1">IF(INDEX(INDIRECT("Tractor_Status.xls!"&amp;J$1),MATCH($F111,[1]!Serial,0),0)&lt;&gt;0,INDEX(INDIRECT("Tractor_Status.xls!"&amp;J$1),MATCH($F111,[1]!Serial,0),0),"N/A")</f>
        <v>720</v>
      </c>
      <c r="K111" s="206">
        <f ca="1">INDEX(INDIRECT("Tractor_Status.xls!"&amp;K$1),MATCH($F111,[1]!Serial,0),0)</f>
        <v>41829</v>
      </c>
      <c r="L111" s="206" t="str">
        <f ca="1">IF(INDEX(INDIRECT("Tractor_Status.xls!"&amp;L$1),MATCH($F111,[1]!Serial,0),0)&lt;&gt;0,INDEX(INDIRECT("Tractor_Status.xls!"&amp;L$1),MATCH($F111,[1]!Serial,0),0),"N/A")</f>
        <v>Payne</v>
      </c>
      <c r="M111" s="206" t="str">
        <f ca="1">IF(INDEX(INDIRECT("Tractor_Status.xls!"&amp;M$1),MATCH($F111,[1]!Serial,0),0)&lt;&gt;0,INDEX(INDIRECT("Tractor_Status.xls!"&amp;M$1),MATCH($F111,[1]!Serial,0),0),"N/A")</f>
        <v>N/A</v>
      </c>
      <c r="N111" s="206" t="str">
        <f ca="1">IF(INDEX(INDIRECT("Tractor_Status.xls!"&amp;N$1),MATCH($F111,[1]!Serial,0),0)&lt;&gt;0,INDEX(INDIRECT("Tractor_Status.xls!"&amp;N$1),MATCH($F111,[1]!Serial,0),0),"N/A")</f>
        <v>PO ASG-04</v>
      </c>
    </row>
    <row r="112" spans="6:14" x14ac:dyDescent="0.4">
      <c r="F112" t="s">
        <v>579</v>
      </c>
      <c r="G112" s="207" t="str">
        <f ca="1">INDEX($C$2:$C$13,MONTH(INDEX(INDIRECT("Tractor_Status.xls!"&amp;G$1),MATCH($F112,[1]!Serial,0),0)))</f>
        <v>September</v>
      </c>
      <c r="H112" s="206" t="str">
        <f ca="1">IF(INDEX(INDIRECT("Tractor_Status.xls!"&amp;H$1),MATCH($F112,[1]!Serial,0),0)&lt;&gt;0,INDEX(INDIRECT("Tractor_Status.xls!"&amp;H$1),MATCH($F112,[1]!Serial,0),0),"N/A")</f>
        <v>N/A</v>
      </c>
      <c r="I112" s="206" t="str">
        <f ca="1">IF(INDEX(INDIRECT("Tractor_Status.xls!"&amp;I$1),MATCH($F112,[1]!Serial,0),0)&lt;&gt;0,INDEX(INDIRECT("Tractor_Status.xls!"&amp;I$1),MATCH($F112,[1]!Serial,0),0),"N/A")</f>
        <v>Riggins, NE</v>
      </c>
      <c r="J112" s="207">
        <f ca="1">IF(INDEX(INDIRECT("Tractor_Status.xls!"&amp;J$1),MATCH($F112,[1]!Serial,0),0)&lt;&gt;0,INDEX(INDIRECT("Tractor_Status.xls!"&amp;J$1),MATCH($F112,[1]!Serial,0),0),"N/A")</f>
        <v>1025</v>
      </c>
      <c r="K112" s="206">
        <f ca="1">INDEX(INDIRECT("Tractor_Status.xls!"&amp;K$1),MATCH($F112,[1]!Serial,0),0)</f>
        <v>41821</v>
      </c>
      <c r="L112" s="206" t="str">
        <f ca="1">IF(INDEX(INDIRECT("Tractor_Status.xls!"&amp;L$1),MATCH($F112,[1]!Serial,0),0)&lt;&gt;0,INDEX(INDIRECT("Tractor_Status.xls!"&amp;L$1),MATCH($F112,[1]!Serial,0),0),"N/A")</f>
        <v>Rech</v>
      </c>
      <c r="M112" s="206">
        <f ca="1">IF(INDEX(INDIRECT("Tractor_Status.xls!"&amp;M$1),MATCH($F112,[1]!Serial,0),0)&lt;&gt;0,INDEX(INDIRECT("Tractor_Status.xls!"&amp;M$1),MATCH($F112,[1]!Serial,0),0),"N/A")</f>
        <v>41851</v>
      </c>
      <c r="N112" s="206" t="str">
        <f ca="1">IF(INDEX(INDIRECT("Tractor_Status.xls!"&amp;N$1),MATCH($F112,[1]!Serial,0),0)&lt;&gt;0,INDEX(INDIRECT("Tractor_Status.xls!"&amp;N$1),MATCH($F112,[1]!Serial,0),0),"N/A")</f>
        <v>PO 10457</v>
      </c>
    </row>
    <row r="113" spans="6:14" x14ac:dyDescent="0.4">
      <c r="F113" t="s">
        <v>580</v>
      </c>
      <c r="G113" s="207" t="str">
        <f ca="1">INDEX($C$2:$C$13,MONTH(INDEX(INDIRECT("Tractor_Status.xls!"&amp;G$1),MATCH($F113,[1]!Serial,0),0)))</f>
        <v>September</v>
      </c>
      <c r="H113" s="206" t="str">
        <f ca="1">IF(INDEX(INDIRECT("Tractor_Status.xls!"&amp;H$1),MATCH($F113,[1]!Serial,0),0)&lt;&gt;0,INDEX(INDIRECT("Tractor_Status.xls!"&amp;H$1),MATCH($F113,[1]!Serial,0),0),"N/A")</f>
        <v>N/A</v>
      </c>
      <c r="I113" s="206" t="str">
        <f ca="1">IF(INDEX(INDIRECT("Tractor_Status.xls!"&amp;I$1),MATCH($F113,[1]!Serial,0),0)&lt;&gt;0,INDEX(INDIRECT("Tractor_Status.xls!"&amp;I$1),MATCH($F113,[1]!Serial,0),0),"N/A")</f>
        <v>Riggins, NE</v>
      </c>
      <c r="J113" s="207">
        <f ca="1">IF(INDEX(INDIRECT("Tractor_Status.xls!"&amp;J$1),MATCH($F113,[1]!Serial,0),0)&lt;&gt;0,INDEX(INDIRECT("Tractor_Status.xls!"&amp;J$1),MATCH($F113,[1]!Serial,0),0),"N/A")</f>
        <v>1025</v>
      </c>
      <c r="K113" s="206">
        <f ca="1">INDEX(INDIRECT("Tractor_Status.xls!"&amp;K$1),MATCH($F113,[1]!Serial,0),0)</f>
        <v>41821</v>
      </c>
      <c r="L113" s="206" t="str">
        <f ca="1">IF(INDEX(INDIRECT("Tractor_Status.xls!"&amp;L$1),MATCH($F113,[1]!Serial,0),0)&lt;&gt;0,INDEX(INDIRECT("Tractor_Status.xls!"&amp;L$1),MATCH($F113,[1]!Serial,0),0),"N/A")</f>
        <v>Rech</v>
      </c>
      <c r="M113" s="206" t="str">
        <f ca="1">IF(INDEX(INDIRECT("Tractor_Status.xls!"&amp;M$1),MATCH($F113,[1]!Serial,0),0)&lt;&gt;0,INDEX(INDIRECT("Tractor_Status.xls!"&amp;M$1),MATCH($F113,[1]!Serial,0),0),"N/A")</f>
        <v>N/A</v>
      </c>
      <c r="N113" s="206" t="str">
        <f ca="1">IF(INDEX(INDIRECT("Tractor_Status.xls!"&amp;N$1),MATCH($F113,[1]!Serial,0),0)&lt;&gt;0,INDEX(INDIRECT("Tractor_Status.xls!"&amp;N$1),MATCH($F113,[1]!Serial,0),0),"N/A")</f>
        <v>PO 10458</v>
      </c>
    </row>
    <row r="114" spans="6:14" x14ac:dyDescent="0.4">
      <c r="F114" t="s">
        <v>581</v>
      </c>
      <c r="G114" s="207" t="str">
        <f ca="1">INDEX($C$2:$C$13,MONTH(INDEX(INDIRECT("Tractor_Status.xls!"&amp;G$1),MATCH($F114,[1]!Serial,0),0)))</f>
        <v>September</v>
      </c>
      <c r="H114" s="206" t="str">
        <f ca="1">IF(INDEX(INDIRECT("Tractor_Status.xls!"&amp;H$1),MATCH($F114,[1]!Serial,0),0)&lt;&gt;0,INDEX(INDIRECT("Tractor_Status.xls!"&amp;H$1),MATCH($F114,[1]!Serial,0),0),"N/A")</f>
        <v>N/A</v>
      </c>
      <c r="I114" s="206" t="str">
        <f ca="1">IF(INDEX(INDIRECT("Tractor_Status.xls!"&amp;I$1),MATCH($F114,[1]!Serial,0),0)&lt;&gt;0,INDEX(INDIRECT("Tractor_Status.xls!"&amp;I$1),MATCH($F114,[1]!Serial,0),0),"N/A")</f>
        <v>Riggins, NE</v>
      </c>
      <c r="J114" s="207">
        <f ca="1">IF(INDEX(INDIRECT("Tractor_Status.xls!"&amp;J$1),MATCH($F114,[1]!Serial,0),0)&lt;&gt;0,INDEX(INDIRECT("Tractor_Status.xls!"&amp;J$1),MATCH($F114,[1]!Serial,0),0),"N/A")</f>
        <v>1025</v>
      </c>
      <c r="K114" s="206">
        <f ca="1">INDEX(INDIRECT("Tractor_Status.xls!"&amp;K$1),MATCH($F114,[1]!Serial,0),0)</f>
        <v>41821</v>
      </c>
      <c r="L114" s="206" t="str">
        <f ca="1">IF(INDEX(INDIRECT("Tractor_Status.xls!"&amp;L$1),MATCH($F114,[1]!Serial,0),0)&lt;&gt;0,INDEX(INDIRECT("Tractor_Status.xls!"&amp;L$1),MATCH($F114,[1]!Serial,0),0),"N/A")</f>
        <v>Rech</v>
      </c>
      <c r="M114" s="206" t="str">
        <f ca="1">IF(INDEX(INDIRECT("Tractor_Status.xls!"&amp;M$1),MATCH($F114,[1]!Serial,0),0)&lt;&gt;0,INDEX(INDIRECT("Tractor_Status.xls!"&amp;M$1),MATCH($F114,[1]!Serial,0),0),"N/A")</f>
        <v>N/A</v>
      </c>
      <c r="N114" s="206" t="str">
        <f ca="1">IF(INDEX(INDIRECT("Tractor_Status.xls!"&amp;N$1),MATCH($F114,[1]!Serial,0),0)&lt;&gt;0,INDEX(INDIRECT("Tractor_Status.xls!"&amp;N$1),MATCH($F114,[1]!Serial,0),0),"N/A")</f>
        <v>PO 10459</v>
      </c>
    </row>
    <row r="115" spans="6:14" x14ac:dyDescent="0.4">
      <c r="F115" t="s">
        <v>582</v>
      </c>
      <c r="G115" s="207" t="str">
        <f ca="1">INDEX($C$2:$C$13,MONTH(INDEX(INDIRECT("Tractor_Status.xls!"&amp;G$1),MATCH($F115,[1]!Serial,0),0)))</f>
        <v>September</v>
      </c>
      <c r="H115" s="206" t="str">
        <f ca="1">IF(INDEX(INDIRECT("Tractor_Status.xls!"&amp;H$1),MATCH($F115,[1]!Serial,0),0)&lt;&gt;0,INDEX(INDIRECT("Tractor_Status.xls!"&amp;H$1),MATCH($F115,[1]!Serial,0),0),"N/A")</f>
        <v>N/A</v>
      </c>
      <c r="I115" s="206" t="str">
        <f ca="1">IF(INDEX(INDIRECT("Tractor_Status.xls!"&amp;I$1),MATCH($F115,[1]!Serial,0),0)&lt;&gt;0,INDEX(INDIRECT("Tractor_Status.xls!"&amp;I$1),MATCH($F115,[1]!Serial,0),0),"N/A")</f>
        <v>Riggins, NE</v>
      </c>
      <c r="J115" s="207">
        <f ca="1">IF(INDEX(INDIRECT("Tractor_Status.xls!"&amp;J$1),MATCH($F115,[1]!Serial,0),0)&lt;&gt;0,INDEX(INDIRECT("Tractor_Status.xls!"&amp;J$1),MATCH($F115,[1]!Serial,0),0),"N/A")</f>
        <v>1025</v>
      </c>
      <c r="K115" s="206">
        <f ca="1">INDEX(INDIRECT("Tractor_Status.xls!"&amp;K$1),MATCH($F115,[1]!Serial,0),0)</f>
        <v>41821</v>
      </c>
      <c r="L115" s="206" t="str">
        <f ca="1">IF(INDEX(INDIRECT("Tractor_Status.xls!"&amp;L$1),MATCH($F115,[1]!Serial,0),0)&lt;&gt;0,INDEX(INDIRECT("Tractor_Status.xls!"&amp;L$1),MATCH($F115,[1]!Serial,0),0),"N/A")</f>
        <v>Rech</v>
      </c>
      <c r="M115" s="206" t="str">
        <f ca="1">IF(INDEX(INDIRECT("Tractor_Status.xls!"&amp;M$1),MATCH($F115,[1]!Serial,0),0)&lt;&gt;0,INDEX(INDIRECT("Tractor_Status.xls!"&amp;M$1),MATCH($F115,[1]!Serial,0),0),"N/A")</f>
        <v>N/A</v>
      </c>
      <c r="N115" s="206" t="str">
        <f ca="1">IF(INDEX(INDIRECT("Tractor_Status.xls!"&amp;N$1),MATCH($F115,[1]!Serial,0),0)&lt;&gt;0,INDEX(INDIRECT("Tractor_Status.xls!"&amp;N$1),MATCH($F115,[1]!Serial,0),0),"N/A")</f>
        <v>PO 10460</v>
      </c>
    </row>
    <row r="116" spans="6:14" x14ac:dyDescent="0.4">
      <c r="F116" t="s">
        <v>583</v>
      </c>
      <c r="G116" s="207" t="str">
        <f ca="1">INDEX($C$2:$C$13,MONTH(INDEX(INDIRECT("Tractor_Status.xls!"&amp;G$1),MATCH($F116,[1]!Serial,0),0)))</f>
        <v>September</v>
      </c>
      <c r="H116" s="206">
        <f ca="1">IF(INDEX(INDIRECT("Tractor_Status.xls!"&amp;H$1),MATCH($F116,[1]!Serial,0),0)&lt;&gt;0,INDEX(INDIRECT("Tractor_Status.xls!"&amp;H$1),MATCH($F116,[1]!Serial,0),0),"N/A")</f>
        <v>41913</v>
      </c>
      <c r="I116" s="206" t="str">
        <f ca="1">IF(INDEX(INDIRECT("Tractor_Status.xls!"&amp;I$1),MATCH($F116,[1]!Serial,0),0)&lt;&gt;0,INDEX(INDIRECT("Tractor_Status.xls!"&amp;I$1),MATCH($F116,[1]!Serial,0),0),"N/A")</f>
        <v>Brokaw MN</v>
      </c>
      <c r="J116" s="207">
        <f ca="1">IF(INDEX(INDIRECT("Tractor_Status.xls!"&amp;J$1),MATCH($F116,[1]!Serial,0),0)&lt;&gt;0,INDEX(INDIRECT("Tractor_Status.xls!"&amp;J$1),MATCH($F116,[1]!Serial,0),0),"N/A")</f>
        <v>1025</v>
      </c>
      <c r="K116" s="206">
        <f ca="1">INDEX(INDIRECT("Tractor_Status.xls!"&amp;K$1),MATCH($F116,[1]!Serial,0),0)</f>
        <v>41822</v>
      </c>
      <c r="L116" s="206" t="str">
        <f ca="1">IF(INDEX(INDIRECT("Tractor_Status.xls!"&amp;L$1),MATCH($F116,[1]!Serial,0),0)&lt;&gt;0,INDEX(INDIRECT("Tractor_Status.xls!"&amp;L$1),MATCH($F116,[1]!Serial,0),0),"N/A")</f>
        <v>Rech</v>
      </c>
      <c r="M116" s="206" t="str">
        <f ca="1">IF(INDEX(INDIRECT("Tractor_Status.xls!"&amp;M$1),MATCH($F116,[1]!Serial,0),0)&lt;&gt;0,INDEX(INDIRECT("Tractor_Status.xls!"&amp;M$1),MATCH($F116,[1]!Serial,0),0),"N/A")</f>
        <v>N/A</v>
      </c>
      <c r="N116" s="206" t="str">
        <f ca="1">IF(INDEX(INDIRECT("Tractor_Status.xls!"&amp;N$1),MATCH($F116,[1]!Serial,0),0)&lt;&gt;0,INDEX(INDIRECT("Tractor_Status.xls!"&amp;N$1),MATCH($F116,[1]!Serial,0),0),"N/A")</f>
        <v>UF01447</v>
      </c>
    </row>
    <row r="117" spans="6:14" x14ac:dyDescent="0.4">
      <c r="F117" t="s">
        <v>584</v>
      </c>
      <c r="G117" s="207" t="str">
        <f ca="1">INDEX($C$2:$C$13,MONTH(INDEX(INDIRECT("Tractor_Status.xls!"&amp;G$1),MATCH($F117,[1]!Serial,0),0)))</f>
        <v>September</v>
      </c>
      <c r="H117" s="206">
        <f ca="1">IF(INDEX(INDIRECT("Tractor_Status.xls!"&amp;H$1),MATCH($F117,[1]!Serial,0),0)&lt;&gt;0,INDEX(INDIRECT("Tractor_Status.xls!"&amp;H$1),MATCH($F117,[1]!Serial,0),0),"N/A")</f>
        <v>41913</v>
      </c>
      <c r="I117" s="206" t="str">
        <f ca="1">IF(INDEX(INDIRECT("Tractor_Status.xls!"&amp;I$1),MATCH($F117,[1]!Serial,0),0)&lt;&gt;0,INDEX(INDIRECT("Tractor_Status.xls!"&amp;I$1),MATCH($F117,[1]!Serial,0),0),"N/A")</f>
        <v>Brokaw MN</v>
      </c>
      <c r="J117" s="207">
        <f ca="1">IF(INDEX(INDIRECT("Tractor_Status.xls!"&amp;J$1),MATCH($F117,[1]!Serial,0),0)&lt;&gt;0,INDEX(INDIRECT("Tractor_Status.xls!"&amp;J$1),MATCH($F117,[1]!Serial,0),0),"N/A")</f>
        <v>1025</v>
      </c>
      <c r="K117" s="206">
        <f ca="1">INDEX(INDIRECT("Tractor_Status.xls!"&amp;K$1),MATCH($F117,[1]!Serial,0),0)</f>
        <v>41822</v>
      </c>
      <c r="L117" s="206" t="str">
        <f ca="1">IF(INDEX(INDIRECT("Tractor_Status.xls!"&amp;L$1),MATCH($F117,[1]!Serial,0),0)&lt;&gt;0,INDEX(INDIRECT("Tractor_Status.xls!"&amp;L$1),MATCH($F117,[1]!Serial,0),0),"N/A")</f>
        <v>Rech</v>
      </c>
      <c r="M117" s="206" t="str">
        <f ca="1">IF(INDEX(INDIRECT("Tractor_Status.xls!"&amp;M$1),MATCH($F117,[1]!Serial,0),0)&lt;&gt;0,INDEX(INDIRECT("Tractor_Status.xls!"&amp;M$1),MATCH($F117,[1]!Serial,0),0),"N/A")</f>
        <v>N/A</v>
      </c>
      <c r="N117" s="206" t="str">
        <f ca="1">IF(INDEX(INDIRECT("Tractor_Status.xls!"&amp;N$1),MATCH($F117,[1]!Serial,0),0)&lt;&gt;0,INDEX(INDIRECT("Tractor_Status.xls!"&amp;N$1),MATCH($F117,[1]!Serial,0),0),"N/A")</f>
        <v>UF01438</v>
      </c>
    </row>
    <row r="118" spans="6:14" x14ac:dyDescent="0.4">
      <c r="F118" t="s">
        <v>585</v>
      </c>
      <c r="G118" s="207" t="str">
        <f ca="1">INDEX($C$2:$C$13,MONTH(INDEX(INDIRECT("Tractor_Status.xls!"&amp;G$1),MATCH($F118,[1]!Serial,0),0)))</f>
        <v>September</v>
      </c>
      <c r="H118" s="206">
        <f ca="1">IF(INDEX(INDIRECT("Tractor_Status.xls!"&amp;H$1),MATCH($F118,[1]!Serial,0),0)&lt;&gt;0,INDEX(INDIRECT("Tractor_Status.xls!"&amp;H$1),MATCH($F118,[1]!Serial,0),0),"N/A")</f>
        <v>41974</v>
      </c>
      <c r="I118" s="206" t="str">
        <f ca="1">IF(INDEX(INDIRECT("Tractor_Status.xls!"&amp;I$1),MATCH($F118,[1]!Serial,0),0)&lt;&gt;0,INDEX(INDIRECT("Tractor_Status.xls!"&amp;I$1),MATCH($F118,[1]!Serial,0),0),"N/A")</f>
        <v>OVA-IL</v>
      </c>
      <c r="J118" s="207">
        <f ca="1">IF(INDEX(INDIRECT("Tractor_Status.xls!"&amp;J$1),MATCH($F118,[1]!Serial,0),0)&lt;&gt;0,INDEX(INDIRECT("Tractor_Status.xls!"&amp;J$1),MATCH($F118,[1]!Serial,0),0),"N/A")</f>
        <v>720</v>
      </c>
      <c r="K118" s="206">
        <f ca="1">INDEX(INDIRECT("Tractor_Status.xls!"&amp;K$1),MATCH($F118,[1]!Serial,0),0)</f>
        <v>41848</v>
      </c>
      <c r="L118" s="206" t="str">
        <f ca="1">IF(INDEX(INDIRECT("Tractor_Status.xls!"&amp;L$1),MATCH($F118,[1]!Serial,0),0)&lt;&gt;0,INDEX(INDIRECT("Tractor_Status.xls!"&amp;L$1),MATCH($F118,[1]!Serial,0),0),"N/A")</f>
        <v>Payne</v>
      </c>
      <c r="M118" s="206" t="str">
        <f ca="1">IF(INDEX(INDIRECT("Tractor_Status.xls!"&amp;M$1),MATCH($F118,[1]!Serial,0),0)&lt;&gt;0,INDEX(INDIRECT("Tractor_Status.xls!"&amp;M$1),MATCH($F118,[1]!Serial,0),0),"N/A")</f>
        <v>N/A</v>
      </c>
      <c r="N118" s="206" t="str">
        <f ca="1">IF(INDEX(INDIRECT("Tractor_Status.xls!"&amp;N$1),MATCH($F118,[1]!Serial,0),0)&lt;&gt;0,INDEX(INDIRECT("Tractor_Status.xls!"&amp;N$1),MATCH($F118,[1]!Serial,0),0),"N/A")</f>
        <v>ASDEC07 Kent Shriver</v>
      </c>
    </row>
    <row r="119" spans="6:14" x14ac:dyDescent="0.4">
      <c r="F119" t="s">
        <v>586</v>
      </c>
      <c r="G119" s="207" t="str">
        <f ca="1">INDEX($C$2:$C$13,MONTH(INDEX(INDIRECT("Tractor_Status.xls!"&amp;G$1),MATCH($F119,[1]!Serial,0),0)))</f>
        <v>September</v>
      </c>
      <c r="H119" s="206" t="str">
        <f ca="1">IF(INDEX(INDIRECT("Tractor_Status.xls!"&amp;H$1),MATCH($F119,[1]!Serial,0),0)&lt;&gt;0,INDEX(INDIRECT("Tractor_Status.xls!"&amp;H$1),MATCH($F119,[1]!Serial,0),0),"N/A")</f>
        <v>N/A</v>
      </c>
      <c r="I119" s="206" t="str">
        <f ca="1">IF(INDEX(INDIRECT("Tractor_Status.xls!"&amp;I$1),MATCH($F119,[1]!Serial,0),0)&lt;&gt;0,INDEX(INDIRECT("Tractor_Status.xls!"&amp;I$1),MATCH($F119,[1]!Serial,0),0),"N/A")</f>
        <v>Riggins, NE</v>
      </c>
      <c r="J119" s="207">
        <f ca="1">IF(INDEX(INDIRECT("Tractor_Status.xls!"&amp;J$1),MATCH($F119,[1]!Serial,0),0)&lt;&gt;0,INDEX(INDIRECT("Tractor_Status.xls!"&amp;J$1),MATCH($F119,[1]!Serial,0),0),"N/A")</f>
        <v>1220</v>
      </c>
      <c r="K119" s="206">
        <f ca="1">INDEX(INDIRECT("Tractor_Status.xls!"&amp;K$1),MATCH($F119,[1]!Serial,0),0)</f>
        <v>41821</v>
      </c>
      <c r="L119" s="206" t="str">
        <f ca="1">IF(INDEX(INDIRECT("Tractor_Status.xls!"&amp;L$1),MATCH($F119,[1]!Serial,0),0)&lt;&gt;0,INDEX(INDIRECT("Tractor_Status.xls!"&amp;L$1),MATCH($F119,[1]!Serial,0),0),"N/A")</f>
        <v>Rech</v>
      </c>
      <c r="M119" s="206" t="str">
        <f ca="1">IF(INDEX(INDIRECT("Tractor_Status.xls!"&amp;M$1),MATCH($F119,[1]!Serial,0),0)&lt;&gt;0,INDEX(INDIRECT("Tractor_Status.xls!"&amp;M$1),MATCH($F119,[1]!Serial,0),0),"N/A")</f>
        <v>N/A</v>
      </c>
      <c r="N119" s="206" t="str">
        <f ca="1">IF(INDEX(INDIRECT("Tractor_Status.xls!"&amp;N$1),MATCH($F119,[1]!Serial,0),0)&lt;&gt;0,INDEX(INDIRECT("Tractor_Status.xls!"&amp;N$1),MATCH($F119,[1]!Serial,0),0),"N/A")</f>
        <v>PO 10467 Craig Hollister</v>
      </c>
    </row>
    <row r="120" spans="6:14" x14ac:dyDescent="0.4">
      <c r="F120" t="s">
        <v>587</v>
      </c>
      <c r="G120" s="207" t="str">
        <f ca="1">INDEX($C$2:$C$13,MONTH(INDEX(INDIRECT("Tractor_Status.xls!"&amp;G$1),MATCH($F120,[1]!Serial,0),0)))</f>
        <v>October</v>
      </c>
      <c r="H120" s="206">
        <f ca="1">IF(INDEX(INDIRECT("Tractor_Status.xls!"&amp;H$1),MATCH($F120,[1]!Serial,0),0)&lt;&gt;0,INDEX(INDIRECT("Tractor_Status.xls!"&amp;H$1),MATCH($F120,[1]!Serial,0),0),"N/A")</f>
        <v>41913</v>
      </c>
      <c r="I120" s="206" t="str">
        <f ca="1">IF(INDEX(INDIRECT("Tractor_Status.xls!"&amp;I$1),MATCH($F120,[1]!Serial,0),0)&lt;&gt;0,INDEX(INDIRECT("Tractor_Status.xls!"&amp;I$1),MATCH($F120,[1]!Serial,0),0),"N/A")</f>
        <v>HPA</v>
      </c>
      <c r="J120" s="207">
        <f ca="1">IF(INDEX(INDIRECT("Tractor_Status.xls!"&amp;J$1),MATCH($F120,[1]!Serial,0),0)&lt;&gt;0,INDEX(INDIRECT("Tractor_Status.xls!"&amp;J$1),MATCH($F120,[1]!Serial,0),0),"N/A")</f>
        <v>1020</v>
      </c>
      <c r="K120" s="206">
        <f ca="1">INDEX(INDIRECT("Tractor_Status.xls!"&amp;K$1),MATCH($F120,[1]!Serial,0),0)</f>
        <v>41835</v>
      </c>
      <c r="L120" s="206" t="str">
        <f ca="1">IF(INDEX(INDIRECT("Tractor_Status.xls!"&amp;L$1),MATCH($F120,[1]!Serial,0),0)&lt;&gt;0,INDEX(INDIRECT("Tractor_Status.xls!"&amp;L$1),MATCH($F120,[1]!Serial,0),0),"N/A")</f>
        <v>Ohm</v>
      </c>
      <c r="M120" s="206" t="str">
        <f ca="1">IF(INDEX(INDIRECT("Tractor_Status.xls!"&amp;M$1),MATCH($F120,[1]!Serial,0),0)&lt;&gt;0,INDEX(INDIRECT("Tractor_Status.xls!"&amp;M$1),MATCH($F120,[1]!Serial,0),0),"N/A")</f>
        <v>N/A</v>
      </c>
      <c r="N120" s="206" t="str">
        <f ca="1">IF(INDEX(INDIRECT("Tractor_Status.xls!"&amp;N$1),MATCH($F120,[1]!Serial,0),0)&lt;&gt;0,INDEX(INDIRECT("Tractor_Status.xls!"&amp;N$1),MATCH($F120,[1]!Serial,0),0),"N/A")</f>
        <v>N/A</v>
      </c>
    </row>
    <row r="121" spans="6:14" x14ac:dyDescent="0.4">
      <c r="F121" t="s">
        <v>588</v>
      </c>
      <c r="G121" s="207" t="str">
        <f ca="1">INDEX($C$2:$C$13,MONTH(INDEX(INDIRECT("Tractor_Status.xls!"&amp;G$1),MATCH($F121,[1]!Serial,0),0)))</f>
        <v>October</v>
      </c>
      <c r="H121" s="206">
        <f ca="1">IF(INDEX(INDIRECT("Tractor_Status.xls!"&amp;H$1),MATCH($F121,[1]!Serial,0),0)&lt;&gt;0,INDEX(INDIRECT("Tractor_Status.xls!"&amp;H$1),MATCH($F121,[1]!Serial,0),0),"N/A")</f>
        <v>41883</v>
      </c>
      <c r="I121" s="206" t="str">
        <f ca="1">IF(INDEX(INDIRECT("Tractor_Status.xls!"&amp;I$1),MATCH($F121,[1]!Serial,0),0)&lt;&gt;0,INDEX(INDIRECT("Tractor_Status.xls!"&amp;I$1),MATCH($F121,[1]!Serial,0),0),"N/A")</f>
        <v>HPA</v>
      </c>
      <c r="J121" s="207">
        <f ca="1">IF(INDEX(INDIRECT("Tractor_Status.xls!"&amp;J$1),MATCH($F121,[1]!Serial,0),0)&lt;&gt;0,INDEX(INDIRECT("Tractor_Status.xls!"&amp;J$1),MATCH($F121,[1]!Serial,0),0),"N/A")</f>
        <v>1020</v>
      </c>
      <c r="K121" s="206">
        <f ca="1">INDEX(INDIRECT("Tractor_Status.xls!"&amp;K$1),MATCH($F121,[1]!Serial,0),0)</f>
        <v>41835</v>
      </c>
      <c r="L121" s="206" t="str">
        <f ca="1">IF(INDEX(INDIRECT("Tractor_Status.xls!"&amp;L$1),MATCH($F121,[1]!Serial,0),0)&lt;&gt;0,INDEX(INDIRECT("Tractor_Status.xls!"&amp;L$1),MATCH($F121,[1]!Serial,0),0),"N/A")</f>
        <v>Ohm</v>
      </c>
      <c r="M121" s="206" t="str">
        <f ca="1">IF(INDEX(INDIRECT("Tractor_Status.xls!"&amp;M$1),MATCH($F121,[1]!Serial,0),0)&lt;&gt;0,INDEX(INDIRECT("Tractor_Status.xls!"&amp;M$1),MATCH($F121,[1]!Serial,0),0),"N/A")</f>
        <v>N/A</v>
      </c>
      <c r="N121" s="206" t="str">
        <f ca="1">IF(INDEX(INDIRECT("Tractor_Status.xls!"&amp;N$1),MATCH($F121,[1]!Serial,0),0)&lt;&gt;0,INDEX(INDIRECT("Tractor_Status.xls!"&amp;N$1),MATCH($F121,[1]!Serial,0),0),"N/A")</f>
        <v>N/A</v>
      </c>
    </row>
    <row r="122" spans="6:14" x14ac:dyDescent="0.4">
      <c r="F122" t="s">
        <v>589</v>
      </c>
      <c r="G122" s="207" t="str">
        <f ca="1">INDEX($C$2:$C$13,MONTH(INDEX(INDIRECT("Tractor_Status.xls!"&amp;G$1),MATCH($F122,[1]!Serial,0),0)))</f>
        <v>October</v>
      </c>
      <c r="H122" s="206">
        <f ca="1">IF(INDEX(INDIRECT("Tractor_Status.xls!"&amp;H$1),MATCH($F122,[1]!Serial,0),0)&lt;&gt;0,INDEX(INDIRECT("Tractor_Status.xls!"&amp;H$1),MATCH($F122,[1]!Serial,0),0),"N/A")</f>
        <v>41883</v>
      </c>
      <c r="I122" s="206" t="str">
        <f ca="1">IF(INDEX(INDIRECT("Tractor_Status.xls!"&amp;I$1),MATCH($F122,[1]!Serial,0),0)&lt;&gt;0,INDEX(INDIRECT("Tractor_Status.xls!"&amp;I$1),MATCH($F122,[1]!Serial,0),0),"N/A")</f>
        <v>HPA</v>
      </c>
      <c r="J122" s="207">
        <f ca="1">IF(INDEX(INDIRECT("Tractor_Status.xls!"&amp;J$1),MATCH($F122,[1]!Serial,0),0)&lt;&gt;0,INDEX(INDIRECT("Tractor_Status.xls!"&amp;J$1),MATCH($F122,[1]!Serial,0),0),"N/A")</f>
        <v>1020</v>
      </c>
      <c r="K122" s="206">
        <f ca="1">INDEX(INDIRECT("Tractor_Status.xls!"&amp;K$1),MATCH($F122,[1]!Serial,0),0)</f>
        <v>41835</v>
      </c>
      <c r="L122" s="206" t="str">
        <f ca="1">IF(INDEX(INDIRECT("Tractor_Status.xls!"&amp;L$1),MATCH($F122,[1]!Serial,0),0)&lt;&gt;0,INDEX(INDIRECT("Tractor_Status.xls!"&amp;L$1),MATCH($F122,[1]!Serial,0),0),"N/A")</f>
        <v>Ohm</v>
      </c>
      <c r="M122" s="206" t="str">
        <f ca="1">IF(INDEX(INDIRECT("Tractor_Status.xls!"&amp;M$1),MATCH($F122,[1]!Serial,0),0)&lt;&gt;0,INDEX(INDIRECT("Tractor_Status.xls!"&amp;M$1),MATCH($F122,[1]!Serial,0),0),"N/A")</f>
        <v>N/A</v>
      </c>
      <c r="N122" s="206" t="str">
        <f ca="1">IF(INDEX(INDIRECT("Tractor_Status.xls!"&amp;N$1),MATCH($F122,[1]!Serial,0),0)&lt;&gt;0,INDEX(INDIRECT("Tractor_Status.xls!"&amp;N$1),MATCH($F122,[1]!Serial,0),0),"N/A")</f>
        <v>N/A</v>
      </c>
    </row>
    <row r="123" spans="6:14" x14ac:dyDescent="0.4">
      <c r="F123" t="s">
        <v>590</v>
      </c>
      <c r="G123" s="207" t="str">
        <f ca="1">INDEX($C$2:$C$13,MONTH(INDEX(INDIRECT("Tractor_Status.xls!"&amp;G$1),MATCH($F123,[1]!Serial,0),0)))</f>
        <v>October</v>
      </c>
      <c r="H123" s="206">
        <f ca="1">IF(INDEX(INDIRECT("Tractor_Status.xls!"&amp;H$1),MATCH($F123,[1]!Serial,0),0)&lt;&gt;0,INDEX(INDIRECT("Tractor_Status.xls!"&amp;H$1),MATCH($F123,[1]!Serial,0),0),"N/A")</f>
        <v>41913</v>
      </c>
      <c r="I123" s="206" t="str">
        <f ca="1">IF(INDEX(INDIRECT("Tractor_Status.xls!"&amp;I$1),MATCH($F123,[1]!Serial,0),0)&lt;&gt;0,INDEX(INDIRECT("Tractor_Status.xls!"&amp;I$1),MATCH($F123,[1]!Serial,0),0),"N/A")</f>
        <v>Medicine Hat</v>
      </c>
      <c r="J123" s="207">
        <f ca="1">IF(INDEX(INDIRECT("Tractor_Status.xls!"&amp;J$1),MATCH($F123,[1]!Serial,0),0)&lt;&gt;0,INDEX(INDIRECT("Tractor_Status.xls!"&amp;J$1),MATCH($F123,[1]!Serial,0),0),"N/A")</f>
        <v>1020</v>
      </c>
      <c r="K123" s="206">
        <f ca="1">INDEX(INDIRECT("Tractor_Status.xls!"&amp;K$1),MATCH($F123,[1]!Serial,0),0)</f>
        <v>41835</v>
      </c>
      <c r="L123" s="206" t="str">
        <f ca="1">IF(INDEX(INDIRECT("Tractor_Status.xls!"&amp;L$1),MATCH($F123,[1]!Serial,0),0)&lt;&gt;0,INDEX(INDIRECT("Tractor_Status.xls!"&amp;L$1),MATCH($F123,[1]!Serial,0),0),"N/A")</f>
        <v>Nowakowski</v>
      </c>
      <c r="M123" s="206" t="str">
        <f ca="1">IF(INDEX(INDIRECT("Tractor_Status.xls!"&amp;M$1),MATCH($F123,[1]!Serial,0),0)&lt;&gt;0,INDEX(INDIRECT("Tractor_Status.xls!"&amp;M$1),MATCH($F123,[1]!Serial,0),0),"N/A")</f>
        <v>N/A</v>
      </c>
      <c r="N123" s="206" t="str">
        <f ca="1">IF(INDEX(INDIRECT("Tractor_Status.xls!"&amp;N$1),MATCH($F123,[1]!Serial,0),0)&lt;&gt;0,INDEX(INDIRECT("Tractor_Status.xls!"&amp;N$1),MATCH($F123,[1]!Serial,0),0),"N/A")</f>
        <v>N/A</v>
      </c>
    </row>
    <row r="124" spans="6:14" x14ac:dyDescent="0.4">
      <c r="F124" t="s">
        <v>591</v>
      </c>
      <c r="G124" s="207" t="str">
        <f ca="1">INDEX($C$2:$C$13,MONTH(INDEX(INDIRECT("Tractor_Status.xls!"&amp;G$1),MATCH($F124,[1]!Serial,0),0)))</f>
        <v>October</v>
      </c>
      <c r="H124" s="206">
        <f ca="1">IF(INDEX(INDIRECT("Tractor_Status.xls!"&amp;H$1),MATCH($F124,[1]!Serial,0),0)&lt;&gt;0,INDEX(INDIRECT("Tractor_Status.xls!"&amp;H$1),MATCH($F124,[1]!Serial,0),0),"N/A")</f>
        <v>41913</v>
      </c>
      <c r="I124" s="206" t="str">
        <f ca="1">IF(INDEX(INDIRECT("Tractor_Status.xls!"&amp;I$1),MATCH($F124,[1]!Serial,0),0)&lt;&gt;0,INDEX(INDIRECT("Tractor_Status.xls!"&amp;I$1),MATCH($F124,[1]!Serial,0),0),"N/A")</f>
        <v>M&amp;T</v>
      </c>
      <c r="J124" s="207" t="str">
        <f ca="1">IF(INDEX(INDIRECT("Tractor_Status.xls!"&amp;J$1),MATCH($F124,[1]!Serial,0),0)&lt;&gt;0,INDEX(INDIRECT("Tractor_Status.xls!"&amp;J$1),MATCH($F124,[1]!Serial,0),0),"N/A")</f>
        <v>1220+</v>
      </c>
      <c r="K124" s="206">
        <f ca="1">INDEX(INDIRECT("Tractor_Status.xls!"&amp;K$1),MATCH($F124,[1]!Serial,0),0)</f>
        <v>41835</v>
      </c>
      <c r="L124" s="206" t="str">
        <f ca="1">IF(INDEX(INDIRECT("Tractor_Status.xls!"&amp;L$1),MATCH($F124,[1]!Serial,0),0)&lt;&gt;0,INDEX(INDIRECT("Tractor_Status.xls!"&amp;L$1),MATCH($F124,[1]!Serial,0),0),"N/A")</f>
        <v>Nowakowski</v>
      </c>
      <c r="M124" s="206" t="str">
        <f ca="1">IF(INDEX(INDIRECT("Tractor_Status.xls!"&amp;M$1),MATCH($F124,[1]!Serial,0),0)&lt;&gt;0,INDEX(INDIRECT("Tractor_Status.xls!"&amp;M$1),MATCH($F124,[1]!Serial,0),0),"N/A")</f>
        <v>N/A</v>
      </c>
      <c r="N124" s="206" t="str">
        <f ca="1">IF(INDEX(INDIRECT("Tractor_Status.xls!"&amp;N$1),MATCH($F124,[1]!Serial,0),0)&lt;&gt;0,INDEX(INDIRECT("Tractor_Status.xls!"&amp;N$1),MATCH($F124,[1]!Serial,0),0),"N/A")</f>
        <v>N/A</v>
      </c>
    </row>
    <row r="125" spans="6:14" x14ac:dyDescent="0.4">
      <c r="F125" t="s">
        <v>592</v>
      </c>
      <c r="G125" s="207" t="str">
        <f ca="1">INDEX($C$2:$C$13,MONTH(INDEX(INDIRECT("Tractor_Status.xls!"&amp;G$1),MATCH($F125,[1]!Serial,0),0)))</f>
        <v>October</v>
      </c>
      <c r="H125" s="206" t="str">
        <f ca="1">IF(INDEX(INDIRECT("Tractor_Status.xls!"&amp;H$1),MATCH($F125,[1]!Serial,0),0)&lt;&gt;0,INDEX(INDIRECT("Tractor_Status.xls!"&amp;H$1),MATCH($F125,[1]!Serial,0),0),"N/A")</f>
        <v>N/A</v>
      </c>
      <c r="I125" s="206" t="str">
        <f ca="1">IF(INDEX(INDIRECT("Tractor_Status.xls!"&amp;I$1),MATCH($F125,[1]!Serial,0),0)&lt;&gt;0,INDEX(INDIRECT("Tractor_Status.xls!"&amp;I$1),MATCH($F125,[1]!Serial,0),0),"N/A")</f>
        <v>Riggins, MO</v>
      </c>
      <c r="J125" s="207">
        <f ca="1">IF(INDEX(INDIRECT("Tractor_Status.xls!"&amp;J$1),MATCH($F125,[1]!Serial,0),0)&lt;&gt;0,INDEX(INDIRECT("Tractor_Status.xls!"&amp;J$1),MATCH($F125,[1]!Serial,0),0),"N/A")</f>
        <v>1025</v>
      </c>
      <c r="K125" s="206">
        <f ca="1">INDEX(INDIRECT("Tractor_Status.xls!"&amp;K$1),MATCH($F125,[1]!Serial,0),0)</f>
        <v>41821</v>
      </c>
      <c r="L125" s="206" t="str">
        <f ca="1">IF(INDEX(INDIRECT("Tractor_Status.xls!"&amp;L$1),MATCH($F125,[1]!Serial,0),0)&lt;&gt;0,INDEX(INDIRECT("Tractor_Status.xls!"&amp;L$1),MATCH($F125,[1]!Serial,0),0),"N/A")</f>
        <v>Rech</v>
      </c>
      <c r="M125" s="206" t="str">
        <f ca="1">IF(INDEX(INDIRECT("Tractor_Status.xls!"&amp;M$1),MATCH($F125,[1]!Serial,0),0)&lt;&gt;0,INDEX(INDIRECT("Tractor_Status.xls!"&amp;M$1),MATCH($F125,[1]!Serial,0),0),"N/A")</f>
        <v>N/A</v>
      </c>
      <c r="N125" s="206" t="str">
        <f ca="1">IF(INDEX(INDIRECT("Tractor_Status.xls!"&amp;N$1),MATCH($F125,[1]!Serial,0),0)&lt;&gt;0,INDEX(INDIRECT("Tractor_Status.xls!"&amp;N$1),MATCH($F125,[1]!Serial,0),0),"N/A")</f>
        <v>PO 10434</v>
      </c>
    </row>
    <row r="126" spans="6:14" x14ac:dyDescent="0.4">
      <c r="F126" t="s">
        <v>593</v>
      </c>
      <c r="G126" s="207" t="str">
        <f ca="1">INDEX($C$2:$C$13,MONTH(INDEX(INDIRECT("Tractor_Status.xls!"&amp;G$1),MATCH($F126,[1]!Serial,0),0)))</f>
        <v>October</v>
      </c>
      <c r="H126" s="206" t="str">
        <f ca="1">IF(INDEX(INDIRECT("Tractor_Status.xls!"&amp;H$1),MATCH($F126,[1]!Serial,0),0)&lt;&gt;0,INDEX(INDIRECT("Tractor_Status.xls!"&amp;H$1),MATCH($F126,[1]!Serial,0),0),"N/A")</f>
        <v>N/A</v>
      </c>
      <c r="I126" s="206" t="str">
        <f ca="1">IF(INDEX(INDIRECT("Tractor_Status.xls!"&amp;I$1),MATCH($F126,[1]!Serial,0),0)&lt;&gt;0,INDEX(INDIRECT("Tractor_Status.xls!"&amp;I$1),MATCH($F126,[1]!Serial,0),0),"N/A")</f>
        <v>Riggins, MO</v>
      </c>
      <c r="J126" s="207">
        <f ca="1">IF(INDEX(INDIRECT("Tractor_Status.xls!"&amp;J$1),MATCH($F126,[1]!Serial,0),0)&lt;&gt;0,INDEX(INDIRECT("Tractor_Status.xls!"&amp;J$1),MATCH($F126,[1]!Serial,0),0),"N/A")</f>
        <v>1025</v>
      </c>
      <c r="K126" s="206">
        <f ca="1">INDEX(INDIRECT("Tractor_Status.xls!"&amp;K$1),MATCH($F126,[1]!Serial,0),0)</f>
        <v>41821</v>
      </c>
      <c r="L126" s="206" t="str">
        <f ca="1">IF(INDEX(INDIRECT("Tractor_Status.xls!"&amp;L$1),MATCH($F126,[1]!Serial,0),0)&lt;&gt;0,INDEX(INDIRECT("Tractor_Status.xls!"&amp;L$1),MATCH($F126,[1]!Serial,0),0),"N/A")</f>
        <v>Rech</v>
      </c>
      <c r="M126" s="206" t="str">
        <f ca="1">IF(INDEX(INDIRECT("Tractor_Status.xls!"&amp;M$1),MATCH($F126,[1]!Serial,0),0)&lt;&gt;0,INDEX(INDIRECT("Tractor_Status.xls!"&amp;M$1),MATCH($F126,[1]!Serial,0),0),"N/A")</f>
        <v>N/A</v>
      </c>
      <c r="N126" s="206" t="str">
        <f ca="1">IF(INDEX(INDIRECT("Tractor_Status.xls!"&amp;N$1),MATCH($F126,[1]!Serial,0),0)&lt;&gt;0,INDEX(INDIRECT("Tractor_Status.xls!"&amp;N$1),MATCH($F126,[1]!Serial,0),0),"N/A")</f>
        <v>PO 10436</v>
      </c>
    </row>
    <row r="127" spans="6:14" x14ac:dyDescent="0.4">
      <c r="F127" t="s">
        <v>594</v>
      </c>
      <c r="G127" s="207" t="str">
        <f ca="1">INDEX($C$2:$C$13,MONTH(INDEX(INDIRECT("Tractor_Status.xls!"&amp;G$1),MATCH($F127,[1]!Serial,0),0)))</f>
        <v>October</v>
      </c>
      <c r="H127" s="206" t="str">
        <f ca="1">IF(INDEX(INDIRECT("Tractor_Status.xls!"&amp;H$1),MATCH($F127,[1]!Serial,0),0)&lt;&gt;0,INDEX(INDIRECT("Tractor_Status.xls!"&amp;H$1),MATCH($F127,[1]!Serial,0),0),"N/A")</f>
        <v>N/A</v>
      </c>
      <c r="I127" s="206" t="str">
        <f ca="1">IF(INDEX(INDIRECT("Tractor_Status.xls!"&amp;I$1),MATCH($F127,[1]!Serial,0),0)&lt;&gt;0,INDEX(INDIRECT("Tractor_Status.xls!"&amp;I$1),MATCH($F127,[1]!Serial,0),0),"N/A")</f>
        <v>Riggins, MO</v>
      </c>
      <c r="J127" s="207">
        <f ca="1">IF(INDEX(INDIRECT("Tractor_Status.xls!"&amp;J$1),MATCH($F127,[1]!Serial,0),0)&lt;&gt;0,INDEX(INDIRECT("Tractor_Status.xls!"&amp;J$1),MATCH($F127,[1]!Serial,0),0),"N/A")</f>
        <v>1025</v>
      </c>
      <c r="K127" s="206">
        <f ca="1">INDEX(INDIRECT("Tractor_Status.xls!"&amp;K$1),MATCH($F127,[1]!Serial,0),0)</f>
        <v>41821</v>
      </c>
      <c r="L127" s="206" t="str">
        <f ca="1">IF(INDEX(INDIRECT("Tractor_Status.xls!"&amp;L$1),MATCH($F127,[1]!Serial,0),0)&lt;&gt;0,INDEX(INDIRECT("Tractor_Status.xls!"&amp;L$1),MATCH($F127,[1]!Serial,0),0),"N/A")</f>
        <v>Rech</v>
      </c>
      <c r="M127" s="206">
        <f ca="1">IF(INDEX(INDIRECT("Tractor_Status.xls!"&amp;M$1),MATCH($F127,[1]!Serial,0),0)&lt;&gt;0,INDEX(INDIRECT("Tractor_Status.xls!"&amp;M$1),MATCH($F127,[1]!Serial,0),0),"N/A")</f>
        <v>41838</v>
      </c>
      <c r="N127" s="206" t="str">
        <f ca="1">IF(INDEX(INDIRECT("Tractor_Status.xls!"&amp;N$1),MATCH($F127,[1]!Serial,0),0)&lt;&gt;0,INDEX(INDIRECT("Tractor_Status.xls!"&amp;N$1),MATCH($F127,[1]!Serial,0),0),"N/A")</f>
        <v>PO 10437</v>
      </c>
    </row>
    <row r="128" spans="6:14" x14ac:dyDescent="0.4">
      <c r="F128" t="s">
        <v>595</v>
      </c>
      <c r="G128" s="207" t="str">
        <f ca="1">INDEX($C$2:$C$13,MONTH(INDEX(INDIRECT("Tractor_Status.xls!"&amp;G$1),MATCH($F128,[1]!Serial,0),0)))</f>
        <v>October</v>
      </c>
      <c r="H128" s="206" t="str">
        <f ca="1">IF(INDEX(INDIRECT("Tractor_Status.xls!"&amp;H$1),MATCH($F128,[1]!Serial,0),0)&lt;&gt;0,INDEX(INDIRECT("Tractor_Status.xls!"&amp;H$1),MATCH($F128,[1]!Serial,0),0),"N/A")</f>
        <v>N/A</v>
      </c>
      <c r="I128" s="206" t="str">
        <f ca="1">IF(INDEX(INDIRECT("Tractor_Status.xls!"&amp;I$1),MATCH($F128,[1]!Serial,0),0)&lt;&gt;0,INDEX(INDIRECT("Tractor_Status.xls!"&amp;I$1),MATCH($F128,[1]!Serial,0),0),"N/A")</f>
        <v>Riggins, NE</v>
      </c>
      <c r="J128" s="207">
        <f ca="1">IF(INDEX(INDIRECT("Tractor_Status.xls!"&amp;J$1),MATCH($F128,[1]!Serial,0),0)&lt;&gt;0,INDEX(INDIRECT("Tractor_Status.xls!"&amp;J$1),MATCH($F128,[1]!Serial,0),0),"N/A")</f>
        <v>1220</v>
      </c>
      <c r="K128" s="206">
        <f ca="1">INDEX(INDIRECT("Tractor_Status.xls!"&amp;K$1),MATCH($F128,[1]!Serial,0),0)</f>
        <v>41821</v>
      </c>
      <c r="L128" s="206" t="str">
        <f ca="1">IF(INDEX(INDIRECT("Tractor_Status.xls!"&amp;L$1),MATCH($F128,[1]!Serial,0),0)&lt;&gt;0,INDEX(INDIRECT("Tractor_Status.xls!"&amp;L$1),MATCH($F128,[1]!Serial,0),0),"N/A")</f>
        <v>Rech</v>
      </c>
      <c r="M128" s="206" t="str">
        <f ca="1">IF(INDEX(INDIRECT("Tractor_Status.xls!"&amp;M$1),MATCH($F128,[1]!Serial,0),0)&lt;&gt;0,INDEX(INDIRECT("Tractor_Status.xls!"&amp;M$1),MATCH($F128,[1]!Serial,0),0),"N/A")</f>
        <v>N/A</v>
      </c>
      <c r="N128" s="206" t="str">
        <f ca="1">IF(INDEX(INDIRECT("Tractor_Status.xls!"&amp;N$1),MATCH($F128,[1]!Serial,0),0)&lt;&gt;0,INDEX(INDIRECT("Tractor_Status.xls!"&amp;N$1),MATCH($F128,[1]!Serial,0),0),"N/A")</f>
        <v>PO 10468</v>
      </c>
    </row>
    <row r="129" spans="6:14" x14ac:dyDescent="0.4">
      <c r="F129" t="s">
        <v>596</v>
      </c>
      <c r="G129" s="207" t="str">
        <f ca="1">INDEX($C$2:$C$13,MONTH(INDEX(INDIRECT("Tractor_Status.xls!"&amp;G$1),MATCH($F129,[1]!Serial,0),0)))</f>
        <v>October</v>
      </c>
      <c r="H129" s="206">
        <f ca="1">IF(INDEX(INDIRECT("Tractor_Status.xls!"&amp;H$1),MATCH($F129,[1]!Serial,0),0)&lt;&gt;0,INDEX(INDIRECT("Tractor_Status.xls!"&amp;H$1),MATCH($F129,[1]!Serial,0),0),"N/A")</f>
        <v>41913</v>
      </c>
      <c r="I129" s="206" t="str">
        <f ca="1">IF(INDEX(INDIRECT("Tractor_Status.xls!"&amp;I$1),MATCH($F129,[1]!Serial,0),0)&lt;&gt;0,INDEX(INDIRECT("Tractor_Status.xls!"&amp;I$1),MATCH($F129,[1]!Serial,0),0),"N/A")</f>
        <v>OVA</v>
      </c>
      <c r="J129" s="207">
        <f ca="1">IF(INDEX(INDIRECT("Tractor_Status.xls!"&amp;J$1),MATCH($F129,[1]!Serial,0),0)&lt;&gt;0,INDEX(INDIRECT("Tractor_Status.xls!"&amp;J$1),MATCH($F129,[1]!Serial,0),0),"N/A")</f>
        <v>720</v>
      </c>
      <c r="K129" s="206">
        <f ca="1">INDEX(INDIRECT("Tractor_Status.xls!"&amp;K$1),MATCH($F129,[1]!Serial,0),0)</f>
        <v>41838</v>
      </c>
      <c r="L129" s="206" t="str">
        <f ca="1">IF(INDEX(INDIRECT("Tractor_Status.xls!"&amp;L$1),MATCH($F129,[1]!Serial,0),0)&lt;&gt;0,INDEX(INDIRECT("Tractor_Status.xls!"&amp;L$1),MATCH($F129,[1]!Serial,0),0),"N/A")</f>
        <v>Payne</v>
      </c>
      <c r="M129" s="206" t="str">
        <f ca="1">IF(INDEX(INDIRECT("Tractor_Status.xls!"&amp;M$1),MATCH($F129,[1]!Serial,0),0)&lt;&gt;0,INDEX(INDIRECT("Tractor_Status.xls!"&amp;M$1),MATCH($F129,[1]!Serial,0),0),"N/A")</f>
        <v>N/A</v>
      </c>
      <c r="N129" s="206" t="str">
        <f ca="1">IF(INDEX(INDIRECT("Tractor_Status.xls!"&amp;N$1),MATCH($F129,[1]!Serial,0),0)&lt;&gt;0,INDEX(INDIRECT("Tractor_Status.xls!"&amp;N$1),MATCH($F129,[1]!Serial,0),0),"N/A")</f>
        <v>PO ASOWB01</v>
      </c>
    </row>
    <row r="130" spans="6:14" x14ac:dyDescent="0.4">
      <c r="F130" t="s">
        <v>597</v>
      </c>
      <c r="G130" s="207" t="str">
        <f ca="1">INDEX($C$2:$C$13,MONTH(INDEX(INDIRECT("Tractor_Status.xls!"&amp;G$1),MATCH($F130,[1]!Serial,0),0)))</f>
        <v>October</v>
      </c>
      <c r="H130" s="206">
        <f ca="1">IF(INDEX(INDIRECT("Tractor_Status.xls!"&amp;H$1),MATCH($F130,[1]!Serial,0),0)&lt;&gt;0,INDEX(INDIRECT("Tractor_Status.xls!"&amp;H$1),MATCH($F130,[1]!Serial,0),0),"N/A")</f>
        <v>41913</v>
      </c>
      <c r="I130" s="206" t="str">
        <f ca="1">IF(INDEX(INDIRECT("Tractor_Status.xls!"&amp;I$1),MATCH($F130,[1]!Serial,0),0)&lt;&gt;0,INDEX(INDIRECT("Tractor_Status.xls!"&amp;I$1),MATCH($F130,[1]!Serial,0),0),"N/A")</f>
        <v>OVA</v>
      </c>
      <c r="J130" s="207">
        <f ca="1">IF(INDEX(INDIRECT("Tractor_Status.xls!"&amp;J$1),MATCH($F130,[1]!Serial,0),0)&lt;&gt;0,INDEX(INDIRECT("Tractor_Status.xls!"&amp;J$1),MATCH($F130,[1]!Serial,0),0),"N/A")</f>
        <v>720</v>
      </c>
      <c r="K130" s="206">
        <f ca="1">INDEX(INDIRECT("Tractor_Status.xls!"&amp;K$1),MATCH($F130,[1]!Serial,0),0)</f>
        <v>41838</v>
      </c>
      <c r="L130" s="206" t="str">
        <f ca="1">IF(INDEX(INDIRECT("Tractor_Status.xls!"&amp;L$1),MATCH($F130,[1]!Serial,0),0)&lt;&gt;0,INDEX(INDIRECT("Tractor_Status.xls!"&amp;L$1),MATCH($F130,[1]!Serial,0),0),"N/A")</f>
        <v>Payne</v>
      </c>
      <c r="M130" s="206" t="str">
        <f ca="1">IF(INDEX(INDIRECT("Tractor_Status.xls!"&amp;M$1),MATCH($F130,[1]!Serial,0),0)&lt;&gt;0,INDEX(INDIRECT("Tractor_Status.xls!"&amp;M$1),MATCH($F130,[1]!Serial,0),0),"N/A")</f>
        <v>N/A</v>
      </c>
      <c r="N130" s="206" t="str">
        <f ca="1">IF(INDEX(INDIRECT("Tractor_Status.xls!"&amp;N$1),MATCH($F130,[1]!Serial,0),0)&lt;&gt;0,INDEX(INDIRECT("Tractor_Status.xls!"&amp;N$1),MATCH($F130,[1]!Serial,0),0),"N/A")</f>
        <v>PO ASOWB02</v>
      </c>
    </row>
    <row r="131" spans="6:14" x14ac:dyDescent="0.4">
      <c r="F131" t="s">
        <v>598</v>
      </c>
      <c r="G131" s="207" t="str">
        <f ca="1">INDEX($C$2:$C$13,MONTH(INDEX(INDIRECT("Tractor_Status.xls!"&amp;G$1),MATCH($F131,[1]!Serial,0),0)))</f>
        <v>October</v>
      </c>
      <c r="H131" s="206">
        <f ca="1">IF(INDEX(INDIRECT("Tractor_Status.xls!"&amp;H$1),MATCH($F131,[1]!Serial,0),0)&lt;&gt;0,INDEX(INDIRECT("Tractor_Status.xls!"&amp;H$1),MATCH($F131,[1]!Serial,0),0),"N/A")</f>
        <v>41913</v>
      </c>
      <c r="I131" s="206" t="str">
        <f ca="1">IF(INDEX(INDIRECT("Tractor_Status.xls!"&amp;I$1),MATCH($F131,[1]!Serial,0),0)&lt;&gt;0,INDEX(INDIRECT("Tractor_Status.xls!"&amp;I$1),MATCH($F131,[1]!Serial,0),0),"N/A")</f>
        <v>OVA</v>
      </c>
      <c r="J131" s="207">
        <f ca="1">IF(INDEX(INDIRECT("Tractor_Status.xls!"&amp;J$1),MATCH($F131,[1]!Serial,0),0)&lt;&gt;0,INDEX(INDIRECT("Tractor_Status.xls!"&amp;J$1),MATCH($F131,[1]!Serial,0),0),"N/A")</f>
        <v>1220</v>
      </c>
      <c r="K131" s="206">
        <f ca="1">INDEX(INDIRECT("Tractor_Status.xls!"&amp;K$1),MATCH($F131,[1]!Serial,0),0)</f>
        <v>41838</v>
      </c>
      <c r="L131" s="206" t="str">
        <f ca="1">IF(INDEX(INDIRECT("Tractor_Status.xls!"&amp;L$1),MATCH($F131,[1]!Serial,0),0)&lt;&gt;0,INDEX(INDIRECT("Tractor_Status.xls!"&amp;L$1),MATCH($F131,[1]!Serial,0),0),"N/A")</f>
        <v>Payne</v>
      </c>
      <c r="M131" s="206" t="str">
        <f ca="1">IF(INDEX(INDIRECT("Tractor_Status.xls!"&amp;M$1),MATCH($F131,[1]!Serial,0),0)&lt;&gt;0,INDEX(INDIRECT("Tractor_Status.xls!"&amp;M$1),MATCH($F131,[1]!Serial,0),0),"N/A")</f>
        <v>N/A</v>
      </c>
      <c r="N131" s="206" t="str">
        <f ca="1">IF(INDEX(INDIRECT("Tractor_Status.xls!"&amp;N$1),MATCH($F131,[1]!Serial,0),0)&lt;&gt;0,INDEX(INDIRECT("Tractor_Status.xls!"&amp;N$1),MATCH($F131,[1]!Serial,0),0),"N/A")</f>
        <v>PO ASOWB17</v>
      </c>
    </row>
    <row r="132" spans="6:14" x14ac:dyDescent="0.4">
      <c r="F132" t="s">
        <v>599</v>
      </c>
      <c r="G132" s="207" t="str">
        <f ca="1">INDEX($C$2:$C$13,MONTH(INDEX(INDIRECT("Tractor_Status.xls!"&amp;G$1),MATCH($F132,[1]!Serial,0),0)))</f>
        <v>October</v>
      </c>
      <c r="H132" s="206">
        <f ca="1">IF(INDEX(INDIRECT("Tractor_Status.xls!"&amp;H$1),MATCH($F132,[1]!Serial,0),0)&lt;&gt;0,INDEX(INDIRECT("Tractor_Status.xls!"&amp;H$1),MATCH($F132,[1]!Serial,0),0),"N/A")</f>
        <v>41913</v>
      </c>
      <c r="I132" s="206" t="str">
        <f ca="1">IF(INDEX(INDIRECT("Tractor_Status.xls!"&amp;I$1),MATCH($F132,[1]!Serial,0),0)&lt;&gt;0,INDEX(INDIRECT("Tractor_Status.xls!"&amp;I$1),MATCH($F132,[1]!Serial,0),0),"N/A")</f>
        <v>Buckeye</v>
      </c>
      <c r="J132" s="207">
        <f ca="1">IF(INDEX(INDIRECT("Tractor_Status.xls!"&amp;J$1),MATCH($F132,[1]!Serial,0),0)&lt;&gt;0,INDEX(INDIRECT("Tractor_Status.xls!"&amp;J$1),MATCH($F132,[1]!Serial,0),0),"N/A")</f>
        <v>720</v>
      </c>
      <c r="K132" s="206">
        <f ca="1">INDEX(INDIRECT("Tractor_Status.xls!"&amp;K$1),MATCH($F132,[1]!Serial,0),0)</f>
        <v>41841</v>
      </c>
      <c r="L132" s="206" t="str">
        <f ca="1">IF(INDEX(INDIRECT("Tractor_Status.xls!"&amp;L$1),MATCH($F132,[1]!Serial,0),0)&lt;&gt;0,INDEX(INDIRECT("Tractor_Status.xls!"&amp;L$1),MATCH($F132,[1]!Serial,0),0),"N/A")</f>
        <v>Follrod</v>
      </c>
      <c r="M132" s="206" t="str">
        <f ca="1">IF(INDEX(INDIRECT("Tractor_Status.xls!"&amp;M$1),MATCH($F132,[1]!Serial,0),0)&lt;&gt;0,INDEX(INDIRECT("Tractor_Status.xls!"&amp;M$1),MATCH($F132,[1]!Serial,0),0),"N/A")</f>
        <v>N/A</v>
      </c>
      <c r="N132" s="206" t="str">
        <f ca="1">IF(INDEX(INDIRECT("Tractor_Status.xls!"&amp;N$1),MATCH($F132,[1]!Serial,0),0)&lt;&gt;0,INDEX(INDIRECT("Tractor_Status.xls!"&amp;N$1),MATCH($F132,[1]!Serial,0),0),"N/A")</f>
        <v>N/A</v>
      </c>
    </row>
    <row r="133" spans="6:14" x14ac:dyDescent="0.4">
      <c r="F133" t="s">
        <v>600</v>
      </c>
      <c r="G133" s="207" t="str">
        <f ca="1">INDEX($C$2:$C$13,MONTH(INDEX(INDIRECT("Tractor_Status.xls!"&amp;G$1),MATCH($F133,[1]!Serial,0),0)))</f>
        <v>October</v>
      </c>
      <c r="H133" s="206">
        <f ca="1">IF(INDEX(INDIRECT("Tractor_Status.xls!"&amp;H$1),MATCH($F133,[1]!Serial,0),0)&lt;&gt;0,INDEX(INDIRECT("Tractor_Status.xls!"&amp;H$1),MATCH($F133,[1]!Serial,0),0),"N/A")</f>
        <v>41913</v>
      </c>
      <c r="I133" s="206" t="str">
        <f ca="1">IF(INDEX(INDIRECT("Tractor_Status.xls!"&amp;I$1),MATCH($F133,[1]!Serial,0),0)&lt;&gt;0,INDEX(INDIRECT("Tractor_Status.xls!"&amp;I$1),MATCH($F133,[1]!Serial,0),0),"N/A")</f>
        <v>Egger Truck</v>
      </c>
      <c r="J133" s="207">
        <f ca="1">IF(INDEX(INDIRECT("Tractor_Status.xls!"&amp;J$1),MATCH($F133,[1]!Serial,0),0)&lt;&gt;0,INDEX(INDIRECT("Tractor_Status.xls!"&amp;J$1),MATCH($F133,[1]!Serial,0),0),"N/A")</f>
        <v>1020</v>
      </c>
      <c r="K133" s="206">
        <f ca="1">INDEX(INDIRECT("Tractor_Status.xls!"&amp;K$1),MATCH($F133,[1]!Serial,0),0)</f>
        <v>41845</v>
      </c>
      <c r="L133" s="206" t="str">
        <f ca="1">IF(INDEX(INDIRECT("Tractor_Status.xls!"&amp;L$1),MATCH($F133,[1]!Serial,0),0)&lt;&gt;0,INDEX(INDIRECT("Tractor_Status.xls!"&amp;L$1),MATCH($F133,[1]!Serial,0),0),"N/A")</f>
        <v>Follrod</v>
      </c>
      <c r="M133" s="206">
        <f ca="1">IF(INDEX(INDIRECT("Tractor_Status.xls!"&amp;M$1),MATCH($F133,[1]!Serial,0),0)&lt;&gt;0,INDEX(INDIRECT("Tractor_Status.xls!"&amp;M$1),MATCH($F133,[1]!Serial,0),0),"N/A")</f>
        <v>41848</v>
      </c>
      <c r="N133" s="206" t="str">
        <f ca="1">IF(INDEX(INDIRECT("Tractor_Status.xls!"&amp;N$1),MATCH($F133,[1]!Serial,0),0)&lt;&gt;0,INDEX(INDIRECT("Tractor_Status.xls!"&amp;N$1),MATCH($F133,[1]!Serial,0),0),"N/A")</f>
        <v>N/A</v>
      </c>
    </row>
    <row r="134" spans="6:14" x14ac:dyDescent="0.4">
      <c r="F134" t="s">
        <v>601</v>
      </c>
      <c r="G134" s="207" t="str">
        <f ca="1">INDEX($C$2:$C$13,MONTH(INDEX(INDIRECT("Tractor_Status.xls!"&amp;G$1),MATCH($F134,[1]!Serial,0),0)))</f>
        <v>October</v>
      </c>
      <c r="H134" s="206">
        <f ca="1">IF(INDEX(INDIRECT("Tractor_Status.xls!"&amp;H$1),MATCH($F134,[1]!Serial,0),0)&lt;&gt;0,INDEX(INDIRECT("Tractor_Status.xls!"&amp;H$1),MATCH($F134,[1]!Serial,0),0),"N/A")</f>
        <v>41913</v>
      </c>
      <c r="I134" s="206" t="str">
        <f ca="1">IF(INDEX(INDIRECT("Tractor_Status.xls!"&amp;I$1),MATCH($F134,[1]!Serial,0),0)&lt;&gt;0,INDEX(INDIRECT("Tractor_Status.xls!"&amp;I$1),MATCH($F134,[1]!Serial,0),0),"N/A")</f>
        <v>Raymore/Yorkton</v>
      </c>
      <c r="J134" s="207" t="str">
        <f ca="1">IF(INDEX(INDIRECT("Tractor_Status.xls!"&amp;J$1),MATCH($F134,[1]!Serial,0),0)&lt;&gt;0,INDEX(INDIRECT("Tractor_Status.xls!"&amp;J$1),MATCH($F134,[1]!Serial,0),0),"N/A")</f>
        <v>1220+</v>
      </c>
      <c r="K134" s="206">
        <f ca="1">INDEX(INDIRECT("Tractor_Status.xls!"&amp;K$1),MATCH($F134,[1]!Serial,0),0)</f>
        <v>41848</v>
      </c>
      <c r="L134" s="206" t="str">
        <f ca="1">IF(INDEX(INDIRECT("Tractor_Status.xls!"&amp;L$1),MATCH($F134,[1]!Serial,0),0)&lt;&gt;0,INDEX(INDIRECT("Tractor_Status.xls!"&amp;L$1),MATCH($F134,[1]!Serial,0),0),"N/A")</f>
        <v>Nowakowski</v>
      </c>
      <c r="M134" s="206" t="str">
        <f ca="1">IF(INDEX(INDIRECT("Tractor_Status.xls!"&amp;M$1),MATCH($F134,[1]!Serial,0),0)&lt;&gt;0,INDEX(INDIRECT("Tractor_Status.xls!"&amp;M$1),MATCH($F134,[1]!Serial,0),0),"N/A")</f>
        <v>N/A</v>
      </c>
      <c r="N134" s="206" t="str">
        <f ca="1">IF(INDEX(INDIRECT("Tractor_Status.xls!"&amp;N$1),MATCH($F134,[1]!Serial,0),0)&lt;&gt;0,INDEX(INDIRECT("Tractor_Status.xls!"&amp;N$1),MATCH($F134,[1]!Serial,0),0),"N/A")</f>
        <v>ASDEC26</v>
      </c>
    </row>
    <row r="135" spans="6:14" x14ac:dyDescent="0.4">
      <c r="F135" t="s">
        <v>602</v>
      </c>
      <c r="G135" s="207" t="str">
        <f ca="1">INDEX($C$2:$C$13,MONTH(INDEX(INDIRECT("Tractor_Status.xls!"&amp;G$1),MATCH($F135,[1]!Serial,0),0)))</f>
        <v>October</v>
      </c>
      <c r="H135" s="206">
        <f ca="1">IF(INDEX(INDIRECT("Tractor_Status.xls!"&amp;H$1),MATCH($F135,[1]!Serial,0),0)&lt;&gt;0,INDEX(INDIRECT("Tractor_Status.xls!"&amp;H$1),MATCH($F135,[1]!Serial,0),0),"N/A")</f>
        <v>41913</v>
      </c>
      <c r="I135" s="206" t="str">
        <f ca="1">IF(INDEX(INDIRECT("Tractor_Status.xls!"&amp;I$1),MATCH($F135,[1]!Serial,0),0)&lt;&gt;0,INDEX(INDIRECT("Tractor_Status.xls!"&amp;I$1),MATCH($F135,[1]!Serial,0),0),"N/A")</f>
        <v>Douglas Lake</v>
      </c>
      <c r="J135" s="207">
        <f ca="1">IF(INDEX(INDIRECT("Tractor_Status.xls!"&amp;J$1),MATCH($F135,[1]!Serial,0),0)&lt;&gt;0,INDEX(INDIRECT("Tractor_Status.xls!"&amp;J$1),MATCH($F135,[1]!Serial,0),0),"N/A")</f>
        <v>1020</v>
      </c>
      <c r="K135" s="206">
        <f ca="1">INDEX(INDIRECT("Tractor_Status.xls!"&amp;K$1),MATCH($F135,[1]!Serial,0),0)</f>
        <v>41848</v>
      </c>
      <c r="L135" s="206" t="str">
        <f ca="1">IF(INDEX(INDIRECT("Tractor_Status.xls!"&amp;L$1),MATCH($F135,[1]!Serial,0),0)&lt;&gt;0,INDEX(INDIRECT("Tractor_Status.xls!"&amp;L$1),MATCH($F135,[1]!Serial,0),0),"N/A")</f>
        <v>Nowakowski</v>
      </c>
      <c r="M135" s="206" t="str">
        <f ca="1">IF(INDEX(INDIRECT("Tractor_Status.xls!"&amp;M$1),MATCH($F135,[1]!Serial,0),0)&lt;&gt;0,INDEX(INDIRECT("Tractor_Status.xls!"&amp;M$1),MATCH($F135,[1]!Serial,0),0),"N/A")</f>
        <v>N/A</v>
      </c>
      <c r="N135" s="206" t="str">
        <f ca="1">IF(INDEX(INDIRECT("Tractor_Status.xls!"&amp;N$1),MATCH($F135,[1]!Serial,0),0)&lt;&gt;0,INDEX(INDIRECT("Tractor_Status.xls!"&amp;N$1),MATCH($F135,[1]!Serial,0),0),"N/A")</f>
        <v>ASDEC19</v>
      </c>
    </row>
    <row r="136" spans="6:14" x14ac:dyDescent="0.4">
      <c r="F136" t="s">
        <v>603</v>
      </c>
      <c r="G136" s="207" t="str">
        <f ca="1">INDEX($C$2:$C$13,MONTH(INDEX(INDIRECT("Tractor_Status.xls!"&amp;G$1),MATCH($F136,[1]!Serial,0),0)))</f>
        <v>October</v>
      </c>
      <c r="H136" s="206">
        <f ca="1">IF(INDEX(INDIRECT("Tractor_Status.xls!"&amp;H$1),MATCH($F136,[1]!Serial,0),0)&lt;&gt;0,INDEX(INDIRECT("Tractor_Status.xls!"&amp;H$1),MATCH($F136,[1]!Serial,0),0),"N/A")</f>
        <v>41913</v>
      </c>
      <c r="I136" s="206" t="str">
        <f ca="1">IF(INDEX(INDIRECT("Tractor_Status.xls!"&amp;I$1),MATCH($F136,[1]!Serial,0),0)&lt;&gt;0,INDEX(INDIRECT("Tractor_Status.xls!"&amp;I$1),MATCH($F136,[1]!Serial,0),0),"N/A")</f>
        <v>Big Sky</v>
      </c>
      <c r="J136" s="207">
        <f ca="1">IF(INDEX(INDIRECT("Tractor_Status.xls!"&amp;J$1),MATCH($F136,[1]!Serial,0),0)&lt;&gt;0,INDEX(INDIRECT("Tractor_Status.xls!"&amp;J$1),MATCH($F136,[1]!Serial,0),0),"N/A")</f>
        <v>1020</v>
      </c>
      <c r="K136" s="206">
        <f ca="1">INDEX(INDIRECT("Tractor_Status.xls!"&amp;K$1),MATCH($F136,[1]!Serial,0),0)</f>
        <v>41849</v>
      </c>
      <c r="L136" s="206" t="str">
        <f ca="1">IF(INDEX(INDIRECT("Tractor_Status.xls!"&amp;L$1),MATCH($F136,[1]!Serial,0),0)&lt;&gt;0,INDEX(INDIRECT("Tractor_Status.xls!"&amp;L$1),MATCH($F136,[1]!Serial,0),0),"N/A")</f>
        <v>Hatley</v>
      </c>
      <c r="M136" s="206" t="str">
        <f ca="1">IF(INDEX(INDIRECT("Tractor_Status.xls!"&amp;M$1),MATCH($F136,[1]!Serial,0),0)&lt;&gt;0,INDEX(INDIRECT("Tractor_Status.xls!"&amp;M$1),MATCH($F136,[1]!Serial,0),0),"N/A")</f>
        <v>N/A</v>
      </c>
      <c r="N136" s="206" t="str">
        <f ca="1">IF(INDEX(INDIRECT("Tractor_Status.xls!"&amp;N$1),MATCH($F136,[1]!Serial,0),0)&lt;&gt;0,INDEX(INDIRECT("Tractor_Status.xls!"&amp;N$1),MATCH($F136,[1]!Serial,0),0),"N/A")</f>
        <v>2 of 6</v>
      </c>
    </row>
    <row r="137" spans="6:14" x14ac:dyDescent="0.4">
      <c r="F137" t="s">
        <v>604</v>
      </c>
      <c r="G137" s="207" t="str">
        <f ca="1">INDEX($C$2:$C$13,MONTH(INDEX(INDIRECT("Tractor_Status.xls!"&amp;G$1),MATCH($F137,[1]!Serial,0),0)))</f>
        <v>October</v>
      </c>
      <c r="H137" s="206">
        <f ca="1">IF(INDEX(INDIRECT("Tractor_Status.xls!"&amp;H$1),MATCH($F137,[1]!Serial,0),0)&lt;&gt;0,INDEX(INDIRECT("Tractor_Status.xls!"&amp;H$1),MATCH($F137,[1]!Serial,0),0),"N/A")</f>
        <v>41913</v>
      </c>
      <c r="I137" s="206" t="str">
        <f ca="1">IF(INDEX(INDIRECT("Tractor_Status.xls!"&amp;I$1),MATCH($F137,[1]!Serial,0),0)&lt;&gt;0,INDEX(INDIRECT("Tractor_Status.xls!"&amp;I$1),MATCH($F137,[1]!Serial,0),0),"N/A")</f>
        <v>Big Sky</v>
      </c>
      <c r="J137" s="207">
        <f ca="1">IF(INDEX(INDIRECT("Tractor_Status.xls!"&amp;J$1),MATCH($F137,[1]!Serial,0),0)&lt;&gt;0,INDEX(INDIRECT("Tractor_Status.xls!"&amp;J$1),MATCH($F137,[1]!Serial,0),0),"N/A")</f>
        <v>1220</v>
      </c>
      <c r="K137" s="206">
        <f ca="1">INDEX(INDIRECT("Tractor_Status.xls!"&amp;K$1),MATCH($F137,[1]!Serial,0),0)</f>
        <v>41849</v>
      </c>
      <c r="L137" s="206" t="str">
        <f ca="1">IF(INDEX(INDIRECT("Tractor_Status.xls!"&amp;L$1),MATCH($F137,[1]!Serial,0),0)&lt;&gt;0,INDEX(INDIRECT("Tractor_Status.xls!"&amp;L$1),MATCH($F137,[1]!Serial,0),0),"N/A")</f>
        <v>Hatley</v>
      </c>
      <c r="M137" s="206" t="str">
        <f ca="1">IF(INDEX(INDIRECT("Tractor_Status.xls!"&amp;M$1),MATCH($F137,[1]!Serial,0),0)&lt;&gt;0,INDEX(INDIRECT("Tractor_Status.xls!"&amp;M$1),MATCH($F137,[1]!Serial,0),0),"N/A")</f>
        <v>N/A</v>
      </c>
      <c r="N137" s="206" t="str">
        <f ca="1">IF(INDEX(INDIRECT("Tractor_Status.xls!"&amp;N$1),MATCH($F137,[1]!Serial,0),0)&lt;&gt;0,INDEX(INDIRECT("Tractor_Status.xls!"&amp;N$1),MATCH($F137,[1]!Serial,0),0),"N/A")</f>
        <v>4 of 6</v>
      </c>
    </row>
    <row r="138" spans="6:14" x14ac:dyDescent="0.4">
      <c r="F138" t="s">
        <v>605</v>
      </c>
      <c r="G138" s="207" t="str">
        <f ca="1">INDEX($C$2:$C$13,MONTH(INDEX(INDIRECT("Tractor_Status.xls!"&amp;G$1),MATCH($F138,[1]!Serial,0),0)))</f>
        <v>October</v>
      </c>
      <c r="H138" s="206">
        <f ca="1">IF(INDEX(INDIRECT("Tractor_Status.xls!"&amp;H$1),MATCH($F138,[1]!Serial,0),0)&lt;&gt;0,INDEX(INDIRECT("Tractor_Status.xls!"&amp;H$1),MATCH($F138,[1]!Serial,0),0),"N/A")</f>
        <v>41944</v>
      </c>
      <c r="I138" s="206" t="str">
        <f ca="1">IF(INDEX(INDIRECT("Tractor_Status.xls!"&amp;I$1),MATCH($F138,[1]!Serial,0),0)&lt;&gt;0,INDEX(INDIRECT("Tractor_Status.xls!"&amp;I$1),MATCH($F138,[1]!Serial,0),0),"N/A")</f>
        <v>OVA-IL</v>
      </c>
      <c r="J138" s="207">
        <f ca="1">IF(INDEX(INDIRECT("Tractor_Status.xls!"&amp;J$1),MATCH($F138,[1]!Serial,0),0)&lt;&gt;0,INDEX(INDIRECT("Tractor_Status.xls!"&amp;J$1),MATCH($F138,[1]!Serial,0),0),"N/A")</f>
        <v>1220</v>
      </c>
      <c r="K138" s="206">
        <f ca="1">INDEX(INDIRECT("Tractor_Status.xls!"&amp;K$1),MATCH($F138,[1]!Serial,0),0)</f>
        <v>41848</v>
      </c>
      <c r="L138" s="206" t="str">
        <f ca="1">IF(INDEX(INDIRECT("Tractor_Status.xls!"&amp;L$1),MATCH($F138,[1]!Serial,0),0)&lt;&gt;0,INDEX(INDIRECT("Tractor_Status.xls!"&amp;L$1),MATCH($F138,[1]!Serial,0),0),"N/A")</f>
        <v>Payne</v>
      </c>
      <c r="M138" s="206" t="str">
        <f ca="1">IF(INDEX(INDIRECT("Tractor_Status.xls!"&amp;M$1),MATCH($F138,[1]!Serial,0),0)&lt;&gt;0,INDEX(INDIRECT("Tractor_Status.xls!"&amp;M$1),MATCH($F138,[1]!Serial,0),0),"N/A")</f>
        <v>N/A</v>
      </c>
      <c r="N138" s="206" t="str">
        <f ca="1">IF(INDEX(INDIRECT("Tractor_Status.xls!"&amp;N$1),MATCH($F138,[1]!Serial,0),0)&lt;&gt;0,INDEX(INDIRECT("Tractor_Status.xls!"&amp;N$1),MATCH($F138,[1]!Serial,0),0),"N/A")</f>
        <v>ASDEC27</v>
      </c>
    </row>
    <row r="139" spans="6:14" x14ac:dyDescent="0.4">
      <c r="F139" t="s">
        <v>606</v>
      </c>
      <c r="G139" s="207" t="str">
        <f ca="1">INDEX($C$2:$C$13,MONTH(INDEX(INDIRECT("Tractor_Status.xls!"&amp;G$1),MATCH($F139,[1]!Serial,0),0)))</f>
        <v>October</v>
      </c>
      <c r="H139" s="206">
        <f ca="1">IF(INDEX(INDIRECT("Tractor_Status.xls!"&amp;H$1),MATCH($F139,[1]!Serial,0),0)&lt;&gt;0,INDEX(INDIRECT("Tractor_Status.xls!"&amp;H$1),MATCH($F139,[1]!Serial,0),0),"N/A")</f>
        <v>41944</v>
      </c>
      <c r="I139" s="206" t="str">
        <f ca="1">IF(INDEX(INDIRECT("Tractor_Status.xls!"&amp;I$1),MATCH($F139,[1]!Serial,0),0)&lt;&gt;0,INDEX(INDIRECT("Tractor_Status.xls!"&amp;I$1),MATCH($F139,[1]!Serial,0),0),"N/A")</f>
        <v>OVA-IL</v>
      </c>
      <c r="J139" s="207">
        <f ca="1">IF(INDEX(INDIRECT("Tractor_Status.xls!"&amp;J$1),MATCH($F139,[1]!Serial,0),0)&lt;&gt;0,INDEX(INDIRECT("Tractor_Status.xls!"&amp;J$1),MATCH($F139,[1]!Serial,0),0),"N/A")</f>
        <v>1220</v>
      </c>
      <c r="K139" s="206">
        <f ca="1">INDEX(INDIRECT("Tractor_Status.xls!"&amp;K$1),MATCH($F139,[1]!Serial,0),0)</f>
        <v>41848</v>
      </c>
      <c r="L139" s="206" t="str">
        <f ca="1">IF(INDEX(INDIRECT("Tractor_Status.xls!"&amp;L$1),MATCH($F139,[1]!Serial,0),0)&lt;&gt;0,INDEX(INDIRECT("Tractor_Status.xls!"&amp;L$1),MATCH($F139,[1]!Serial,0),0),"N/A")</f>
        <v>Payne</v>
      </c>
      <c r="M139" s="206" t="str">
        <f ca="1">IF(INDEX(INDIRECT("Tractor_Status.xls!"&amp;M$1),MATCH($F139,[1]!Serial,0),0)&lt;&gt;0,INDEX(INDIRECT("Tractor_Status.xls!"&amp;M$1),MATCH($F139,[1]!Serial,0),0),"N/A")</f>
        <v>N/A</v>
      </c>
      <c r="N139" s="206" t="str">
        <f ca="1">IF(INDEX(INDIRECT("Tractor_Status.xls!"&amp;N$1),MATCH($F139,[1]!Serial,0),0)&lt;&gt;0,INDEX(INDIRECT("Tractor_Status.xls!"&amp;N$1),MATCH($F139,[1]!Serial,0),0),"N/A")</f>
        <v>ASDEC20</v>
      </c>
    </row>
    <row r="140" spans="6:14" x14ac:dyDescent="0.4">
      <c r="F140" t="s">
        <v>607</v>
      </c>
      <c r="G140" s="207" t="str">
        <f ca="1">INDEX($C$2:$C$13,MONTH(INDEX(INDIRECT("Tractor_Status.xls!"&amp;G$1),MATCH($F140,[1]!Serial,0),0)))</f>
        <v>October</v>
      </c>
      <c r="H140" s="206">
        <f ca="1">IF(INDEX(INDIRECT("Tractor_Status.xls!"&amp;H$1),MATCH($F140,[1]!Serial,0),0)&lt;&gt;0,INDEX(INDIRECT("Tractor_Status.xls!"&amp;H$1),MATCH($F140,[1]!Serial,0),0),"N/A")</f>
        <v>41944</v>
      </c>
      <c r="I140" s="206" t="str">
        <f ca="1">IF(INDEX(INDIRECT("Tractor_Status.xls!"&amp;I$1),MATCH($F140,[1]!Serial,0),0)&lt;&gt;0,INDEX(INDIRECT("Tractor_Status.xls!"&amp;I$1),MATCH($F140,[1]!Serial,0),0),"N/A")</f>
        <v>OVA-IL</v>
      </c>
      <c r="J140" s="207">
        <f ca="1">IF(INDEX(INDIRECT("Tractor_Status.xls!"&amp;J$1),MATCH($F140,[1]!Serial,0),0)&lt;&gt;0,INDEX(INDIRECT("Tractor_Status.xls!"&amp;J$1),MATCH($F140,[1]!Serial,0),0),"N/A")</f>
        <v>1220</v>
      </c>
      <c r="K140" s="206">
        <f ca="1">INDEX(INDIRECT("Tractor_Status.xls!"&amp;K$1),MATCH($F140,[1]!Serial,0),0)</f>
        <v>41848</v>
      </c>
      <c r="L140" s="206" t="str">
        <f ca="1">IF(INDEX(INDIRECT("Tractor_Status.xls!"&amp;L$1),MATCH($F140,[1]!Serial,0),0)&lt;&gt;0,INDEX(INDIRECT("Tractor_Status.xls!"&amp;L$1),MATCH($F140,[1]!Serial,0),0),"N/A")</f>
        <v>Payne</v>
      </c>
      <c r="M140" s="206" t="str">
        <f ca="1">IF(INDEX(INDIRECT("Tractor_Status.xls!"&amp;M$1),MATCH($F140,[1]!Serial,0),0)&lt;&gt;0,INDEX(INDIRECT("Tractor_Status.xls!"&amp;M$1),MATCH($F140,[1]!Serial,0),0),"N/A")</f>
        <v>N/A</v>
      </c>
      <c r="N140" s="206" t="str">
        <f ca="1">IF(INDEX(INDIRECT("Tractor_Status.xls!"&amp;N$1),MATCH($F140,[1]!Serial,0),0)&lt;&gt;0,INDEX(INDIRECT("Tractor_Status.xls!"&amp;N$1),MATCH($F140,[1]!Serial,0),0),"N/A")</f>
        <v>ASDEC25 Raymond Porter</v>
      </c>
    </row>
    <row r="141" spans="6:14" x14ac:dyDescent="0.4">
      <c r="F141" t="s">
        <v>608</v>
      </c>
      <c r="G141" s="207" t="str">
        <f ca="1">INDEX($C$2:$C$13,MONTH(INDEX(INDIRECT("Tractor_Status.xls!"&amp;G$1),MATCH($F141,[1]!Serial,0),0)))</f>
        <v>October</v>
      </c>
      <c r="H141" s="206">
        <f ca="1">IF(INDEX(INDIRECT("Tractor_Status.xls!"&amp;H$1),MATCH($F141,[1]!Serial,0),0)&lt;&gt;0,INDEX(INDIRECT("Tractor_Status.xls!"&amp;H$1),MATCH($F141,[1]!Serial,0),0),"N/A")</f>
        <v>41944</v>
      </c>
      <c r="I141" s="206" t="str">
        <f ca="1">IF(INDEX(INDIRECT("Tractor_Status.xls!"&amp;I$1),MATCH($F141,[1]!Serial,0),0)&lt;&gt;0,INDEX(INDIRECT("Tractor_Status.xls!"&amp;I$1),MATCH($F141,[1]!Serial,0),0),"N/A")</f>
        <v>Egger Truck</v>
      </c>
      <c r="J141" s="207">
        <f ca="1">IF(INDEX(INDIRECT("Tractor_Status.xls!"&amp;J$1),MATCH($F141,[1]!Serial,0),0)&lt;&gt;0,INDEX(INDIRECT("Tractor_Status.xls!"&amp;J$1),MATCH($F141,[1]!Serial,0),0),"N/A")</f>
        <v>720</v>
      </c>
      <c r="K141" s="206">
        <f ca="1">INDEX(INDIRECT("Tractor_Status.xls!"&amp;K$1),MATCH($F141,[1]!Serial,0),0)</f>
        <v>41845</v>
      </c>
      <c r="L141" s="206" t="str">
        <f ca="1">IF(INDEX(INDIRECT("Tractor_Status.xls!"&amp;L$1),MATCH($F141,[1]!Serial,0),0)&lt;&gt;0,INDEX(INDIRECT("Tractor_Status.xls!"&amp;L$1),MATCH($F141,[1]!Serial,0),0),"N/A")</f>
        <v>Follrod</v>
      </c>
      <c r="M141" s="206" t="str">
        <f ca="1">IF(INDEX(INDIRECT("Tractor_Status.xls!"&amp;M$1),MATCH($F141,[1]!Serial,0),0)&lt;&gt;0,INDEX(INDIRECT("Tractor_Status.xls!"&amp;M$1),MATCH($F141,[1]!Serial,0),0),"N/A")</f>
        <v>N/A</v>
      </c>
      <c r="N141" s="206" t="str">
        <f ca="1">IF(INDEX(INDIRECT("Tractor_Status.xls!"&amp;N$1),MATCH($F141,[1]!Serial,0),0)&lt;&gt;0,INDEX(INDIRECT("Tractor_Status.xls!"&amp;N$1),MATCH($F141,[1]!Serial,0),0),"N/A")</f>
        <v>N/A</v>
      </c>
    </row>
    <row r="142" spans="6:14" x14ac:dyDescent="0.4">
      <c r="F142" t="s">
        <v>609</v>
      </c>
      <c r="G142" s="207" t="str">
        <f ca="1">INDEX($C$2:$C$13,MONTH(INDEX(INDIRECT("Tractor_Status.xls!"&amp;G$1),MATCH($F142,[1]!Serial,0),0)))</f>
        <v>October</v>
      </c>
      <c r="H142" s="206">
        <f ca="1">IF(INDEX(INDIRECT("Tractor_Status.xls!"&amp;H$1),MATCH($F142,[1]!Serial,0),0)&lt;&gt;0,INDEX(INDIRECT("Tractor_Status.xls!"&amp;H$1),MATCH($F142,[1]!Serial,0),0),"N/A")</f>
        <v>41944</v>
      </c>
      <c r="I142" s="206" t="str">
        <f ca="1">IF(INDEX(INDIRECT("Tractor_Status.xls!"&amp;I$1),MATCH($F142,[1]!Serial,0),0)&lt;&gt;0,INDEX(INDIRECT("Tractor_Status.xls!"&amp;I$1),MATCH($F142,[1]!Serial,0),0),"N/A")</f>
        <v>Buckeye</v>
      </c>
      <c r="J142" s="207">
        <f ca="1">IF(INDEX(INDIRECT("Tractor_Status.xls!"&amp;J$1),MATCH($F142,[1]!Serial,0),0)&lt;&gt;0,INDEX(INDIRECT("Tractor_Status.xls!"&amp;J$1),MATCH($F142,[1]!Serial,0),0),"N/A")</f>
        <v>1025</v>
      </c>
      <c r="K142" s="206">
        <f ca="1">INDEX(INDIRECT("Tractor_Status.xls!"&amp;K$1),MATCH($F142,[1]!Serial,0),0)</f>
        <v>41841</v>
      </c>
      <c r="L142" s="206" t="str">
        <f ca="1">IF(INDEX(INDIRECT("Tractor_Status.xls!"&amp;L$1),MATCH($F142,[1]!Serial,0),0)&lt;&gt;0,INDEX(INDIRECT("Tractor_Status.xls!"&amp;L$1),MATCH($F142,[1]!Serial,0),0),"N/A")</f>
        <v>Follrod</v>
      </c>
      <c r="M142" s="206" t="str">
        <f ca="1">IF(INDEX(INDIRECT("Tractor_Status.xls!"&amp;M$1),MATCH($F142,[1]!Serial,0),0)&lt;&gt;0,INDEX(INDIRECT("Tractor_Status.xls!"&amp;M$1),MATCH($F142,[1]!Serial,0),0),"N/A")</f>
        <v>N/A</v>
      </c>
      <c r="N142" s="206" t="str">
        <f ca="1">IF(INDEX(INDIRECT("Tractor_Status.xls!"&amp;N$1),MATCH($F142,[1]!Serial,0),0)&lt;&gt;0,INDEX(INDIRECT("Tractor_Status.xls!"&amp;N$1),MATCH($F142,[1]!Serial,0),0),"N/A")</f>
        <v>N/A</v>
      </c>
    </row>
    <row r="143" spans="6:14" x14ac:dyDescent="0.4">
      <c r="F143" t="s">
        <v>610</v>
      </c>
      <c r="G143" s="207" t="str">
        <f ca="1">INDEX($C$2:$C$13,MONTH(INDEX(INDIRECT("Tractor_Status.xls!"&amp;G$1),MATCH($F143,[1]!Serial,0),0)))</f>
        <v>October</v>
      </c>
      <c r="H143" s="206">
        <f ca="1">IF(INDEX(INDIRECT("Tractor_Status.xls!"&amp;H$1),MATCH($F143,[1]!Serial,0),0)&lt;&gt;0,INDEX(INDIRECT("Tractor_Status.xls!"&amp;H$1),MATCH($F143,[1]!Serial,0),0),"N/A")</f>
        <v>41944</v>
      </c>
      <c r="I143" s="206" t="str">
        <f ca="1">IF(INDEX(INDIRECT("Tractor_Status.xls!"&amp;I$1),MATCH($F143,[1]!Serial,0),0)&lt;&gt;0,INDEX(INDIRECT("Tractor_Status.xls!"&amp;I$1),MATCH($F143,[1]!Serial,0),0),"N/A")</f>
        <v>OVA</v>
      </c>
      <c r="J143" s="207">
        <f ca="1">IF(INDEX(INDIRECT("Tractor_Status.xls!"&amp;J$1),MATCH($F143,[1]!Serial,0),0)&lt;&gt;0,INDEX(INDIRECT("Tractor_Status.xls!"&amp;J$1),MATCH($F143,[1]!Serial,0),0),"N/A")</f>
        <v>720</v>
      </c>
      <c r="K143" s="206">
        <f ca="1">INDEX(INDIRECT("Tractor_Status.xls!"&amp;K$1),MATCH($F143,[1]!Serial,0),0)</f>
        <v>41838</v>
      </c>
      <c r="L143" s="206" t="str">
        <f ca="1">IF(INDEX(INDIRECT("Tractor_Status.xls!"&amp;L$1),MATCH($F143,[1]!Serial,0),0)&lt;&gt;0,INDEX(INDIRECT("Tractor_Status.xls!"&amp;L$1),MATCH($F143,[1]!Serial,0),0),"N/A")</f>
        <v>Payne</v>
      </c>
      <c r="M143" s="206" t="str">
        <f ca="1">IF(INDEX(INDIRECT("Tractor_Status.xls!"&amp;M$1),MATCH($F143,[1]!Serial,0),0)&lt;&gt;0,INDEX(INDIRECT("Tractor_Status.xls!"&amp;M$1),MATCH($F143,[1]!Serial,0),0),"N/A")</f>
        <v>N/A</v>
      </c>
      <c r="N143" s="206" t="str">
        <f ca="1">IF(INDEX(INDIRECT("Tractor_Status.xls!"&amp;N$1),MATCH($F143,[1]!Serial,0),0)&lt;&gt;0,INDEX(INDIRECT("Tractor_Status.xls!"&amp;N$1),MATCH($F143,[1]!Serial,0),0),"N/A")</f>
        <v>PO ASOWB03</v>
      </c>
    </row>
    <row r="144" spans="6:14" x14ac:dyDescent="0.4">
      <c r="F144" t="s">
        <v>611</v>
      </c>
      <c r="G144" s="207" t="str">
        <f ca="1">INDEX($C$2:$C$13,MONTH(INDEX(INDIRECT("Tractor_Status.xls!"&amp;G$1),MATCH($F144,[1]!Serial,0),0)))</f>
        <v>October</v>
      </c>
      <c r="H144" s="206">
        <f ca="1">IF(INDEX(INDIRECT("Tractor_Status.xls!"&amp;H$1),MATCH($F144,[1]!Serial,0),0)&lt;&gt;0,INDEX(INDIRECT("Tractor_Status.xls!"&amp;H$1),MATCH($F144,[1]!Serial,0),0),"N/A")</f>
        <v>41944</v>
      </c>
      <c r="I144" s="206" t="str">
        <f ca="1">IF(INDEX(INDIRECT("Tractor_Status.xls!"&amp;I$1),MATCH($F144,[1]!Serial,0),0)&lt;&gt;0,INDEX(INDIRECT("Tractor_Status.xls!"&amp;I$1),MATCH($F144,[1]!Serial,0),0),"N/A")</f>
        <v>OVA</v>
      </c>
      <c r="J144" s="207">
        <f ca="1">IF(INDEX(INDIRECT("Tractor_Status.xls!"&amp;J$1),MATCH($F144,[1]!Serial,0),0)&lt;&gt;0,INDEX(INDIRECT("Tractor_Status.xls!"&amp;J$1),MATCH($F144,[1]!Serial,0),0),"N/A")</f>
        <v>720</v>
      </c>
      <c r="K144" s="206">
        <f ca="1">INDEX(INDIRECT("Tractor_Status.xls!"&amp;K$1),MATCH($F144,[1]!Serial,0),0)</f>
        <v>41838</v>
      </c>
      <c r="L144" s="206" t="str">
        <f ca="1">IF(INDEX(INDIRECT("Tractor_Status.xls!"&amp;L$1),MATCH($F144,[1]!Serial,0),0)&lt;&gt;0,INDEX(INDIRECT("Tractor_Status.xls!"&amp;L$1),MATCH($F144,[1]!Serial,0),0),"N/A")</f>
        <v>Payne</v>
      </c>
      <c r="M144" s="206" t="str">
        <f ca="1">IF(INDEX(INDIRECT("Tractor_Status.xls!"&amp;M$1),MATCH($F144,[1]!Serial,0),0)&lt;&gt;0,INDEX(INDIRECT("Tractor_Status.xls!"&amp;M$1),MATCH($F144,[1]!Serial,0),0),"N/A")</f>
        <v>N/A</v>
      </c>
      <c r="N144" s="206" t="str">
        <f ca="1">IF(INDEX(INDIRECT("Tractor_Status.xls!"&amp;N$1),MATCH($F144,[1]!Serial,0),0)&lt;&gt;0,INDEX(INDIRECT("Tractor_Status.xls!"&amp;N$1),MATCH($F144,[1]!Serial,0),0),"N/A")</f>
        <v>PO ASOWB04</v>
      </c>
    </row>
    <row r="145" spans="6:14" x14ac:dyDescent="0.4">
      <c r="F145" t="s">
        <v>612</v>
      </c>
      <c r="G145" s="207" t="str">
        <f ca="1">INDEX($C$2:$C$13,MONTH(INDEX(INDIRECT("Tractor_Status.xls!"&amp;G$1),MATCH($F145,[1]!Serial,0),0)))</f>
        <v>October</v>
      </c>
      <c r="H145" s="206">
        <f ca="1">IF(INDEX(INDIRECT("Tractor_Status.xls!"&amp;H$1),MATCH($F145,[1]!Serial,0),0)&lt;&gt;0,INDEX(INDIRECT("Tractor_Status.xls!"&amp;H$1),MATCH($F145,[1]!Serial,0),0),"N/A")</f>
        <v>41944</v>
      </c>
      <c r="I145" s="206" t="str">
        <f ca="1">IF(INDEX(INDIRECT("Tractor_Status.xls!"&amp;I$1),MATCH($F145,[1]!Serial,0),0)&lt;&gt;0,INDEX(INDIRECT("Tractor_Status.xls!"&amp;I$1),MATCH($F145,[1]!Serial,0),0),"N/A")</f>
        <v>OVA</v>
      </c>
      <c r="J145" s="207">
        <f ca="1">IF(INDEX(INDIRECT("Tractor_Status.xls!"&amp;J$1),MATCH($F145,[1]!Serial,0),0)&lt;&gt;0,INDEX(INDIRECT("Tractor_Status.xls!"&amp;J$1),MATCH($F145,[1]!Serial,0),0),"N/A")</f>
        <v>720</v>
      </c>
      <c r="K145" s="206">
        <f ca="1">INDEX(INDIRECT("Tractor_Status.xls!"&amp;K$1),MATCH($F145,[1]!Serial,0),0)</f>
        <v>41838</v>
      </c>
      <c r="L145" s="206" t="str">
        <f ca="1">IF(INDEX(INDIRECT("Tractor_Status.xls!"&amp;L$1),MATCH($F145,[1]!Serial,0),0)&lt;&gt;0,INDEX(INDIRECT("Tractor_Status.xls!"&amp;L$1),MATCH($F145,[1]!Serial,0),0),"N/A")</f>
        <v>Payne</v>
      </c>
      <c r="M145" s="206" t="str">
        <f ca="1">IF(INDEX(INDIRECT("Tractor_Status.xls!"&amp;M$1),MATCH($F145,[1]!Serial,0),0)&lt;&gt;0,INDEX(INDIRECT("Tractor_Status.xls!"&amp;M$1),MATCH($F145,[1]!Serial,0),0),"N/A")</f>
        <v>N/A</v>
      </c>
      <c r="N145" s="206" t="str">
        <f ca="1">IF(INDEX(INDIRECT("Tractor_Status.xls!"&amp;N$1),MATCH($F145,[1]!Serial,0),0)&lt;&gt;0,INDEX(INDIRECT("Tractor_Status.xls!"&amp;N$1),MATCH($F145,[1]!Serial,0),0),"N/A")</f>
        <v>PO ASOWB05</v>
      </c>
    </row>
    <row r="146" spans="6:14" x14ac:dyDescent="0.4">
      <c r="F146" t="s">
        <v>613</v>
      </c>
      <c r="G146" s="207" t="str">
        <f ca="1">INDEX($C$2:$C$13,MONTH(INDEX(INDIRECT("Tractor_Status.xls!"&amp;G$1),MATCH($F146,[1]!Serial,0),0)))</f>
        <v>October</v>
      </c>
      <c r="H146" s="206">
        <f ca="1">IF(INDEX(INDIRECT("Tractor_Status.xls!"&amp;H$1),MATCH($F146,[1]!Serial,0),0)&lt;&gt;0,INDEX(INDIRECT("Tractor_Status.xls!"&amp;H$1),MATCH($F146,[1]!Serial,0),0),"N/A")</f>
        <v>41944</v>
      </c>
      <c r="I146" s="206" t="str">
        <f ca="1">IF(INDEX(INDIRECT("Tractor_Status.xls!"&amp;I$1),MATCH($F146,[1]!Serial,0),0)&lt;&gt;0,INDEX(INDIRECT("Tractor_Status.xls!"&amp;I$1),MATCH($F146,[1]!Serial,0),0),"N/A")</f>
        <v>OVA</v>
      </c>
      <c r="J146" s="207">
        <f ca="1">IF(INDEX(INDIRECT("Tractor_Status.xls!"&amp;J$1),MATCH($F146,[1]!Serial,0),0)&lt;&gt;0,INDEX(INDIRECT("Tractor_Status.xls!"&amp;J$1),MATCH($F146,[1]!Serial,0),0),"N/A")</f>
        <v>1220</v>
      </c>
      <c r="K146" s="206">
        <f ca="1">INDEX(INDIRECT("Tractor_Status.xls!"&amp;K$1),MATCH($F146,[1]!Serial,0),0)</f>
        <v>41838</v>
      </c>
      <c r="L146" s="206" t="str">
        <f ca="1">IF(INDEX(INDIRECT("Tractor_Status.xls!"&amp;L$1),MATCH($F146,[1]!Serial,0),0)&lt;&gt;0,INDEX(INDIRECT("Tractor_Status.xls!"&amp;L$1),MATCH($F146,[1]!Serial,0),0),"N/A")</f>
        <v>Payne</v>
      </c>
      <c r="M146" s="206" t="str">
        <f ca="1">IF(INDEX(INDIRECT("Tractor_Status.xls!"&amp;M$1),MATCH($F146,[1]!Serial,0),0)&lt;&gt;0,INDEX(INDIRECT("Tractor_Status.xls!"&amp;M$1),MATCH($F146,[1]!Serial,0),0),"N/A")</f>
        <v>N/A</v>
      </c>
      <c r="N146" s="206" t="str">
        <f ca="1">IF(INDEX(INDIRECT("Tractor_Status.xls!"&amp;N$1),MATCH($F146,[1]!Serial,0),0)&lt;&gt;0,INDEX(INDIRECT("Tractor_Status.xls!"&amp;N$1),MATCH($F146,[1]!Serial,0),0),"N/A")</f>
        <v>PO ASOWB18</v>
      </c>
    </row>
    <row r="147" spans="6:14" x14ac:dyDescent="0.4">
      <c r="F147" t="s">
        <v>614</v>
      </c>
      <c r="G147" s="207" t="str">
        <f ca="1">INDEX($C$2:$C$13,MONTH(INDEX(INDIRECT("Tractor_Status.xls!"&amp;G$1),MATCH($F147,[1]!Serial,0),0)))</f>
        <v>October</v>
      </c>
      <c r="H147" s="206" t="str">
        <f ca="1">IF(INDEX(INDIRECT("Tractor_Status.xls!"&amp;H$1),MATCH($F147,[1]!Serial,0),0)&lt;&gt;0,INDEX(INDIRECT("Tractor_Status.xls!"&amp;H$1),MATCH($F147,[1]!Serial,0),0),"N/A")</f>
        <v>N/A</v>
      </c>
      <c r="I147" s="206" t="str">
        <f ca="1">IF(INDEX(INDIRECT("Tractor_Status.xls!"&amp;I$1),MATCH($F147,[1]!Serial,0),0)&lt;&gt;0,INDEX(INDIRECT("Tractor_Status.xls!"&amp;I$1),MATCH($F147,[1]!Serial,0),0),"N/A")</f>
        <v>Riggins, MO</v>
      </c>
      <c r="J147" s="207">
        <f ca="1">IF(INDEX(INDIRECT("Tractor_Status.xls!"&amp;J$1),MATCH($F147,[1]!Serial,0),0)&lt;&gt;0,INDEX(INDIRECT("Tractor_Status.xls!"&amp;J$1),MATCH($F147,[1]!Serial,0),0),"N/A")</f>
        <v>1025</v>
      </c>
      <c r="K147" s="206">
        <f ca="1">INDEX(INDIRECT("Tractor_Status.xls!"&amp;K$1),MATCH($F147,[1]!Serial,0),0)</f>
        <v>41821</v>
      </c>
      <c r="L147" s="206" t="str">
        <f ca="1">IF(INDEX(INDIRECT("Tractor_Status.xls!"&amp;L$1),MATCH($F147,[1]!Serial,0),0)&lt;&gt;0,INDEX(INDIRECT("Tractor_Status.xls!"&amp;L$1),MATCH($F147,[1]!Serial,0),0),"N/A")</f>
        <v>Rech</v>
      </c>
      <c r="M147" s="206" t="str">
        <f ca="1">IF(INDEX(INDIRECT("Tractor_Status.xls!"&amp;M$1),MATCH($F147,[1]!Serial,0),0)&lt;&gt;0,INDEX(INDIRECT("Tractor_Status.xls!"&amp;M$1),MATCH($F147,[1]!Serial,0),0),"N/A")</f>
        <v>N/A</v>
      </c>
      <c r="N147" s="206" t="str">
        <f ca="1">IF(INDEX(INDIRECT("Tractor_Status.xls!"&amp;N$1),MATCH($F147,[1]!Serial,0),0)&lt;&gt;0,INDEX(INDIRECT("Tractor_Status.xls!"&amp;N$1),MATCH($F147,[1]!Serial,0),0),"N/A")</f>
        <v>PO 10439 Stacy Hoerr</v>
      </c>
    </row>
    <row r="148" spans="6:14" x14ac:dyDescent="0.4">
      <c r="F148" t="s">
        <v>615</v>
      </c>
      <c r="G148" s="207" t="str">
        <f ca="1">INDEX($C$2:$C$13,MONTH(INDEX(INDIRECT("Tractor_Status.xls!"&amp;G$1),MATCH($F148,[1]!Serial,0),0)))</f>
        <v>October</v>
      </c>
      <c r="H148" s="206">
        <f ca="1">IF(INDEX(INDIRECT("Tractor_Status.xls!"&amp;H$1),MATCH($F148,[1]!Serial,0),0)&lt;&gt;0,INDEX(INDIRECT("Tractor_Status.xls!"&amp;H$1),MATCH($F148,[1]!Serial,0),0),"N/A")</f>
        <v>41944</v>
      </c>
      <c r="I148" s="206" t="str">
        <f ca="1">IF(INDEX(INDIRECT("Tractor_Status.xls!"&amp;I$1),MATCH($F148,[1]!Serial,0),0)&lt;&gt;0,INDEX(INDIRECT("Tractor_Status.xls!"&amp;I$1),MATCH($F148,[1]!Serial,0),0),"N/A")</f>
        <v>Simpson</v>
      </c>
      <c r="J148" s="207">
        <f ca="1">IF(INDEX(INDIRECT("Tractor_Status.xls!"&amp;J$1),MATCH($F148,[1]!Serial,0),0)&lt;&gt;0,INDEX(INDIRECT("Tractor_Status.xls!"&amp;J$1),MATCH($F148,[1]!Serial,0),0),"N/A")</f>
        <v>1025</v>
      </c>
      <c r="K148" s="206">
        <f ca="1">INDEX(INDIRECT("Tractor_Status.xls!"&amp;K$1),MATCH($F148,[1]!Serial,0),0)</f>
        <v>41816</v>
      </c>
      <c r="L148" s="206" t="str">
        <f ca="1">IF(INDEX(INDIRECT("Tractor_Status.xls!"&amp;L$1),MATCH($F148,[1]!Serial,0),0)&lt;&gt;0,INDEX(INDIRECT("Tractor_Status.xls!"&amp;L$1),MATCH($F148,[1]!Serial,0),0),"N/A")</f>
        <v>Thompson</v>
      </c>
      <c r="M148" s="206" t="str">
        <f ca="1">IF(INDEX(INDIRECT("Tractor_Status.xls!"&amp;M$1),MATCH($F148,[1]!Serial,0),0)&lt;&gt;0,INDEX(INDIRECT("Tractor_Status.xls!"&amp;M$1),MATCH($F148,[1]!Serial,0),0),"N/A")</f>
        <v>N/A</v>
      </c>
      <c r="N148" s="206" t="str">
        <f ca="1">IF(INDEX(INDIRECT("Tractor_Status.xls!"&amp;N$1),MATCH($F148,[1]!Serial,0),0)&lt;&gt;0,INDEX(INDIRECT("Tractor_Status.xls!"&amp;N$1),MATCH($F148,[1]!Serial,0),0),"N/A")</f>
        <v>J15-11</v>
      </c>
    </row>
    <row r="149" spans="6:14" x14ac:dyDescent="0.4">
      <c r="F149" t="s">
        <v>616</v>
      </c>
      <c r="G149" s="207" t="str">
        <f ca="1">INDEX($C$2:$C$13,MONTH(INDEX(INDIRECT("Tractor_Status.xls!"&amp;G$1),MATCH($F149,[1]!Serial,0),0)))</f>
        <v>October</v>
      </c>
      <c r="H149" s="206">
        <f ca="1">IF(INDEX(INDIRECT("Tractor_Status.xls!"&amp;H$1),MATCH($F149,[1]!Serial,0),0)&lt;&gt;0,INDEX(INDIRECT("Tractor_Status.xls!"&amp;H$1),MATCH($F149,[1]!Serial,0),0),"N/A")</f>
        <v>41944</v>
      </c>
      <c r="I149" s="206" t="str">
        <f ca="1">IF(INDEX(INDIRECT("Tractor_Status.xls!"&amp;I$1),MATCH($F149,[1]!Serial,0),0)&lt;&gt;0,INDEX(INDIRECT("Tractor_Status.xls!"&amp;I$1),MATCH($F149,[1]!Serial,0),0),"N/A")</f>
        <v>Simpson</v>
      </c>
      <c r="J149" s="207">
        <f ca="1">IF(INDEX(INDIRECT("Tractor_Status.xls!"&amp;J$1),MATCH($F149,[1]!Serial,0),0)&lt;&gt;0,INDEX(INDIRECT("Tractor_Status.xls!"&amp;J$1),MATCH($F149,[1]!Serial,0),0),"N/A")</f>
        <v>1025</v>
      </c>
      <c r="K149" s="206">
        <f ca="1">INDEX(INDIRECT("Tractor_Status.xls!"&amp;K$1),MATCH($F149,[1]!Serial,0),0)</f>
        <v>41816</v>
      </c>
      <c r="L149" s="206" t="str">
        <f ca="1">IF(INDEX(INDIRECT("Tractor_Status.xls!"&amp;L$1),MATCH($F149,[1]!Serial,0),0)&lt;&gt;0,INDEX(INDIRECT("Tractor_Status.xls!"&amp;L$1),MATCH($F149,[1]!Serial,0),0),"N/A")</f>
        <v>Thompson</v>
      </c>
      <c r="M149" s="206" t="str">
        <f ca="1">IF(INDEX(INDIRECT("Tractor_Status.xls!"&amp;M$1),MATCH($F149,[1]!Serial,0),0)&lt;&gt;0,INDEX(INDIRECT("Tractor_Status.xls!"&amp;M$1),MATCH($F149,[1]!Serial,0),0),"N/A")</f>
        <v>N/A</v>
      </c>
      <c r="N149" s="206" t="str">
        <f ca="1">IF(INDEX(INDIRECT("Tractor_Status.xls!"&amp;N$1),MATCH($F149,[1]!Serial,0),0)&lt;&gt;0,INDEX(INDIRECT("Tractor_Status.xls!"&amp;N$1),MATCH($F149,[1]!Serial,0),0),"N/A")</f>
        <v>J15-12</v>
      </c>
    </row>
    <row r="150" spans="6:14" x14ac:dyDescent="0.4">
      <c r="F150" t="s">
        <v>617</v>
      </c>
      <c r="G150" s="207" t="str">
        <f ca="1">INDEX($C$2:$C$13,MONTH(INDEX(INDIRECT("Tractor_Status.xls!"&amp;G$1),MATCH($F150,[1]!Serial,0),0)))</f>
        <v>October</v>
      </c>
      <c r="H150" s="206">
        <f ca="1">IF(INDEX(INDIRECT("Tractor_Status.xls!"&amp;H$1),MATCH($F150,[1]!Serial,0),0)&lt;&gt;0,INDEX(INDIRECT("Tractor_Status.xls!"&amp;H$1),MATCH($F150,[1]!Serial,0),0),"N/A")</f>
        <v>41944</v>
      </c>
      <c r="I150" s="206" t="str">
        <f ca="1">IF(INDEX(INDIRECT("Tractor_Status.xls!"&amp;I$1),MATCH($F150,[1]!Serial,0),0)&lt;&gt;0,INDEX(INDIRECT("Tractor_Status.xls!"&amp;I$1),MATCH($F150,[1]!Serial,0),0),"N/A")</f>
        <v>Simpson</v>
      </c>
      <c r="J150" s="207">
        <f ca="1">IF(INDEX(INDIRECT("Tractor_Status.xls!"&amp;J$1),MATCH($F150,[1]!Serial,0),0)&lt;&gt;0,INDEX(INDIRECT("Tractor_Status.xls!"&amp;J$1),MATCH($F150,[1]!Serial,0),0),"N/A")</f>
        <v>1025</v>
      </c>
      <c r="K150" s="206">
        <f ca="1">INDEX(INDIRECT("Tractor_Status.xls!"&amp;K$1),MATCH($F150,[1]!Serial,0),0)</f>
        <v>41816</v>
      </c>
      <c r="L150" s="206" t="str">
        <f ca="1">IF(INDEX(INDIRECT("Tractor_Status.xls!"&amp;L$1),MATCH($F150,[1]!Serial,0),0)&lt;&gt;0,INDEX(INDIRECT("Tractor_Status.xls!"&amp;L$1),MATCH($F150,[1]!Serial,0),0),"N/A")</f>
        <v>Thompson</v>
      </c>
      <c r="M150" s="206" t="str">
        <f ca="1">IF(INDEX(INDIRECT("Tractor_Status.xls!"&amp;M$1),MATCH($F150,[1]!Serial,0),0)&lt;&gt;0,INDEX(INDIRECT("Tractor_Status.xls!"&amp;M$1),MATCH($F150,[1]!Serial,0),0),"N/A")</f>
        <v>N/A</v>
      </c>
      <c r="N150" s="206" t="str">
        <f ca="1">IF(INDEX(INDIRECT("Tractor_Status.xls!"&amp;N$1),MATCH($F150,[1]!Serial,0),0)&lt;&gt;0,INDEX(INDIRECT("Tractor_Status.xls!"&amp;N$1),MATCH($F150,[1]!Serial,0),0),"N/A")</f>
        <v>J15-13</v>
      </c>
    </row>
    <row r="151" spans="6:14" x14ac:dyDescent="0.4">
      <c r="F151" t="s">
        <v>618</v>
      </c>
      <c r="G151" s="207" t="str">
        <f ca="1">INDEX($C$2:$C$13,MONTH(INDEX(INDIRECT("Tractor_Status.xls!"&amp;G$1),MATCH($F151,[1]!Serial,0),0)))</f>
        <v>October</v>
      </c>
      <c r="H151" s="206">
        <f ca="1">IF(INDEX(INDIRECT("Tractor_Status.xls!"&amp;H$1),MATCH($F151,[1]!Serial,0),0)&lt;&gt;0,INDEX(INDIRECT("Tractor_Status.xls!"&amp;H$1),MATCH($F151,[1]!Serial,0),0),"N/A")</f>
        <v>41944</v>
      </c>
      <c r="I151" s="206" t="str">
        <f ca="1">IF(INDEX(INDIRECT("Tractor_Status.xls!"&amp;I$1),MATCH($F151,[1]!Serial,0),0)&lt;&gt;0,INDEX(INDIRECT("Tractor_Status.xls!"&amp;I$1),MATCH($F151,[1]!Serial,0),0),"N/A")</f>
        <v>Simpson</v>
      </c>
      <c r="J151" s="207">
        <f ca="1">IF(INDEX(INDIRECT("Tractor_Status.xls!"&amp;J$1),MATCH($F151,[1]!Serial,0),0)&lt;&gt;0,INDEX(INDIRECT("Tractor_Status.xls!"&amp;J$1),MATCH($F151,[1]!Serial,0),0),"N/A")</f>
        <v>1025</v>
      </c>
      <c r="K151" s="206">
        <f ca="1">INDEX(INDIRECT("Tractor_Status.xls!"&amp;K$1),MATCH($F151,[1]!Serial,0),0)</f>
        <v>41816</v>
      </c>
      <c r="L151" s="206" t="str">
        <f ca="1">IF(INDEX(INDIRECT("Tractor_Status.xls!"&amp;L$1),MATCH($F151,[1]!Serial,0),0)&lt;&gt;0,INDEX(INDIRECT("Tractor_Status.xls!"&amp;L$1),MATCH($F151,[1]!Serial,0),0),"N/A")</f>
        <v>Thompson</v>
      </c>
      <c r="M151" s="206" t="str">
        <f ca="1">IF(INDEX(INDIRECT("Tractor_Status.xls!"&amp;M$1),MATCH($F151,[1]!Serial,0),0)&lt;&gt;0,INDEX(INDIRECT("Tractor_Status.xls!"&amp;M$1),MATCH($F151,[1]!Serial,0),0),"N/A")</f>
        <v>N/A</v>
      </c>
      <c r="N151" s="206" t="str">
        <f ca="1">IF(INDEX(INDIRECT("Tractor_Status.xls!"&amp;N$1),MATCH($F151,[1]!Serial,0),0)&lt;&gt;0,INDEX(INDIRECT("Tractor_Status.xls!"&amp;N$1),MATCH($F151,[1]!Serial,0),0),"N/A")</f>
        <v>J15-14</v>
      </c>
    </row>
    <row r="152" spans="6:14" x14ac:dyDescent="0.4">
      <c r="F152" t="s">
        <v>619</v>
      </c>
      <c r="G152" s="207" t="str">
        <f ca="1">INDEX($C$2:$C$13,MONTH(INDEX(INDIRECT("Tractor_Status.xls!"&amp;G$1),MATCH($F152,[1]!Serial,0),0)))</f>
        <v>October</v>
      </c>
      <c r="H152" s="206">
        <f ca="1">IF(INDEX(INDIRECT("Tractor_Status.xls!"&amp;H$1),MATCH($F152,[1]!Serial,0),0)&lt;&gt;0,INDEX(INDIRECT("Tractor_Status.xls!"&amp;H$1),MATCH($F152,[1]!Serial,0),0),"N/A")</f>
        <v>41944</v>
      </c>
      <c r="I152" s="206" t="str">
        <f ca="1">IF(INDEX(INDIRECT("Tractor_Status.xls!"&amp;I$1),MATCH($F152,[1]!Serial,0),0)&lt;&gt;0,INDEX(INDIRECT("Tractor_Status.xls!"&amp;I$1),MATCH($F152,[1]!Serial,0),0),"N/A")</f>
        <v>Simpson</v>
      </c>
      <c r="J152" s="207">
        <f ca="1">IF(INDEX(INDIRECT("Tractor_Status.xls!"&amp;J$1),MATCH($F152,[1]!Serial,0),0)&lt;&gt;0,INDEX(INDIRECT("Tractor_Status.xls!"&amp;J$1),MATCH($F152,[1]!Serial,0),0),"N/A")</f>
        <v>1025</v>
      </c>
      <c r="K152" s="206">
        <f ca="1">INDEX(INDIRECT("Tractor_Status.xls!"&amp;K$1),MATCH($F152,[1]!Serial,0),0)</f>
        <v>41816</v>
      </c>
      <c r="L152" s="206" t="str">
        <f ca="1">IF(INDEX(INDIRECT("Tractor_Status.xls!"&amp;L$1),MATCH($F152,[1]!Serial,0),0)&lt;&gt;0,INDEX(INDIRECT("Tractor_Status.xls!"&amp;L$1),MATCH($F152,[1]!Serial,0),0),"N/A")</f>
        <v>Thompson</v>
      </c>
      <c r="M152" s="206" t="str">
        <f ca="1">IF(INDEX(INDIRECT("Tractor_Status.xls!"&amp;M$1),MATCH($F152,[1]!Serial,0),0)&lt;&gt;0,INDEX(INDIRECT("Tractor_Status.xls!"&amp;M$1),MATCH($F152,[1]!Serial,0),0),"N/A")</f>
        <v>N/A</v>
      </c>
      <c r="N152" s="206" t="str">
        <f ca="1">IF(INDEX(INDIRECT("Tractor_Status.xls!"&amp;N$1),MATCH($F152,[1]!Serial,0),0)&lt;&gt;0,INDEX(INDIRECT("Tractor_Status.xls!"&amp;N$1),MATCH($F152,[1]!Serial,0),0),"N/A")</f>
        <v>J15-15</v>
      </c>
    </row>
    <row r="153" spans="6:14" x14ac:dyDescent="0.4">
      <c r="F153" t="s">
        <v>620</v>
      </c>
      <c r="G153" s="207" t="str">
        <f ca="1">INDEX($C$2:$C$13,MONTH(INDEX(INDIRECT("Tractor_Status.xls!"&amp;G$1),MATCH($F153,[1]!Serial,0),0)))</f>
        <v>October</v>
      </c>
      <c r="H153" s="206">
        <f ca="1">IF(INDEX(INDIRECT("Tractor_Status.xls!"&amp;H$1),MATCH($F153,[1]!Serial,0),0)&lt;&gt;0,INDEX(INDIRECT("Tractor_Status.xls!"&amp;H$1),MATCH($F153,[1]!Serial,0),0),"N/A")</f>
        <v>41944</v>
      </c>
      <c r="I153" s="206" t="str">
        <f ca="1">IF(INDEX(INDIRECT("Tractor_Status.xls!"&amp;I$1),MATCH($F153,[1]!Serial,0),0)&lt;&gt;0,INDEX(INDIRECT("Tractor_Status.xls!"&amp;I$1),MATCH($F153,[1]!Serial,0),0),"N/A")</f>
        <v>Simpson</v>
      </c>
      <c r="J153" s="207">
        <f ca="1">IF(INDEX(INDIRECT("Tractor_Status.xls!"&amp;J$1),MATCH($F153,[1]!Serial,0),0)&lt;&gt;0,INDEX(INDIRECT("Tractor_Status.xls!"&amp;J$1),MATCH($F153,[1]!Serial,0),0),"N/A")</f>
        <v>1025</v>
      </c>
      <c r="K153" s="206">
        <f ca="1">INDEX(INDIRECT("Tractor_Status.xls!"&amp;K$1),MATCH($F153,[1]!Serial,0),0)</f>
        <v>41816</v>
      </c>
      <c r="L153" s="206" t="str">
        <f ca="1">IF(INDEX(INDIRECT("Tractor_Status.xls!"&amp;L$1),MATCH($F153,[1]!Serial,0),0)&lt;&gt;0,INDEX(INDIRECT("Tractor_Status.xls!"&amp;L$1),MATCH($F153,[1]!Serial,0),0),"N/A")</f>
        <v>Thompson</v>
      </c>
      <c r="M153" s="206">
        <f ca="1">IF(INDEX(INDIRECT("Tractor_Status.xls!"&amp;M$1),MATCH($F153,[1]!Serial,0),0)&lt;&gt;0,INDEX(INDIRECT("Tractor_Status.xls!"&amp;M$1),MATCH($F153,[1]!Serial,0),0),"N/A")</f>
        <v>41848</v>
      </c>
      <c r="N153" s="206" t="str">
        <f ca="1">IF(INDEX(INDIRECT("Tractor_Status.xls!"&amp;N$1),MATCH($F153,[1]!Serial,0),0)&lt;&gt;0,INDEX(INDIRECT("Tractor_Status.xls!"&amp;N$1),MATCH($F153,[1]!Serial,0),0),"N/A")</f>
        <v>J15-16</v>
      </c>
    </row>
    <row r="154" spans="6:14" x14ac:dyDescent="0.4">
      <c r="F154" t="s">
        <v>621</v>
      </c>
      <c r="G154" s="207" t="str">
        <f ca="1">INDEX($C$2:$C$13,MONTH(INDEX(INDIRECT("Tractor_Status.xls!"&amp;G$1),MATCH($F154,[1]!Serial,0),0)))</f>
        <v>October</v>
      </c>
      <c r="H154" s="206">
        <f ca="1">IF(INDEX(INDIRECT("Tractor_Status.xls!"&amp;H$1),MATCH($F154,[1]!Serial,0),0)&lt;&gt;0,INDEX(INDIRECT("Tractor_Status.xls!"&amp;H$1),MATCH($F154,[1]!Serial,0),0),"N/A")</f>
        <v>41944</v>
      </c>
      <c r="I154" s="206" t="str">
        <f ca="1">IF(INDEX(INDIRECT("Tractor_Status.xls!"&amp;I$1),MATCH($F154,[1]!Serial,0),0)&lt;&gt;0,INDEX(INDIRECT("Tractor_Status.xls!"&amp;I$1),MATCH($F154,[1]!Serial,0),0),"N/A")</f>
        <v>Simpson</v>
      </c>
      <c r="J154" s="207">
        <f ca="1">IF(INDEX(INDIRECT("Tractor_Status.xls!"&amp;J$1),MATCH($F154,[1]!Serial,0),0)&lt;&gt;0,INDEX(INDIRECT("Tractor_Status.xls!"&amp;J$1),MATCH($F154,[1]!Serial,0),0),"N/A")</f>
        <v>1025</v>
      </c>
      <c r="K154" s="206">
        <f ca="1">INDEX(INDIRECT("Tractor_Status.xls!"&amp;K$1),MATCH($F154,[1]!Serial,0),0)</f>
        <v>41816</v>
      </c>
      <c r="L154" s="206" t="str">
        <f ca="1">IF(INDEX(INDIRECT("Tractor_Status.xls!"&amp;L$1),MATCH($F154,[1]!Serial,0),0)&lt;&gt;0,INDEX(INDIRECT("Tractor_Status.xls!"&amp;L$1),MATCH($F154,[1]!Serial,0),0),"N/A")</f>
        <v>Thompson</v>
      </c>
      <c r="M154" s="206" t="str">
        <f ca="1">IF(INDEX(INDIRECT("Tractor_Status.xls!"&amp;M$1),MATCH($F154,[1]!Serial,0),0)&lt;&gt;0,INDEX(INDIRECT("Tractor_Status.xls!"&amp;M$1),MATCH($F154,[1]!Serial,0),0),"N/A")</f>
        <v>N/A</v>
      </c>
      <c r="N154" s="206" t="str">
        <f ca="1">IF(INDEX(INDIRECT("Tractor_Status.xls!"&amp;N$1),MATCH($F154,[1]!Serial,0),0)&lt;&gt;0,INDEX(INDIRECT("Tractor_Status.xls!"&amp;N$1),MATCH($F154,[1]!Serial,0),0),"N/A")</f>
        <v>J15-17</v>
      </c>
    </row>
    <row r="155" spans="6:14" x14ac:dyDescent="0.4">
      <c r="F155" t="s">
        <v>622</v>
      </c>
      <c r="G155" s="207" t="str">
        <f ca="1">INDEX($C$2:$C$13,MONTH(INDEX(INDIRECT("Tractor_Status.xls!"&amp;G$1),MATCH($F155,[1]!Serial,0),0)))</f>
        <v>October</v>
      </c>
      <c r="H155" s="206">
        <f ca="1">IF(INDEX(INDIRECT("Tractor_Status.xls!"&amp;H$1),MATCH($F155,[1]!Serial,0),0)&lt;&gt;0,INDEX(INDIRECT("Tractor_Status.xls!"&amp;H$1),MATCH($F155,[1]!Serial,0),0),"N/A")</f>
        <v>41944</v>
      </c>
      <c r="I155" s="206" t="str">
        <f ca="1">IF(INDEX(INDIRECT("Tractor_Status.xls!"&amp;I$1),MATCH($F155,[1]!Serial,0),0)&lt;&gt;0,INDEX(INDIRECT("Tractor_Status.xls!"&amp;I$1),MATCH($F155,[1]!Serial,0),0),"N/A")</f>
        <v>Simpson</v>
      </c>
      <c r="J155" s="207">
        <f ca="1">IF(INDEX(INDIRECT("Tractor_Status.xls!"&amp;J$1),MATCH($F155,[1]!Serial,0),0)&lt;&gt;0,INDEX(INDIRECT("Tractor_Status.xls!"&amp;J$1),MATCH($F155,[1]!Serial,0),0),"N/A")</f>
        <v>1025</v>
      </c>
      <c r="K155" s="206">
        <f ca="1">INDEX(INDIRECT("Tractor_Status.xls!"&amp;K$1),MATCH($F155,[1]!Serial,0),0)</f>
        <v>41816</v>
      </c>
      <c r="L155" s="206" t="str">
        <f ca="1">IF(INDEX(INDIRECT("Tractor_Status.xls!"&amp;L$1),MATCH($F155,[1]!Serial,0),0)&lt;&gt;0,INDEX(INDIRECT("Tractor_Status.xls!"&amp;L$1),MATCH($F155,[1]!Serial,0),0),"N/A")</f>
        <v>Thompson</v>
      </c>
      <c r="M155" s="206" t="str">
        <f ca="1">IF(INDEX(INDIRECT("Tractor_Status.xls!"&amp;M$1),MATCH($F155,[1]!Serial,0),0)&lt;&gt;0,INDEX(INDIRECT("Tractor_Status.xls!"&amp;M$1),MATCH($F155,[1]!Serial,0),0),"N/A")</f>
        <v>N/A</v>
      </c>
      <c r="N155" s="206" t="str">
        <f ca="1">IF(INDEX(INDIRECT("Tractor_Status.xls!"&amp;N$1),MATCH($F155,[1]!Serial,0),0)&lt;&gt;0,INDEX(INDIRECT("Tractor_Status.xls!"&amp;N$1),MATCH($F155,[1]!Serial,0),0),"N/A")</f>
        <v>J15-18</v>
      </c>
    </row>
    <row r="156" spans="6:14" x14ac:dyDescent="0.4">
      <c r="F156" t="s">
        <v>623</v>
      </c>
      <c r="G156" s="207" t="str">
        <f ca="1">INDEX($C$2:$C$13,MONTH(INDEX(INDIRECT("Tractor_Status.xls!"&amp;G$1),MATCH($F156,[1]!Serial,0),0)))</f>
        <v>October</v>
      </c>
      <c r="H156" s="206">
        <f ca="1">IF(INDEX(INDIRECT("Tractor_Status.xls!"&amp;H$1),MATCH($F156,[1]!Serial,0),0)&lt;&gt;0,INDEX(INDIRECT("Tractor_Status.xls!"&amp;H$1),MATCH($F156,[1]!Serial,0),0),"N/A")</f>
        <v>41944</v>
      </c>
      <c r="I156" s="206" t="str">
        <f ca="1">IF(INDEX(INDIRECT("Tractor_Status.xls!"&amp;I$1),MATCH($F156,[1]!Serial,0),0)&lt;&gt;0,INDEX(INDIRECT("Tractor_Status.xls!"&amp;I$1),MATCH($F156,[1]!Serial,0),0),"N/A")</f>
        <v>Morrow</v>
      </c>
      <c r="J156" s="207" t="str">
        <f ca="1">IF(INDEX(INDIRECT("Tractor_Status.xls!"&amp;J$1),MATCH($F156,[1]!Serial,0),0)&lt;&gt;0,INDEX(INDIRECT("Tractor_Status.xls!"&amp;J$1),MATCH($F156,[1]!Serial,0),0),"N/A")</f>
        <v>1220+</v>
      </c>
      <c r="K156" s="206">
        <f ca="1">INDEX(INDIRECT("Tractor_Status.xls!"&amp;K$1),MATCH($F156,[1]!Serial,0),0)</f>
        <v>41820</v>
      </c>
      <c r="L156" s="206" t="str">
        <f ca="1">IF(INDEX(INDIRECT("Tractor_Status.xls!"&amp;L$1),MATCH($F156,[1]!Serial,0),0)&lt;&gt;0,INDEX(INDIRECT("Tractor_Status.xls!"&amp;L$1),MATCH($F156,[1]!Serial,0),0),"N/A")</f>
        <v>Hatley</v>
      </c>
      <c r="M156" s="206" t="str">
        <f ca="1">IF(INDEX(INDIRECT("Tractor_Status.xls!"&amp;M$1),MATCH($F156,[1]!Serial,0),0)&lt;&gt;0,INDEX(INDIRECT("Tractor_Status.xls!"&amp;M$1),MATCH($F156,[1]!Serial,0),0),"N/A")</f>
        <v>N/A</v>
      </c>
      <c r="N156" s="206" t="str">
        <f ca="1">IF(INDEX(INDIRECT("Tractor_Status.xls!"&amp;N$1),MATCH($F156,[1]!Serial,0),0)&lt;&gt;0,INDEX(INDIRECT("Tractor_Status.xls!"&amp;N$1),MATCH($F156,[1]!Serial,0),0),"N/A")</f>
        <v>3 of 5 Broughton Land</v>
      </c>
    </row>
    <row r="157" spans="6:14" x14ac:dyDescent="0.4">
      <c r="F157" t="s">
        <v>624</v>
      </c>
      <c r="G157" s="207" t="str">
        <f ca="1">INDEX($C$2:$C$13,MONTH(INDEX(INDIRECT("Tractor_Status.xls!"&amp;G$1),MATCH($F157,[1]!Serial,0),0)))</f>
        <v>October</v>
      </c>
      <c r="H157" s="206">
        <f ca="1">IF(INDEX(INDIRECT("Tractor_Status.xls!"&amp;H$1),MATCH($F157,[1]!Serial,0),0)&lt;&gt;0,INDEX(INDIRECT("Tractor_Status.xls!"&amp;H$1),MATCH($F157,[1]!Serial,0),0),"N/A")</f>
        <v>41944</v>
      </c>
      <c r="I157" s="206" t="str">
        <f ca="1">IF(INDEX(INDIRECT("Tractor_Status.xls!"&amp;I$1),MATCH($F157,[1]!Serial,0),0)&lt;&gt;0,INDEX(INDIRECT("Tractor_Status.xls!"&amp;I$1),MATCH($F157,[1]!Serial,0),0),"N/A")</f>
        <v>Morrow</v>
      </c>
      <c r="J157" s="207">
        <f ca="1">IF(INDEX(INDIRECT("Tractor_Status.xls!"&amp;J$1),MATCH($F157,[1]!Serial,0),0)&lt;&gt;0,INDEX(INDIRECT("Tractor_Status.xls!"&amp;J$1),MATCH($F157,[1]!Serial,0),0),"N/A")</f>
        <v>1220</v>
      </c>
      <c r="K157" s="206">
        <f ca="1">INDEX(INDIRECT("Tractor_Status.xls!"&amp;K$1),MATCH($F157,[1]!Serial,0),0)</f>
        <v>41820</v>
      </c>
      <c r="L157" s="206" t="str">
        <f ca="1">IF(INDEX(INDIRECT("Tractor_Status.xls!"&amp;L$1),MATCH($F157,[1]!Serial,0),0)&lt;&gt;0,INDEX(INDIRECT("Tractor_Status.xls!"&amp;L$1),MATCH($F157,[1]!Serial,0),0),"N/A")</f>
        <v>Hatley</v>
      </c>
      <c r="M157" s="206" t="str">
        <f ca="1">IF(INDEX(INDIRECT("Tractor_Status.xls!"&amp;M$1),MATCH($F157,[1]!Serial,0),0)&lt;&gt;0,INDEX(INDIRECT("Tractor_Status.xls!"&amp;M$1),MATCH($F157,[1]!Serial,0),0),"N/A")</f>
        <v>N/A</v>
      </c>
      <c r="N157" s="206" t="str">
        <f ca="1">IF(INDEX(INDIRECT("Tractor_Status.xls!"&amp;N$1),MATCH($F157,[1]!Serial,0),0)&lt;&gt;0,INDEX(INDIRECT("Tractor_Status.xls!"&amp;N$1),MATCH($F157,[1]!Serial,0),0),"N/A")</f>
        <v>4 of 5</v>
      </c>
    </row>
    <row r="158" spans="6:14" x14ac:dyDescent="0.4">
      <c r="F158" t="s">
        <v>625</v>
      </c>
      <c r="G158" s="207" t="str">
        <f ca="1">INDEX($C$2:$C$13,MONTH(INDEX(INDIRECT("Tractor_Status.xls!"&amp;G$1),MATCH($F158,[1]!Serial,0),0)))</f>
        <v>October</v>
      </c>
      <c r="H158" s="206">
        <f ca="1">IF(INDEX(INDIRECT("Tractor_Status.xls!"&amp;H$1),MATCH($F158,[1]!Serial,0),0)&lt;&gt;0,INDEX(INDIRECT("Tractor_Status.xls!"&amp;H$1),MATCH($F158,[1]!Serial,0),0),"N/A")</f>
        <v>41944</v>
      </c>
      <c r="I158" s="206" t="str">
        <f ca="1">IF(INDEX(INDIRECT("Tractor_Status.xls!"&amp;I$1),MATCH($F158,[1]!Serial,0),0)&lt;&gt;0,INDEX(INDIRECT("Tractor_Status.xls!"&amp;I$1),MATCH($F158,[1]!Serial,0),0),"N/A")</f>
        <v>Brokaw MN</v>
      </c>
      <c r="J158" s="207">
        <f ca="1">IF(INDEX(INDIRECT("Tractor_Status.xls!"&amp;J$1),MATCH($F158,[1]!Serial,0),0)&lt;&gt;0,INDEX(INDIRECT("Tractor_Status.xls!"&amp;J$1),MATCH($F158,[1]!Serial,0),0),"N/A")</f>
        <v>720</v>
      </c>
      <c r="K158" s="206">
        <f ca="1">INDEX(INDIRECT("Tractor_Status.xls!"&amp;K$1),MATCH($F158,[1]!Serial,0),0)</f>
        <v>41822</v>
      </c>
      <c r="L158" s="206" t="str">
        <f ca="1">IF(INDEX(INDIRECT("Tractor_Status.xls!"&amp;L$1),MATCH($F158,[1]!Serial,0),0)&lt;&gt;0,INDEX(INDIRECT("Tractor_Status.xls!"&amp;L$1),MATCH($F158,[1]!Serial,0),0),"N/A")</f>
        <v>Rech</v>
      </c>
      <c r="M158" s="206" t="str">
        <f ca="1">IF(INDEX(INDIRECT("Tractor_Status.xls!"&amp;M$1),MATCH($F158,[1]!Serial,0),0)&lt;&gt;0,INDEX(INDIRECT("Tractor_Status.xls!"&amp;M$1),MATCH($F158,[1]!Serial,0),0),"N/A")</f>
        <v>N/A</v>
      </c>
      <c r="N158" s="206" t="str">
        <f ca="1">IF(INDEX(INDIRECT("Tractor_Status.xls!"&amp;N$1),MATCH($F158,[1]!Serial,0),0)&lt;&gt;0,INDEX(INDIRECT("Tractor_Status.xls!"&amp;N$1),MATCH($F158,[1]!Serial,0),0),"N/A")</f>
        <v>UF01429</v>
      </c>
    </row>
    <row r="159" spans="6:14" x14ac:dyDescent="0.4">
      <c r="F159" t="s">
        <v>626</v>
      </c>
      <c r="G159" s="207" t="str">
        <f ca="1">INDEX($C$2:$C$13,MONTH(INDEX(INDIRECT("Tractor_Status.xls!"&amp;G$1),MATCH($F159,[1]!Serial,0),0)))</f>
        <v>October</v>
      </c>
      <c r="H159" s="206">
        <f ca="1">IF(INDEX(INDIRECT("Tractor_Status.xls!"&amp;H$1),MATCH($F159,[1]!Serial,0),0)&lt;&gt;0,INDEX(INDIRECT("Tractor_Status.xls!"&amp;H$1),MATCH($F159,[1]!Serial,0),0),"N/A")</f>
        <v>41944</v>
      </c>
      <c r="I159" s="206" t="str">
        <f ca="1">IF(INDEX(INDIRECT("Tractor_Status.xls!"&amp;I$1),MATCH($F159,[1]!Serial,0),0)&lt;&gt;0,INDEX(INDIRECT("Tractor_Status.xls!"&amp;I$1),MATCH($F159,[1]!Serial,0),0),"N/A")</f>
        <v>Terry County</v>
      </c>
      <c r="J159" s="207">
        <f ca="1">IF(INDEX(INDIRECT("Tractor_Status.xls!"&amp;J$1),MATCH($F159,[1]!Serial,0),0)&lt;&gt;0,INDEX(INDIRECT("Tractor_Status.xls!"&amp;J$1),MATCH($F159,[1]!Serial,0),0),"N/A")</f>
        <v>1025</v>
      </c>
      <c r="K159" s="206">
        <f ca="1">INDEX(INDIRECT("Tractor_Status.xls!"&amp;K$1),MATCH($F159,[1]!Serial,0),0)</f>
        <v>41822</v>
      </c>
      <c r="L159" s="206" t="str">
        <f ca="1">IF(INDEX(INDIRECT("Tractor_Status.xls!"&amp;L$1),MATCH($F159,[1]!Serial,0),0)&lt;&gt;0,INDEX(INDIRECT("Tractor_Status.xls!"&amp;L$1),MATCH($F159,[1]!Serial,0),0),"N/A")</f>
        <v>Thompson</v>
      </c>
      <c r="M159" s="206" t="str">
        <f ca="1">IF(INDEX(INDIRECT("Tractor_Status.xls!"&amp;M$1),MATCH($F159,[1]!Serial,0),0)&lt;&gt;0,INDEX(INDIRECT("Tractor_Status.xls!"&amp;M$1),MATCH($F159,[1]!Serial,0),0),"N/A")</f>
        <v>N/A</v>
      </c>
      <c r="N159" s="206" t="str">
        <f ca="1">IF(INDEX(INDIRECT("Tractor_Status.xls!"&amp;N$1),MATCH($F159,[1]!Serial,0),0)&lt;&gt;0,INDEX(INDIRECT("Tractor_Status.xls!"&amp;N$1),MATCH($F159,[1]!Serial,0),0),"N/A")</f>
        <v>N/A</v>
      </c>
    </row>
    <row r="160" spans="6:14" x14ac:dyDescent="0.4">
      <c r="F160" t="s">
        <v>627</v>
      </c>
      <c r="G160" s="207" t="str">
        <f ca="1">INDEX($C$2:$C$13,MONTH(INDEX(INDIRECT("Tractor_Status.xls!"&amp;G$1),MATCH($F160,[1]!Serial,0),0)))</f>
        <v>October</v>
      </c>
      <c r="H160" s="206">
        <f ca="1">IF(INDEX(INDIRECT("Tractor_Status.xls!"&amp;H$1),MATCH($F160,[1]!Serial,0),0)&lt;&gt;0,INDEX(INDIRECT("Tractor_Status.xls!"&amp;H$1),MATCH($F160,[1]!Serial,0),0),"N/A")</f>
        <v>41944</v>
      </c>
      <c r="I160" s="206" t="str">
        <f ca="1">IF(INDEX(INDIRECT("Tractor_Status.xls!"&amp;I$1),MATCH($F160,[1]!Serial,0),0)&lt;&gt;0,INDEX(INDIRECT("Tractor_Status.xls!"&amp;I$1),MATCH($F160,[1]!Serial,0),0),"N/A")</f>
        <v>Terry County</v>
      </c>
      <c r="J160" s="207">
        <f ca="1">IF(INDEX(INDIRECT("Tractor_Status.xls!"&amp;J$1),MATCH($F160,[1]!Serial,0),0)&lt;&gt;0,INDEX(INDIRECT("Tractor_Status.xls!"&amp;J$1),MATCH($F160,[1]!Serial,0),0),"N/A")</f>
        <v>1025</v>
      </c>
      <c r="K160" s="206">
        <f ca="1">INDEX(INDIRECT("Tractor_Status.xls!"&amp;K$1),MATCH($F160,[1]!Serial,0),0)</f>
        <v>41822</v>
      </c>
      <c r="L160" s="206" t="str">
        <f ca="1">IF(INDEX(INDIRECT("Tractor_Status.xls!"&amp;L$1),MATCH($F160,[1]!Serial,0),0)&lt;&gt;0,INDEX(INDIRECT("Tractor_Status.xls!"&amp;L$1),MATCH($F160,[1]!Serial,0),0),"N/A")</f>
        <v>Thompson</v>
      </c>
      <c r="M160" s="206" t="str">
        <f ca="1">IF(INDEX(INDIRECT("Tractor_Status.xls!"&amp;M$1),MATCH($F160,[1]!Serial,0),0)&lt;&gt;0,INDEX(INDIRECT("Tractor_Status.xls!"&amp;M$1),MATCH($F160,[1]!Serial,0),0),"N/A")</f>
        <v>N/A</v>
      </c>
      <c r="N160" s="206" t="str">
        <f ca="1">IF(INDEX(INDIRECT("Tractor_Status.xls!"&amp;N$1),MATCH($F160,[1]!Serial,0),0)&lt;&gt;0,INDEX(INDIRECT("Tractor_Status.xls!"&amp;N$1),MATCH($F160,[1]!Serial,0),0),"N/A")</f>
        <v>N/A</v>
      </c>
    </row>
    <row r="161" spans="6:14" x14ac:dyDescent="0.4">
      <c r="F161" t="s">
        <v>628</v>
      </c>
      <c r="G161" s="207" t="str">
        <f ca="1">INDEX($C$2:$C$13,MONTH(INDEX(INDIRECT("Tractor_Status.xls!"&amp;G$1),MATCH($F161,[1]!Serial,0),0)))</f>
        <v>October</v>
      </c>
      <c r="H161" s="206">
        <f ca="1">IF(INDEX(INDIRECT("Tractor_Status.xls!"&amp;H$1),MATCH($F161,[1]!Serial,0),0)&lt;&gt;0,INDEX(INDIRECT("Tractor_Status.xls!"&amp;H$1),MATCH($F161,[1]!Serial,0),0),"N/A")</f>
        <v>41944</v>
      </c>
      <c r="I161" s="206" t="str">
        <f ca="1">IF(INDEX(INDIRECT("Tractor_Status.xls!"&amp;I$1),MATCH($F161,[1]!Serial,0),0)&lt;&gt;0,INDEX(INDIRECT("Tractor_Status.xls!"&amp;I$1),MATCH($F161,[1]!Serial,0),0),"N/A")</f>
        <v>Brokaw Supply</v>
      </c>
      <c r="J161" s="207">
        <f ca="1">IF(INDEX(INDIRECT("Tractor_Status.xls!"&amp;J$1),MATCH($F161,[1]!Serial,0),0)&lt;&gt;0,INDEX(INDIRECT("Tractor_Status.xls!"&amp;J$1),MATCH($F161,[1]!Serial,0),0),"N/A")</f>
        <v>1025</v>
      </c>
      <c r="K161" s="206">
        <f ca="1">INDEX(INDIRECT("Tractor_Status.xls!"&amp;K$1),MATCH($F161,[1]!Serial,0),0)</f>
        <v>41822</v>
      </c>
      <c r="L161" s="206" t="str">
        <f ca="1">IF(INDEX(INDIRECT("Tractor_Status.xls!"&amp;L$1),MATCH($F161,[1]!Serial,0),0)&lt;&gt;0,INDEX(INDIRECT("Tractor_Status.xls!"&amp;L$1),MATCH($F161,[1]!Serial,0),0),"N/A")</f>
        <v>Rech</v>
      </c>
      <c r="M161" s="206" t="str">
        <f ca="1">IF(INDEX(INDIRECT("Tractor_Status.xls!"&amp;M$1),MATCH($F161,[1]!Serial,0),0)&lt;&gt;0,INDEX(INDIRECT("Tractor_Status.xls!"&amp;M$1),MATCH($F161,[1]!Serial,0),0),"N/A")</f>
        <v>N/A</v>
      </c>
      <c r="N161" s="206" t="str">
        <f ca="1">IF(INDEX(INDIRECT("Tractor_Status.xls!"&amp;N$1),MATCH($F161,[1]!Serial,0),0)&lt;&gt;0,INDEX(INDIRECT("Tractor_Status.xls!"&amp;N$1),MATCH($F161,[1]!Serial,0),0),"N/A")</f>
        <v>UF01449</v>
      </c>
    </row>
    <row r="162" spans="6:14" x14ac:dyDescent="0.4">
      <c r="F162" t="s">
        <v>629</v>
      </c>
      <c r="G162" s="207" t="str">
        <f ca="1">INDEX($C$2:$C$13,MONTH(INDEX(INDIRECT("Tractor_Status.xls!"&amp;G$1),MATCH($F162,[1]!Serial,0),0)))</f>
        <v>October</v>
      </c>
      <c r="H162" s="206">
        <f ca="1">IF(INDEX(INDIRECT("Tractor_Status.xls!"&amp;H$1),MATCH($F162,[1]!Serial,0),0)&lt;&gt;0,INDEX(INDIRECT("Tractor_Status.xls!"&amp;H$1),MATCH($F162,[1]!Serial,0),0),"N/A")</f>
        <v>41944</v>
      </c>
      <c r="I162" s="206" t="str">
        <f ca="1">IF(INDEX(INDIRECT("Tractor_Status.xls!"&amp;I$1),MATCH($F162,[1]!Serial,0),0)&lt;&gt;0,INDEX(INDIRECT("Tractor_Status.xls!"&amp;I$1),MATCH($F162,[1]!Serial,0),0),"N/A")</f>
        <v>Brokaw Supply</v>
      </c>
      <c r="J162" s="207">
        <f ca="1">IF(INDEX(INDIRECT("Tractor_Status.xls!"&amp;J$1),MATCH($F162,[1]!Serial,0),0)&lt;&gt;0,INDEX(INDIRECT("Tractor_Status.xls!"&amp;J$1),MATCH($F162,[1]!Serial,0),0),"N/A")</f>
        <v>1025</v>
      </c>
      <c r="K162" s="206">
        <f ca="1">INDEX(INDIRECT("Tractor_Status.xls!"&amp;K$1),MATCH($F162,[1]!Serial,0),0)</f>
        <v>41822</v>
      </c>
      <c r="L162" s="206" t="str">
        <f ca="1">IF(INDEX(INDIRECT("Tractor_Status.xls!"&amp;L$1),MATCH($F162,[1]!Serial,0),0)&lt;&gt;0,INDEX(INDIRECT("Tractor_Status.xls!"&amp;L$1),MATCH($F162,[1]!Serial,0),0),"N/A")</f>
        <v>Rech</v>
      </c>
      <c r="M162" s="206" t="str">
        <f ca="1">IF(INDEX(INDIRECT("Tractor_Status.xls!"&amp;M$1),MATCH($F162,[1]!Serial,0),0)&lt;&gt;0,INDEX(INDIRECT("Tractor_Status.xls!"&amp;M$1),MATCH($F162,[1]!Serial,0),0),"N/A")</f>
        <v>N/A</v>
      </c>
      <c r="N162" s="206" t="str">
        <f ca="1">IF(INDEX(INDIRECT("Tractor_Status.xls!"&amp;N$1),MATCH($F162,[1]!Serial,0),0)&lt;&gt;0,INDEX(INDIRECT("Tractor_Status.xls!"&amp;N$1),MATCH($F162,[1]!Serial,0),0),"N/A")</f>
        <v xml:space="preserve">UF01440 </v>
      </c>
    </row>
    <row r="163" spans="6:14" x14ac:dyDescent="0.4">
      <c r="F163" t="s">
        <v>630</v>
      </c>
      <c r="G163" s="207" t="str">
        <f ca="1">INDEX($C$2:$C$13,MONTH(INDEX(INDIRECT("Tractor_Status.xls!"&amp;G$1),MATCH($F163,[1]!Serial,0),0)))</f>
        <v>October</v>
      </c>
      <c r="H163" s="206">
        <f ca="1">IF(INDEX(INDIRECT("Tractor_Status.xls!"&amp;H$1),MATCH($F163,[1]!Serial,0),0)&lt;&gt;0,INDEX(INDIRECT("Tractor_Status.xls!"&amp;H$1),MATCH($F163,[1]!Serial,0),0),"N/A")</f>
        <v>41944</v>
      </c>
      <c r="I163" s="206" t="str">
        <f ca="1">IF(INDEX(INDIRECT("Tractor_Status.xls!"&amp;I$1),MATCH($F163,[1]!Serial,0),0)&lt;&gt;0,INDEX(INDIRECT("Tractor_Status.xls!"&amp;I$1),MATCH($F163,[1]!Serial,0),0),"N/A")</f>
        <v>Polen</v>
      </c>
      <c r="J163" s="207">
        <f ca="1">IF(INDEX(INDIRECT("Tractor_Status.xls!"&amp;J$1),MATCH($F163,[1]!Serial,0),0)&lt;&gt;0,INDEX(INDIRECT("Tractor_Status.xls!"&amp;J$1),MATCH($F163,[1]!Serial,0),0),"N/A")</f>
        <v>1025</v>
      </c>
      <c r="K163" s="206">
        <f ca="1">INDEX(INDIRECT("Tractor_Status.xls!"&amp;K$1),MATCH($F163,[1]!Serial,0),0)</f>
        <v>41827</v>
      </c>
      <c r="L163" s="206" t="str">
        <f ca="1">IF(INDEX(INDIRECT("Tractor_Status.xls!"&amp;L$1),MATCH($F163,[1]!Serial,0),0)&lt;&gt;0,INDEX(INDIRECT("Tractor_Status.xls!"&amp;L$1),MATCH($F163,[1]!Serial,0),0),"N/A")</f>
        <v>Follrod</v>
      </c>
      <c r="M163" s="206" t="str">
        <f ca="1">IF(INDEX(INDIRECT("Tractor_Status.xls!"&amp;M$1),MATCH($F163,[1]!Serial,0),0)&lt;&gt;0,INDEX(INDIRECT("Tractor_Status.xls!"&amp;M$1),MATCH($F163,[1]!Serial,0),0),"N/A")</f>
        <v>N/A</v>
      </c>
      <c r="N163" s="206" t="str">
        <f ca="1">IF(INDEX(INDIRECT("Tractor_Status.xls!"&amp;N$1),MATCH($F163,[1]!Serial,0),0)&lt;&gt;0,INDEX(INDIRECT("Tractor_Status.xls!"&amp;N$1),MATCH($F163,[1]!Serial,0),0),"N/A")</f>
        <v>N/A</v>
      </c>
    </row>
    <row r="164" spans="6:14" x14ac:dyDescent="0.4">
      <c r="F164" t="s">
        <v>631</v>
      </c>
      <c r="G164" s="207" t="str">
        <f ca="1">INDEX($C$2:$C$13,MONTH(INDEX(INDIRECT("Tractor_Status.xls!"&amp;G$1),MATCH($F164,[1]!Serial,0),0)))</f>
        <v>October</v>
      </c>
      <c r="H164" s="206">
        <f ca="1">IF(INDEX(INDIRECT("Tractor_Status.xls!"&amp;H$1),MATCH($F164,[1]!Serial,0),0)&lt;&gt;0,INDEX(INDIRECT("Tractor_Status.xls!"&amp;H$1),MATCH($F164,[1]!Serial,0),0),"N/A")</f>
        <v>41944</v>
      </c>
      <c r="I164" s="206" t="str">
        <f ca="1">IF(INDEX(INDIRECT("Tractor_Status.xls!"&amp;I$1),MATCH($F164,[1]!Serial,0),0)&lt;&gt;0,INDEX(INDIRECT("Tractor_Status.xls!"&amp;I$1),MATCH($F164,[1]!Serial,0),0),"N/A")</f>
        <v>OVA-IN</v>
      </c>
      <c r="J164" s="207">
        <f ca="1">IF(INDEX(INDIRECT("Tractor_Status.xls!"&amp;J$1),MATCH($F164,[1]!Serial,0),0)&lt;&gt;0,INDEX(INDIRECT("Tractor_Status.xls!"&amp;J$1),MATCH($F164,[1]!Serial,0),0),"N/A")</f>
        <v>720</v>
      </c>
      <c r="K164" s="206">
        <f ca="1">INDEX(INDIRECT("Tractor_Status.xls!"&amp;K$1),MATCH($F164,[1]!Serial,0),0)</f>
        <v>41829</v>
      </c>
      <c r="L164" s="206" t="str">
        <f ca="1">IF(INDEX(INDIRECT("Tractor_Status.xls!"&amp;L$1),MATCH($F164,[1]!Serial,0),0)&lt;&gt;0,INDEX(INDIRECT("Tractor_Status.xls!"&amp;L$1),MATCH($F164,[1]!Serial,0),0),"N/A")</f>
        <v>Payne</v>
      </c>
      <c r="M164" s="206" t="str">
        <f ca="1">IF(INDEX(INDIRECT("Tractor_Status.xls!"&amp;M$1),MATCH($F164,[1]!Serial,0),0)&lt;&gt;0,INDEX(INDIRECT("Tractor_Status.xls!"&amp;M$1),MATCH($F164,[1]!Serial,0),0),"N/A")</f>
        <v>N/A</v>
      </c>
      <c r="N164" s="206" t="str">
        <f ca="1">IF(INDEX(INDIRECT("Tractor_Status.xls!"&amp;N$1),MATCH($F164,[1]!Serial,0),0)&lt;&gt;0,INDEX(INDIRECT("Tractor_Status.xls!"&amp;N$1),MATCH($F164,[1]!Serial,0),0),"N/A")</f>
        <v>PO ASG-05</v>
      </c>
    </row>
    <row r="165" spans="6:14" x14ac:dyDescent="0.4">
      <c r="F165" t="s">
        <v>632</v>
      </c>
      <c r="G165" s="207" t="str">
        <f ca="1">INDEX($C$2:$C$13,MONTH(INDEX(INDIRECT("Tractor_Status.xls!"&amp;G$1),MATCH($F165,[1]!Serial,0),0)))</f>
        <v>October</v>
      </c>
      <c r="H165" s="206">
        <f ca="1">IF(INDEX(INDIRECT("Tractor_Status.xls!"&amp;H$1),MATCH($F165,[1]!Serial,0),0)&lt;&gt;0,INDEX(INDIRECT("Tractor_Status.xls!"&amp;H$1),MATCH($F165,[1]!Serial,0),0),"N/A")</f>
        <v>41944</v>
      </c>
      <c r="I165" s="206" t="str">
        <f ca="1">IF(INDEX(INDIRECT("Tractor_Status.xls!"&amp;I$1),MATCH($F165,[1]!Serial,0),0)&lt;&gt;0,INDEX(INDIRECT("Tractor_Status.xls!"&amp;I$1),MATCH($F165,[1]!Serial,0),0),"N/A")</f>
        <v>OVA-IN</v>
      </c>
      <c r="J165" s="207">
        <f ca="1">IF(INDEX(INDIRECT("Tractor_Status.xls!"&amp;J$1),MATCH($F165,[1]!Serial,0),0)&lt;&gt;0,INDEX(INDIRECT("Tractor_Status.xls!"&amp;J$1),MATCH($F165,[1]!Serial,0),0),"N/A")</f>
        <v>720</v>
      </c>
      <c r="K165" s="206">
        <f ca="1">INDEX(INDIRECT("Tractor_Status.xls!"&amp;K$1),MATCH($F165,[1]!Serial,0),0)</f>
        <v>41829</v>
      </c>
      <c r="L165" s="206" t="str">
        <f ca="1">IF(INDEX(INDIRECT("Tractor_Status.xls!"&amp;L$1),MATCH($F165,[1]!Serial,0),0)&lt;&gt;0,INDEX(INDIRECT("Tractor_Status.xls!"&amp;L$1),MATCH($F165,[1]!Serial,0),0),"N/A")</f>
        <v>Payne</v>
      </c>
      <c r="M165" s="206" t="str">
        <f ca="1">IF(INDEX(INDIRECT("Tractor_Status.xls!"&amp;M$1),MATCH($F165,[1]!Serial,0),0)&lt;&gt;0,INDEX(INDIRECT("Tractor_Status.xls!"&amp;M$1),MATCH($F165,[1]!Serial,0),0),"N/A")</f>
        <v>N/A</v>
      </c>
      <c r="N165" s="206" t="str">
        <f ca="1">IF(INDEX(INDIRECT("Tractor_Status.xls!"&amp;N$1),MATCH($F165,[1]!Serial,0),0)&lt;&gt;0,INDEX(INDIRECT("Tractor_Status.xls!"&amp;N$1),MATCH($F165,[1]!Serial,0),0),"N/A")</f>
        <v>PO ASG-06</v>
      </c>
    </row>
    <row r="166" spans="6:14" x14ac:dyDescent="0.4">
      <c r="F166" t="s">
        <v>633</v>
      </c>
      <c r="G166" s="207" t="str">
        <f ca="1">INDEX($C$2:$C$13,MONTH(INDEX(INDIRECT("Tractor_Status.xls!"&amp;G$1),MATCH($F166,[1]!Serial,0),0)))</f>
        <v>October</v>
      </c>
      <c r="H166" s="206">
        <f ca="1">IF(INDEX(INDIRECT("Tractor_Status.xls!"&amp;H$1),MATCH($F166,[1]!Serial,0),0)&lt;&gt;0,INDEX(INDIRECT("Tractor_Status.xls!"&amp;H$1),MATCH($F166,[1]!Serial,0),0),"N/A")</f>
        <v>41944</v>
      </c>
      <c r="I166" s="206" t="str">
        <f ca="1">IF(INDEX(INDIRECT("Tractor_Status.xls!"&amp;I$1),MATCH($F166,[1]!Serial,0),0)&lt;&gt;0,INDEX(INDIRECT("Tractor_Status.xls!"&amp;I$1),MATCH($F166,[1]!Serial,0),0),"N/A")</f>
        <v>HPA</v>
      </c>
      <c r="J166" s="207" t="str">
        <f ca="1">IF(INDEX(INDIRECT("Tractor_Status.xls!"&amp;J$1),MATCH($F166,[1]!Serial,0),0)&lt;&gt;0,INDEX(INDIRECT("Tractor_Status.xls!"&amp;J$1),MATCH($F166,[1]!Serial,0),0),"N/A")</f>
        <v>1220+</v>
      </c>
      <c r="K166" s="206">
        <f ca="1">INDEX(INDIRECT("Tractor_Status.xls!"&amp;K$1),MATCH($F166,[1]!Serial,0),0)</f>
        <v>41835</v>
      </c>
      <c r="L166" s="206" t="str">
        <f ca="1">IF(INDEX(INDIRECT("Tractor_Status.xls!"&amp;L$1),MATCH($F166,[1]!Serial,0),0)&lt;&gt;0,INDEX(INDIRECT("Tractor_Status.xls!"&amp;L$1),MATCH($F166,[1]!Serial,0),0),"N/A")</f>
        <v>Ohm</v>
      </c>
      <c r="M166" s="206" t="str">
        <f ca="1">IF(INDEX(INDIRECT("Tractor_Status.xls!"&amp;M$1),MATCH($F166,[1]!Serial,0),0)&lt;&gt;0,INDEX(INDIRECT("Tractor_Status.xls!"&amp;M$1),MATCH($F166,[1]!Serial,0),0),"N/A")</f>
        <v>N/A</v>
      </c>
      <c r="N166" s="206" t="str">
        <f ca="1">IF(INDEX(INDIRECT("Tractor_Status.xls!"&amp;N$1),MATCH($F166,[1]!Serial,0),0)&lt;&gt;0,INDEX(INDIRECT("Tractor_Status.xls!"&amp;N$1),MATCH($F166,[1]!Serial,0),0),"N/A")</f>
        <v>N/A</v>
      </c>
    </row>
    <row r="167" spans="6:14" x14ac:dyDescent="0.4">
      <c r="F167" t="s">
        <v>634</v>
      </c>
      <c r="G167" s="207" t="str">
        <f ca="1">INDEX($C$2:$C$13,MONTH(INDEX(INDIRECT("Tractor_Status.xls!"&amp;G$1),MATCH($F167,[1]!Serial,0),0)))</f>
        <v>October</v>
      </c>
      <c r="H167" s="206">
        <f ca="1">IF(INDEX(INDIRECT("Tractor_Status.xls!"&amp;H$1),MATCH($F167,[1]!Serial,0),0)&lt;&gt;0,INDEX(INDIRECT("Tractor_Status.xls!"&amp;H$1),MATCH($F167,[1]!Serial,0),0),"N/A")</f>
        <v>41944</v>
      </c>
      <c r="I167" s="206" t="str">
        <f ca="1">IF(INDEX(INDIRECT("Tractor_Status.xls!"&amp;I$1),MATCH($F167,[1]!Serial,0),0)&lt;&gt;0,INDEX(INDIRECT("Tractor_Status.xls!"&amp;I$1),MATCH($F167,[1]!Serial,0),0),"N/A")</f>
        <v>Delta NH</v>
      </c>
      <c r="J167" s="207">
        <f ca="1">IF(INDEX(INDIRECT("Tractor_Status.xls!"&amp;J$1),MATCH($F167,[1]!Serial,0),0)&lt;&gt;0,INDEX(INDIRECT("Tractor_Status.xls!"&amp;J$1),MATCH($F167,[1]!Serial,0),0),"N/A")</f>
        <v>1025</v>
      </c>
      <c r="K167" s="206">
        <f ca="1">INDEX(INDIRECT("Tractor_Status.xls!"&amp;K$1),MATCH($F167,[1]!Serial,0),0)</f>
        <v>41836</v>
      </c>
      <c r="L167" s="206" t="str">
        <f ca="1">IF(INDEX(INDIRECT("Tractor_Status.xls!"&amp;L$1),MATCH($F167,[1]!Serial,0),0)&lt;&gt;0,INDEX(INDIRECT("Tractor_Status.xls!"&amp;L$1),MATCH($F167,[1]!Serial,0),0),"N/A")</f>
        <v>Rech</v>
      </c>
      <c r="M167" s="206" t="str">
        <f ca="1">IF(INDEX(INDIRECT("Tractor_Status.xls!"&amp;M$1),MATCH($F167,[1]!Serial,0),0)&lt;&gt;0,INDEX(INDIRECT("Tractor_Status.xls!"&amp;M$1),MATCH($F167,[1]!Serial,0),0),"N/A")</f>
        <v>N/A</v>
      </c>
      <c r="N167" s="206" t="str">
        <f ca="1">IF(INDEX(INDIRECT("Tractor_Status.xls!"&amp;N$1),MATCH($F167,[1]!Serial,0),0)&lt;&gt;0,INDEX(INDIRECT("Tractor_Status.xls!"&amp;N$1),MATCH($F167,[1]!Serial,0),0),"N/A")</f>
        <v>N/A</v>
      </c>
    </row>
    <row r="168" spans="6:14" x14ac:dyDescent="0.4">
      <c r="F168" t="s">
        <v>635</v>
      </c>
      <c r="G168" s="207" t="str">
        <f ca="1">INDEX($C$2:$C$13,MONTH(INDEX(INDIRECT("Tractor_Status.xls!"&amp;G$1),MATCH($F168,[1]!Serial,0),0)))</f>
        <v>October</v>
      </c>
      <c r="H168" s="206">
        <f ca="1">IF(INDEX(INDIRECT("Tractor_Status.xls!"&amp;H$1),MATCH($F168,[1]!Serial,0),0)&lt;&gt;0,INDEX(INDIRECT("Tractor_Status.xls!"&amp;H$1),MATCH($F168,[1]!Serial,0),0),"N/A")</f>
        <v>41944</v>
      </c>
      <c r="I168" s="206" t="str">
        <f ca="1">IF(INDEX(INDIRECT("Tractor_Status.xls!"&amp;I$1),MATCH($F168,[1]!Serial,0),0)&lt;&gt;0,INDEX(INDIRECT("Tractor_Status.xls!"&amp;I$1),MATCH($F168,[1]!Serial,0),0),"N/A")</f>
        <v>Delta NH</v>
      </c>
      <c r="J168" s="207">
        <f ca="1">IF(INDEX(INDIRECT("Tractor_Status.xls!"&amp;J$1),MATCH($F168,[1]!Serial,0),0)&lt;&gt;0,INDEX(INDIRECT("Tractor_Status.xls!"&amp;J$1),MATCH($F168,[1]!Serial,0),0),"N/A")</f>
        <v>720</v>
      </c>
      <c r="K168" s="206">
        <f ca="1">INDEX(INDIRECT("Tractor_Status.xls!"&amp;K$1),MATCH($F168,[1]!Serial,0),0)</f>
        <v>41836</v>
      </c>
      <c r="L168" s="206" t="str">
        <f ca="1">IF(INDEX(INDIRECT("Tractor_Status.xls!"&amp;L$1),MATCH($F168,[1]!Serial,0),0)&lt;&gt;0,INDEX(INDIRECT("Tractor_Status.xls!"&amp;L$1),MATCH($F168,[1]!Serial,0),0),"N/A")</f>
        <v>Rech</v>
      </c>
      <c r="M168" s="206" t="str">
        <f ca="1">IF(INDEX(INDIRECT("Tractor_Status.xls!"&amp;M$1),MATCH($F168,[1]!Serial,0),0)&lt;&gt;0,INDEX(INDIRECT("Tractor_Status.xls!"&amp;M$1),MATCH($F168,[1]!Serial,0),0),"N/A")</f>
        <v>N/A</v>
      </c>
      <c r="N168" s="206" t="str">
        <f ca="1">IF(INDEX(INDIRECT("Tractor_Status.xls!"&amp;N$1),MATCH($F168,[1]!Serial,0),0)&lt;&gt;0,INDEX(INDIRECT("Tractor_Status.xls!"&amp;N$1),MATCH($F168,[1]!Serial,0),0),"N/A")</f>
        <v>N/A</v>
      </c>
    </row>
    <row r="169" spans="6:14" x14ac:dyDescent="0.4">
      <c r="F169" t="s">
        <v>636</v>
      </c>
      <c r="G169" s="207" t="str">
        <f ca="1">INDEX($C$2:$C$13,MONTH(INDEX(INDIRECT("Tractor_Status.xls!"&amp;G$1),MATCH($F169,[1]!Serial,0),0)))</f>
        <v>October</v>
      </c>
      <c r="H169" s="206">
        <f ca="1">IF(INDEX(INDIRECT("Tractor_Status.xls!"&amp;H$1),MATCH($F169,[1]!Serial,0),0)&lt;&gt;0,INDEX(INDIRECT("Tractor_Status.xls!"&amp;H$1),MATCH($F169,[1]!Serial,0),0),"N/A")</f>
        <v>41944</v>
      </c>
      <c r="I169" s="206" t="str">
        <f ca="1">IF(INDEX(INDIRECT("Tractor_Status.xls!"&amp;I$1),MATCH($F169,[1]!Serial,0),0)&lt;&gt;0,INDEX(INDIRECT("Tractor_Status.xls!"&amp;I$1),MATCH($F169,[1]!Serial,0),0),"N/A")</f>
        <v>HPA</v>
      </c>
      <c r="J169" s="207">
        <f ca="1">IF(INDEX(INDIRECT("Tractor_Status.xls!"&amp;J$1),MATCH($F169,[1]!Serial,0),0)&lt;&gt;0,INDEX(INDIRECT("Tractor_Status.xls!"&amp;J$1),MATCH($F169,[1]!Serial,0),0),"N/A")</f>
        <v>1020</v>
      </c>
      <c r="K169" s="206">
        <f ca="1">INDEX(INDIRECT("Tractor_Status.xls!"&amp;K$1),MATCH($F169,[1]!Serial,0),0)</f>
        <v>41835</v>
      </c>
      <c r="L169" s="206" t="str">
        <f ca="1">IF(INDEX(INDIRECT("Tractor_Status.xls!"&amp;L$1),MATCH($F169,[1]!Serial,0),0)&lt;&gt;0,INDEX(INDIRECT("Tractor_Status.xls!"&amp;L$1),MATCH($F169,[1]!Serial,0),0),"N/A")</f>
        <v>Ohm</v>
      </c>
      <c r="M169" s="206" t="str">
        <f ca="1">IF(INDEX(INDIRECT("Tractor_Status.xls!"&amp;M$1),MATCH($F169,[1]!Serial,0),0)&lt;&gt;0,INDEX(INDIRECT("Tractor_Status.xls!"&amp;M$1),MATCH($F169,[1]!Serial,0),0),"N/A")</f>
        <v>N/A</v>
      </c>
      <c r="N169" s="206" t="str">
        <f ca="1">IF(INDEX(INDIRECT("Tractor_Status.xls!"&amp;N$1),MATCH($F169,[1]!Serial,0),0)&lt;&gt;0,INDEX(INDIRECT("Tractor_Status.xls!"&amp;N$1),MATCH($F169,[1]!Serial,0),0),"N/A")</f>
        <v>N/A</v>
      </c>
    </row>
    <row r="170" spans="6:14" x14ac:dyDescent="0.4">
      <c r="F170" t="s">
        <v>637</v>
      </c>
      <c r="G170" s="207" t="str">
        <f ca="1">INDEX($C$2:$C$13,MONTH(INDEX(INDIRECT("Tractor_Status.xls!"&amp;G$1),MATCH($F170,[1]!Serial,0),0)))</f>
        <v>October</v>
      </c>
      <c r="H170" s="206">
        <f ca="1">IF(INDEX(INDIRECT("Tractor_Status.xls!"&amp;H$1),MATCH($F170,[1]!Serial,0),0)&lt;&gt;0,INDEX(INDIRECT("Tractor_Status.xls!"&amp;H$1),MATCH($F170,[1]!Serial,0),0),"N/A")</f>
        <v>41883</v>
      </c>
      <c r="I170" s="206" t="str">
        <f ca="1">IF(INDEX(INDIRECT("Tractor_Status.xls!"&amp;I$1),MATCH($F170,[1]!Serial,0),0)&lt;&gt;0,INDEX(INDIRECT("Tractor_Status.xls!"&amp;I$1),MATCH($F170,[1]!Serial,0),0),"N/A")</f>
        <v>HPA</v>
      </c>
      <c r="J170" s="207" t="str">
        <f ca="1">IF(INDEX(INDIRECT("Tractor_Status.xls!"&amp;J$1),MATCH($F170,[1]!Serial,0),0)&lt;&gt;0,INDEX(INDIRECT("Tractor_Status.xls!"&amp;J$1),MATCH($F170,[1]!Serial,0),0),"N/A")</f>
        <v>1220+</v>
      </c>
      <c r="K170" s="206">
        <f ca="1">INDEX(INDIRECT("Tractor_Status.xls!"&amp;K$1),MATCH($F170,[1]!Serial,0),0)</f>
        <v>41835</v>
      </c>
      <c r="L170" s="206" t="str">
        <f ca="1">IF(INDEX(INDIRECT("Tractor_Status.xls!"&amp;L$1),MATCH($F170,[1]!Serial,0),0)&lt;&gt;0,INDEX(INDIRECT("Tractor_Status.xls!"&amp;L$1),MATCH($F170,[1]!Serial,0),0),"N/A")</f>
        <v>Ohm</v>
      </c>
      <c r="M170" s="206" t="str">
        <f ca="1">IF(INDEX(INDIRECT("Tractor_Status.xls!"&amp;M$1),MATCH($F170,[1]!Serial,0),0)&lt;&gt;0,INDEX(INDIRECT("Tractor_Status.xls!"&amp;M$1),MATCH($F170,[1]!Serial,0),0),"N/A")</f>
        <v>N/A</v>
      </c>
      <c r="N170" s="206" t="str">
        <f ca="1">IF(INDEX(INDIRECT("Tractor_Status.xls!"&amp;N$1),MATCH($F170,[1]!Serial,0),0)&lt;&gt;0,INDEX(INDIRECT("Tractor_Status.xls!"&amp;N$1),MATCH($F170,[1]!Serial,0),0),"N/A")</f>
        <v>N/A</v>
      </c>
    </row>
    <row r="171" spans="6:14" x14ac:dyDescent="0.4">
      <c r="F171" t="s">
        <v>638</v>
      </c>
      <c r="G171" s="207" t="str">
        <f ca="1">INDEX($C$2:$C$13,MONTH(INDEX(INDIRECT("Tractor_Status.xls!"&amp;G$1),MATCH($F171,[1]!Serial,0),0)))</f>
        <v>October</v>
      </c>
      <c r="H171" s="206">
        <f ca="1">IF(INDEX(INDIRECT("Tractor_Status.xls!"&amp;H$1),MATCH($F171,[1]!Serial,0),0)&lt;&gt;0,INDEX(INDIRECT("Tractor_Status.xls!"&amp;H$1),MATCH($F171,[1]!Serial,0),0),"N/A")</f>
        <v>41913</v>
      </c>
      <c r="I171" s="206" t="str">
        <f ca="1">IF(INDEX(INDIRECT("Tractor_Status.xls!"&amp;I$1),MATCH($F171,[1]!Serial,0),0)&lt;&gt;0,INDEX(INDIRECT("Tractor_Status.xls!"&amp;I$1),MATCH($F171,[1]!Serial,0),0),"N/A")</f>
        <v>HPA</v>
      </c>
      <c r="J171" s="207">
        <f ca="1">IF(INDEX(INDIRECT("Tractor_Status.xls!"&amp;J$1),MATCH($F171,[1]!Serial,0),0)&lt;&gt;0,INDEX(INDIRECT("Tractor_Status.xls!"&amp;J$1),MATCH($F171,[1]!Serial,0),0),"N/A")</f>
        <v>1020</v>
      </c>
      <c r="K171" s="206">
        <f ca="1">INDEX(INDIRECT("Tractor_Status.xls!"&amp;K$1),MATCH($F171,[1]!Serial,0),0)</f>
        <v>41835</v>
      </c>
      <c r="L171" s="206" t="str">
        <f ca="1">IF(INDEX(INDIRECT("Tractor_Status.xls!"&amp;L$1),MATCH($F171,[1]!Serial,0),0)&lt;&gt;0,INDEX(INDIRECT("Tractor_Status.xls!"&amp;L$1),MATCH($F171,[1]!Serial,0),0),"N/A")</f>
        <v>Ohm</v>
      </c>
      <c r="M171" s="206" t="str">
        <f ca="1">IF(INDEX(INDIRECT("Tractor_Status.xls!"&amp;M$1),MATCH($F171,[1]!Serial,0),0)&lt;&gt;0,INDEX(INDIRECT("Tractor_Status.xls!"&amp;M$1),MATCH($F171,[1]!Serial,0),0),"N/A")</f>
        <v>N/A</v>
      </c>
      <c r="N171" s="206" t="str">
        <f ca="1">IF(INDEX(INDIRECT("Tractor_Status.xls!"&amp;N$1),MATCH($F171,[1]!Serial,0),0)&lt;&gt;0,INDEX(INDIRECT("Tractor_Status.xls!"&amp;N$1),MATCH($F171,[1]!Serial,0),0),"N/A")</f>
        <v>N/A</v>
      </c>
    </row>
    <row r="172" spans="6:14" x14ac:dyDescent="0.4">
      <c r="F172" t="s">
        <v>639</v>
      </c>
      <c r="G172" s="207" t="str">
        <f ca="1">INDEX($C$2:$C$13,MONTH(INDEX(INDIRECT("Tractor_Status.xls!"&amp;G$1),MATCH($F172,[1]!Serial,0),0)))</f>
        <v>October</v>
      </c>
      <c r="H172" s="206">
        <f ca="1">IF(INDEX(INDIRECT("Tractor_Status.xls!"&amp;H$1),MATCH($F172,[1]!Serial,0),0)&lt;&gt;0,INDEX(INDIRECT("Tractor_Status.xls!"&amp;H$1),MATCH($F172,[1]!Serial,0),0),"N/A")</f>
        <v>41883</v>
      </c>
      <c r="I172" s="206" t="str">
        <f ca="1">IF(INDEX(INDIRECT("Tractor_Status.xls!"&amp;I$1),MATCH($F172,[1]!Serial,0),0)&lt;&gt;0,INDEX(INDIRECT("Tractor_Status.xls!"&amp;I$1),MATCH($F172,[1]!Serial,0),0),"N/A")</f>
        <v>HPA</v>
      </c>
      <c r="J172" s="207">
        <f ca="1">IF(INDEX(INDIRECT("Tractor_Status.xls!"&amp;J$1),MATCH($F172,[1]!Serial,0),0)&lt;&gt;0,INDEX(INDIRECT("Tractor_Status.xls!"&amp;J$1),MATCH($F172,[1]!Serial,0),0),"N/A")</f>
        <v>1020</v>
      </c>
      <c r="K172" s="206">
        <f ca="1">INDEX(INDIRECT("Tractor_Status.xls!"&amp;K$1),MATCH($F172,[1]!Serial,0),0)</f>
        <v>41835</v>
      </c>
      <c r="L172" s="206" t="str">
        <f ca="1">IF(INDEX(INDIRECT("Tractor_Status.xls!"&amp;L$1),MATCH($F172,[1]!Serial,0),0)&lt;&gt;0,INDEX(INDIRECT("Tractor_Status.xls!"&amp;L$1),MATCH($F172,[1]!Serial,0),0),"N/A")</f>
        <v>Ohm</v>
      </c>
      <c r="M172" s="206" t="str">
        <f ca="1">IF(INDEX(INDIRECT("Tractor_Status.xls!"&amp;M$1),MATCH($F172,[1]!Serial,0),0)&lt;&gt;0,INDEX(INDIRECT("Tractor_Status.xls!"&amp;M$1),MATCH($F172,[1]!Serial,0),0),"N/A")</f>
        <v>N/A</v>
      </c>
      <c r="N172" s="206" t="str">
        <f ca="1">IF(INDEX(INDIRECT("Tractor_Status.xls!"&amp;N$1),MATCH($F172,[1]!Serial,0),0)&lt;&gt;0,INDEX(INDIRECT("Tractor_Status.xls!"&amp;N$1),MATCH($F172,[1]!Serial,0),0),"N/A")</f>
        <v>N/A</v>
      </c>
    </row>
    <row r="173" spans="6:14" x14ac:dyDescent="0.4">
      <c r="F173" t="s">
        <v>640</v>
      </c>
      <c r="G173" s="207" t="str">
        <f ca="1">INDEX($C$2:$C$13,MONTH(INDEX(INDIRECT("Tractor_Status.xls!"&amp;G$1),MATCH($F173,[1]!Serial,0),0)))</f>
        <v>October</v>
      </c>
      <c r="H173" s="206">
        <f ca="1">IF(INDEX(INDIRECT("Tractor_Status.xls!"&amp;H$1),MATCH($F173,[1]!Serial,0),0)&lt;&gt;0,INDEX(INDIRECT("Tractor_Status.xls!"&amp;H$1),MATCH($F173,[1]!Serial,0),0),"N/A")</f>
        <v>41974</v>
      </c>
      <c r="I173" s="206" t="str">
        <f ca="1">IF(INDEX(INDIRECT("Tractor_Status.xls!"&amp;I$1),MATCH($F173,[1]!Serial,0),0)&lt;&gt;0,INDEX(INDIRECT("Tractor_Status.xls!"&amp;I$1),MATCH($F173,[1]!Serial,0),0),"N/A")</f>
        <v>P. Bradley</v>
      </c>
      <c r="J173" s="207">
        <f ca="1">IF(INDEX(INDIRECT("Tractor_Status.xls!"&amp;J$1),MATCH($F173,[1]!Serial,0),0)&lt;&gt;0,INDEX(INDIRECT("Tractor_Status.xls!"&amp;J$1),MATCH($F173,[1]!Serial,0),0),"N/A")</f>
        <v>1025</v>
      </c>
      <c r="K173" s="206">
        <f ca="1">INDEX(INDIRECT("Tractor_Status.xls!"&amp;K$1),MATCH($F173,[1]!Serial,0),0)</f>
        <v>41867</v>
      </c>
      <c r="L173" s="206" t="str">
        <f ca="1">IF(INDEX(INDIRECT("Tractor_Status.xls!"&amp;L$1),MATCH($F173,[1]!Serial,0),0)&lt;&gt;0,INDEX(INDIRECT("Tractor_Status.xls!"&amp;L$1),MATCH($F173,[1]!Serial,0),0),"N/A")</f>
        <v>Follrod</v>
      </c>
      <c r="M173" s="206" t="str">
        <f ca="1">IF(INDEX(INDIRECT("Tractor_Status.xls!"&amp;M$1),MATCH($F173,[1]!Serial,0),0)&lt;&gt;0,INDEX(INDIRECT("Tractor_Status.xls!"&amp;M$1),MATCH($F173,[1]!Serial,0),0),"N/A")</f>
        <v>N/A</v>
      </c>
      <c r="N173" s="206" t="str">
        <f ca="1">IF(INDEX(INDIRECT("Tractor_Status.xls!"&amp;N$1),MATCH($F173,[1]!Serial,0),0)&lt;&gt;0,INDEX(INDIRECT("Tractor_Status.xls!"&amp;N$1),MATCH($F173,[1]!Serial,0),0),"N/A")</f>
        <v>PBS #4</v>
      </c>
    </row>
    <row r="174" spans="6:14" x14ac:dyDescent="0.4">
      <c r="F174" t="s">
        <v>641</v>
      </c>
      <c r="G174" s="207" t="str">
        <f ca="1">INDEX($C$2:$C$13,MONTH(INDEX(INDIRECT("Tractor_Status.xls!"&amp;G$1),MATCH($F174,[1]!Serial,0),0)))</f>
        <v>October</v>
      </c>
      <c r="H174" s="206">
        <f ca="1">IF(INDEX(INDIRECT("Tractor_Status.xls!"&amp;H$1),MATCH($F174,[1]!Serial,0),0)&lt;&gt;0,INDEX(INDIRECT("Tractor_Status.xls!"&amp;H$1),MATCH($F174,[1]!Serial,0),0),"N/A")</f>
        <v>41974</v>
      </c>
      <c r="I174" s="206" t="str">
        <f ca="1">IF(INDEX(INDIRECT("Tractor_Status.xls!"&amp;I$1),MATCH($F174,[1]!Serial,0),0)&lt;&gt;0,INDEX(INDIRECT("Tractor_Status.xls!"&amp;I$1),MATCH($F174,[1]!Serial,0),0),"N/A")</f>
        <v>P. Bradley</v>
      </c>
      <c r="J174" s="207">
        <f ca="1">IF(INDEX(INDIRECT("Tractor_Status.xls!"&amp;J$1),MATCH($F174,[1]!Serial,0),0)&lt;&gt;0,INDEX(INDIRECT("Tractor_Status.xls!"&amp;J$1),MATCH($F174,[1]!Serial,0),0),"N/A")</f>
        <v>1025</v>
      </c>
      <c r="K174" s="206">
        <f ca="1">INDEX(INDIRECT("Tractor_Status.xls!"&amp;K$1),MATCH($F174,[1]!Serial,0),0)</f>
        <v>41867</v>
      </c>
      <c r="L174" s="206" t="str">
        <f ca="1">IF(INDEX(INDIRECT("Tractor_Status.xls!"&amp;L$1),MATCH($F174,[1]!Serial,0),0)&lt;&gt;0,INDEX(INDIRECT("Tractor_Status.xls!"&amp;L$1),MATCH($F174,[1]!Serial,0),0),"N/A")</f>
        <v>Follrod</v>
      </c>
      <c r="M174" s="206" t="str">
        <f ca="1">IF(INDEX(INDIRECT("Tractor_Status.xls!"&amp;M$1),MATCH($F174,[1]!Serial,0),0)&lt;&gt;0,INDEX(INDIRECT("Tractor_Status.xls!"&amp;M$1),MATCH($F174,[1]!Serial,0),0),"N/A")</f>
        <v>N/A</v>
      </c>
      <c r="N174" s="206" t="str">
        <f ca="1">IF(INDEX(INDIRECT("Tractor_Status.xls!"&amp;N$1),MATCH($F174,[1]!Serial,0),0)&lt;&gt;0,INDEX(INDIRECT("Tractor_Status.xls!"&amp;N$1),MATCH($F174,[1]!Serial,0),0),"N/A")</f>
        <v>PBS #5</v>
      </c>
    </row>
    <row r="175" spans="6:14" x14ac:dyDescent="0.4">
      <c r="F175" t="s">
        <v>642</v>
      </c>
      <c r="G175" s="207" t="str">
        <f ca="1">INDEX($C$2:$C$13,MONTH(INDEX(INDIRECT("Tractor_Status.xls!"&amp;G$1),MATCH($F175,[1]!Serial,0),0)))</f>
        <v>October</v>
      </c>
      <c r="H175" s="206">
        <f ca="1">IF(INDEX(INDIRECT("Tractor_Status.xls!"&amp;H$1),MATCH($F175,[1]!Serial,0),0)&lt;&gt;0,INDEX(INDIRECT("Tractor_Status.xls!"&amp;H$1),MATCH($F175,[1]!Serial,0),0),"N/A")</f>
        <v>41974</v>
      </c>
      <c r="I175" s="206" t="str">
        <f ca="1">IF(INDEX(INDIRECT("Tractor_Status.xls!"&amp;I$1),MATCH($F175,[1]!Serial,0),0)&lt;&gt;0,INDEX(INDIRECT("Tractor_Status.xls!"&amp;I$1),MATCH($F175,[1]!Serial,0),0),"N/A")</f>
        <v>OVA-IN</v>
      </c>
      <c r="J175" s="207">
        <f ca="1">IF(INDEX(INDIRECT("Tractor_Status.xls!"&amp;J$1),MATCH($F175,[1]!Serial,0),0)&lt;&gt;0,INDEX(INDIRECT("Tractor_Status.xls!"&amp;J$1),MATCH($F175,[1]!Serial,0),0),"N/A")</f>
        <v>720</v>
      </c>
      <c r="K175" s="206">
        <f ca="1">INDEX(INDIRECT("Tractor_Status.xls!"&amp;K$1),MATCH($F175,[1]!Serial,0),0)</f>
        <v>41829</v>
      </c>
      <c r="L175" s="206" t="str">
        <f ca="1">IF(INDEX(INDIRECT("Tractor_Status.xls!"&amp;L$1),MATCH($F175,[1]!Serial,0),0)&lt;&gt;0,INDEX(INDIRECT("Tractor_Status.xls!"&amp;L$1),MATCH($F175,[1]!Serial,0),0),"N/A")</f>
        <v>Payne</v>
      </c>
      <c r="M175" s="206" t="str">
        <f ca="1">IF(INDEX(INDIRECT("Tractor_Status.xls!"&amp;M$1),MATCH($F175,[1]!Serial,0),0)&lt;&gt;0,INDEX(INDIRECT("Tractor_Status.xls!"&amp;M$1),MATCH($F175,[1]!Serial,0),0),"N/A")</f>
        <v>N/A</v>
      </c>
      <c r="N175" s="206" t="str">
        <f ca="1">IF(INDEX(INDIRECT("Tractor_Status.xls!"&amp;N$1),MATCH($F175,[1]!Serial,0),0)&lt;&gt;0,INDEX(INDIRECT("Tractor_Status.xls!"&amp;N$1),MATCH($F175,[1]!Serial,0),0),"N/A")</f>
        <v>PO ASG-11</v>
      </c>
    </row>
    <row r="176" spans="6:14" x14ac:dyDescent="0.4">
      <c r="F176" t="s">
        <v>643</v>
      </c>
      <c r="G176" s="207" t="str">
        <f ca="1">INDEX($C$2:$C$13,MONTH(INDEX(INDIRECT("Tractor_Status.xls!"&amp;G$1),MATCH($F176,[1]!Serial,0),0)))</f>
        <v>October</v>
      </c>
      <c r="H176" s="206">
        <f ca="1">IF(INDEX(INDIRECT("Tractor_Status.xls!"&amp;H$1),MATCH($F176,[1]!Serial,0),0)&lt;&gt;0,INDEX(INDIRECT("Tractor_Status.xls!"&amp;H$1),MATCH($F176,[1]!Serial,0),0),"N/A")</f>
        <v>41974</v>
      </c>
      <c r="I176" s="206" t="str">
        <f ca="1">IF(INDEX(INDIRECT("Tractor_Status.xls!"&amp;I$1),MATCH($F176,[1]!Serial,0),0)&lt;&gt;0,INDEX(INDIRECT("Tractor_Status.xls!"&amp;I$1),MATCH($F176,[1]!Serial,0),0),"N/A")</f>
        <v>Terry County</v>
      </c>
      <c r="J176" s="207">
        <f ca="1">IF(INDEX(INDIRECT("Tractor_Status.xls!"&amp;J$1),MATCH($F176,[1]!Serial,0),0)&lt;&gt;0,INDEX(INDIRECT("Tractor_Status.xls!"&amp;J$1),MATCH($F176,[1]!Serial,0),0),"N/A")</f>
        <v>1025</v>
      </c>
      <c r="K176" s="206">
        <f ca="1">INDEX(INDIRECT("Tractor_Status.xls!"&amp;K$1),MATCH($F176,[1]!Serial,0),0)</f>
        <v>41822</v>
      </c>
      <c r="L176" s="206" t="str">
        <f ca="1">IF(INDEX(INDIRECT("Tractor_Status.xls!"&amp;L$1),MATCH($F176,[1]!Serial,0),0)&lt;&gt;0,INDEX(INDIRECT("Tractor_Status.xls!"&amp;L$1),MATCH($F176,[1]!Serial,0),0),"N/A")</f>
        <v>Thompson</v>
      </c>
      <c r="M176" s="206">
        <f ca="1">IF(INDEX(INDIRECT("Tractor_Status.xls!"&amp;M$1),MATCH($F176,[1]!Serial,0),0)&lt;&gt;0,INDEX(INDIRECT("Tractor_Status.xls!"&amp;M$1),MATCH($F176,[1]!Serial,0),0),"N/A")</f>
        <v>41865</v>
      </c>
      <c r="N176" s="206" t="str">
        <f ca="1">IF(INDEX(INDIRECT("Tractor_Status.xls!"&amp;N$1),MATCH($F176,[1]!Serial,0),0)&lt;&gt;0,INDEX(INDIRECT("Tractor_Status.xls!"&amp;N$1),MATCH($F176,[1]!Serial,0),0),"N/A")</f>
        <v>N/A</v>
      </c>
    </row>
    <row r="177" spans="6:14" x14ac:dyDescent="0.4">
      <c r="F177" t="s">
        <v>644</v>
      </c>
      <c r="G177" s="207" t="str">
        <f ca="1">INDEX($C$2:$C$13,MONTH(INDEX(INDIRECT("Tractor_Status.xls!"&amp;G$1),MATCH($F177,[1]!Serial,0),0)))</f>
        <v>October</v>
      </c>
      <c r="H177" s="206">
        <f ca="1">IF(INDEX(INDIRECT("Tractor_Status.xls!"&amp;H$1),MATCH($F177,[1]!Serial,0),0)&lt;&gt;0,INDEX(INDIRECT("Tractor_Status.xls!"&amp;H$1),MATCH($F177,[1]!Serial,0),0),"N/A")</f>
        <v>41974</v>
      </c>
      <c r="I177" s="206" t="str">
        <f ca="1">IF(INDEX(INDIRECT("Tractor_Status.xls!"&amp;I$1),MATCH($F177,[1]!Serial,0),0)&lt;&gt;0,INDEX(INDIRECT("Tractor_Status.xls!"&amp;I$1),MATCH($F177,[1]!Serial,0),0),"N/A")</f>
        <v>Terry County</v>
      </c>
      <c r="J177" s="207">
        <f ca="1">IF(INDEX(INDIRECT("Tractor_Status.xls!"&amp;J$1),MATCH($F177,[1]!Serial,0),0)&lt;&gt;0,INDEX(INDIRECT("Tractor_Status.xls!"&amp;J$1),MATCH($F177,[1]!Serial,0),0),"N/A")</f>
        <v>1025</v>
      </c>
      <c r="K177" s="206">
        <f ca="1">INDEX(INDIRECT("Tractor_Status.xls!"&amp;K$1),MATCH($F177,[1]!Serial,0),0)</f>
        <v>41822</v>
      </c>
      <c r="L177" s="206" t="str">
        <f ca="1">IF(INDEX(INDIRECT("Tractor_Status.xls!"&amp;L$1),MATCH($F177,[1]!Serial,0),0)&lt;&gt;0,INDEX(INDIRECT("Tractor_Status.xls!"&amp;L$1),MATCH($F177,[1]!Serial,0),0),"N/A")</f>
        <v>Thompson</v>
      </c>
      <c r="M177" s="206">
        <f ca="1">IF(INDEX(INDIRECT("Tractor_Status.xls!"&amp;M$1),MATCH($F177,[1]!Serial,0),0)&lt;&gt;0,INDEX(INDIRECT("Tractor_Status.xls!"&amp;M$1),MATCH($F177,[1]!Serial,0),0),"N/A")</f>
        <v>41859</v>
      </c>
      <c r="N177" s="206" t="str">
        <f ca="1">IF(INDEX(INDIRECT("Tractor_Status.xls!"&amp;N$1),MATCH($F177,[1]!Serial,0),0)&lt;&gt;0,INDEX(INDIRECT("Tractor_Status.xls!"&amp;N$1),MATCH($F177,[1]!Serial,0),0),"N/A")</f>
        <v>N/A</v>
      </c>
    </row>
    <row r="178" spans="6:14" x14ac:dyDescent="0.4">
      <c r="F178" t="s">
        <v>645</v>
      </c>
      <c r="G178" s="207" t="str">
        <f ca="1">INDEX($C$2:$C$13,MONTH(INDEX(INDIRECT("Tractor_Status.xls!"&amp;G$1),MATCH($F178,[1]!Serial,0),0)))</f>
        <v>October</v>
      </c>
      <c r="H178" s="206">
        <f ca="1">IF(INDEX(INDIRECT("Tractor_Status.xls!"&amp;H$1),MATCH($F178,[1]!Serial,0),0)&lt;&gt;0,INDEX(INDIRECT("Tractor_Status.xls!"&amp;H$1),MATCH($F178,[1]!Serial,0),0),"N/A")</f>
        <v>41974</v>
      </c>
      <c r="I178" s="206" t="str">
        <f ca="1">IF(INDEX(INDIRECT("Tractor_Status.xls!"&amp;I$1),MATCH($F178,[1]!Serial,0),0)&lt;&gt;0,INDEX(INDIRECT("Tractor_Status.xls!"&amp;I$1),MATCH($F178,[1]!Serial,0),0),"N/A")</f>
        <v>Simpson</v>
      </c>
      <c r="J178" s="207">
        <f ca="1">IF(INDEX(INDIRECT("Tractor_Status.xls!"&amp;J$1),MATCH($F178,[1]!Serial,0),0)&lt;&gt;0,INDEX(INDIRECT("Tractor_Status.xls!"&amp;J$1),MATCH($F178,[1]!Serial,0),0),"N/A")</f>
        <v>1025</v>
      </c>
      <c r="K178" s="206">
        <f ca="1">INDEX(INDIRECT("Tractor_Status.xls!"&amp;K$1),MATCH($F178,[1]!Serial,0),0)</f>
        <v>41816</v>
      </c>
      <c r="L178" s="206" t="str">
        <f ca="1">IF(INDEX(INDIRECT("Tractor_Status.xls!"&amp;L$1),MATCH($F178,[1]!Serial,0),0)&lt;&gt;0,INDEX(INDIRECT("Tractor_Status.xls!"&amp;L$1),MATCH($F178,[1]!Serial,0),0),"N/A")</f>
        <v>Thompson</v>
      </c>
      <c r="M178" s="206">
        <f ca="1">IF(INDEX(INDIRECT("Tractor_Status.xls!"&amp;M$1),MATCH($F178,[1]!Serial,0),0)&lt;&gt;0,INDEX(INDIRECT("Tractor_Status.xls!"&amp;M$1),MATCH($F178,[1]!Serial,0),0),"N/A")</f>
        <v>41865</v>
      </c>
      <c r="N178" s="206" t="str">
        <f ca="1">IF(INDEX(INDIRECT("Tractor_Status.xls!"&amp;N$1),MATCH($F178,[1]!Serial,0),0)&lt;&gt;0,INDEX(INDIRECT("Tractor_Status.xls!"&amp;N$1),MATCH($F178,[1]!Serial,0),0),"N/A")</f>
        <v>J15-19</v>
      </c>
    </row>
    <row r="179" spans="6:14" x14ac:dyDescent="0.4">
      <c r="F179" t="s">
        <v>646</v>
      </c>
      <c r="G179" s="207" t="str">
        <f ca="1">INDEX($C$2:$C$13,MONTH(INDEX(INDIRECT("Tractor_Status.xls!"&amp;G$1),MATCH($F179,[1]!Serial,0),0)))</f>
        <v>October</v>
      </c>
      <c r="H179" s="206">
        <f ca="1">IF(INDEX(INDIRECT("Tractor_Status.xls!"&amp;H$1),MATCH($F179,[1]!Serial,0),0)&lt;&gt;0,INDEX(INDIRECT("Tractor_Status.xls!"&amp;H$1),MATCH($F179,[1]!Serial,0),0),"N/A")</f>
        <v>41974</v>
      </c>
      <c r="I179" s="206" t="str">
        <f ca="1">IF(INDEX(INDIRECT("Tractor_Status.xls!"&amp;I$1),MATCH($F179,[1]!Serial,0),0)&lt;&gt;0,INDEX(INDIRECT("Tractor_Status.xls!"&amp;I$1),MATCH($F179,[1]!Serial,0),0),"N/A")</f>
        <v>Simpson</v>
      </c>
      <c r="J179" s="207">
        <f ca="1">IF(INDEX(INDIRECT("Tractor_Status.xls!"&amp;J$1),MATCH($F179,[1]!Serial,0),0)&lt;&gt;0,INDEX(INDIRECT("Tractor_Status.xls!"&amp;J$1),MATCH($F179,[1]!Serial,0),0),"N/A")</f>
        <v>1025</v>
      </c>
      <c r="K179" s="206">
        <f ca="1">INDEX(INDIRECT("Tractor_Status.xls!"&amp;K$1),MATCH($F179,[1]!Serial,0),0)</f>
        <v>41816</v>
      </c>
      <c r="L179" s="206" t="str">
        <f ca="1">IF(INDEX(INDIRECT("Tractor_Status.xls!"&amp;L$1),MATCH($F179,[1]!Serial,0),0)&lt;&gt;0,INDEX(INDIRECT("Tractor_Status.xls!"&amp;L$1),MATCH($F179,[1]!Serial,0),0),"N/A")</f>
        <v>Thompson</v>
      </c>
      <c r="M179" s="206" t="str">
        <f ca="1">IF(INDEX(INDIRECT("Tractor_Status.xls!"&amp;M$1),MATCH($F179,[1]!Serial,0),0)&lt;&gt;0,INDEX(INDIRECT("Tractor_Status.xls!"&amp;M$1),MATCH($F179,[1]!Serial,0),0),"N/A")</f>
        <v>N/A</v>
      </c>
      <c r="N179" s="206" t="str">
        <f ca="1">IF(INDEX(INDIRECT("Tractor_Status.xls!"&amp;N$1),MATCH($F179,[1]!Serial,0),0)&lt;&gt;0,INDEX(INDIRECT("Tractor_Status.xls!"&amp;N$1),MATCH($F179,[1]!Serial,0),0),"N/A")</f>
        <v>J15-20</v>
      </c>
    </row>
    <row r="180" spans="6:14" x14ac:dyDescent="0.4">
      <c r="F180" t="s">
        <v>647</v>
      </c>
      <c r="G180" s="207" t="str">
        <f ca="1">INDEX($C$2:$C$13,MONTH(INDEX(INDIRECT("Tractor_Status.xls!"&amp;G$1),MATCH($F180,[1]!Serial,0),0)))</f>
        <v>November</v>
      </c>
      <c r="H180" s="206">
        <f ca="1">IF(INDEX(INDIRECT("Tractor_Status.xls!"&amp;H$1),MATCH($F180,[1]!Serial,0),0)&lt;&gt;0,INDEX(INDIRECT("Tractor_Status.xls!"&amp;H$1),MATCH($F180,[1]!Serial,0),0),"N/A")</f>
        <v>41974</v>
      </c>
      <c r="I180" s="206" t="str">
        <f ca="1">IF(INDEX(INDIRECT("Tractor_Status.xls!"&amp;I$1),MATCH($F180,[1]!Serial,0),0)&lt;&gt;0,INDEX(INDIRECT("Tractor_Status.xls!"&amp;I$1),MATCH($F180,[1]!Serial,0),0),"N/A")</f>
        <v>Simpson</v>
      </c>
      <c r="J180" s="207">
        <f ca="1">IF(INDEX(INDIRECT("Tractor_Status.xls!"&amp;J$1),MATCH($F180,[1]!Serial,0),0)&lt;&gt;0,INDEX(INDIRECT("Tractor_Status.xls!"&amp;J$1),MATCH($F180,[1]!Serial,0),0),"N/A")</f>
        <v>1025</v>
      </c>
      <c r="K180" s="206">
        <f ca="1">INDEX(INDIRECT("Tractor_Status.xls!"&amp;K$1),MATCH($F180,[1]!Serial,0),0)</f>
        <v>41816</v>
      </c>
      <c r="L180" s="206" t="str">
        <f ca="1">IF(INDEX(INDIRECT("Tractor_Status.xls!"&amp;L$1),MATCH($F180,[1]!Serial,0),0)&lt;&gt;0,INDEX(INDIRECT("Tractor_Status.xls!"&amp;L$1),MATCH($F180,[1]!Serial,0),0),"N/A")</f>
        <v>Thompson</v>
      </c>
      <c r="M180" s="206" t="str">
        <f ca="1">IF(INDEX(INDIRECT("Tractor_Status.xls!"&amp;M$1),MATCH($F180,[1]!Serial,0),0)&lt;&gt;0,INDEX(INDIRECT("Tractor_Status.xls!"&amp;M$1),MATCH($F180,[1]!Serial,0),0),"N/A")</f>
        <v>N/A</v>
      </c>
      <c r="N180" s="206" t="str">
        <f ca="1">IF(INDEX(INDIRECT("Tractor_Status.xls!"&amp;N$1),MATCH($F180,[1]!Serial,0),0)&lt;&gt;0,INDEX(INDIRECT("Tractor_Status.xls!"&amp;N$1),MATCH($F180,[1]!Serial,0),0),"N/A")</f>
        <v>J15-21</v>
      </c>
    </row>
    <row r="181" spans="6:14" x14ac:dyDescent="0.4">
      <c r="F181" t="s">
        <v>648</v>
      </c>
      <c r="G181" s="207" t="str">
        <f ca="1">INDEX($C$2:$C$13,MONTH(INDEX(INDIRECT("Tractor_Status.xls!"&amp;G$1),MATCH($F181,[1]!Serial,0),0)))</f>
        <v>November</v>
      </c>
      <c r="H181" s="206">
        <f ca="1">IF(INDEX(INDIRECT("Tractor_Status.xls!"&amp;H$1),MATCH($F181,[1]!Serial,0),0)&lt;&gt;0,INDEX(INDIRECT("Tractor_Status.xls!"&amp;H$1),MATCH($F181,[1]!Serial,0),0),"N/A")</f>
        <v>41974</v>
      </c>
      <c r="I181" s="206" t="str">
        <f ca="1">IF(INDEX(INDIRECT("Tractor_Status.xls!"&amp;I$1),MATCH($F181,[1]!Serial,0),0)&lt;&gt;0,INDEX(INDIRECT("Tractor_Status.xls!"&amp;I$1),MATCH($F181,[1]!Serial,0),0),"N/A")</f>
        <v>OVA</v>
      </c>
      <c r="J181" s="207">
        <f ca="1">IF(INDEX(INDIRECT("Tractor_Status.xls!"&amp;J$1),MATCH($F181,[1]!Serial,0),0)&lt;&gt;0,INDEX(INDIRECT("Tractor_Status.xls!"&amp;J$1),MATCH($F181,[1]!Serial,0),0),"N/A")</f>
        <v>1220</v>
      </c>
      <c r="K181" s="206">
        <f ca="1">INDEX(INDIRECT("Tractor_Status.xls!"&amp;K$1),MATCH($F181,[1]!Serial,0),0)</f>
        <v>41838</v>
      </c>
      <c r="L181" s="206" t="str">
        <f ca="1">IF(INDEX(INDIRECT("Tractor_Status.xls!"&amp;L$1),MATCH($F181,[1]!Serial,0),0)&lt;&gt;0,INDEX(INDIRECT("Tractor_Status.xls!"&amp;L$1),MATCH($F181,[1]!Serial,0),0),"N/A")</f>
        <v>Payne</v>
      </c>
      <c r="M181" s="206">
        <f ca="1">IF(INDEX(INDIRECT("Tractor_Status.xls!"&amp;M$1),MATCH($F181,[1]!Serial,0),0)&lt;&gt;0,INDEX(INDIRECT("Tractor_Status.xls!"&amp;M$1),MATCH($F181,[1]!Serial,0),0),"N/A")</f>
        <v>41865</v>
      </c>
      <c r="N181" s="206" t="str">
        <f ca="1">IF(INDEX(INDIRECT("Tractor_Status.xls!"&amp;N$1),MATCH($F181,[1]!Serial,0),0)&lt;&gt;0,INDEX(INDIRECT("Tractor_Status.xls!"&amp;N$1),MATCH($F181,[1]!Serial,0),0),"N/A")</f>
        <v>PO ASOWB19</v>
      </c>
    </row>
    <row r="182" spans="6:14" x14ac:dyDescent="0.4">
      <c r="F182" t="s">
        <v>649</v>
      </c>
      <c r="G182" s="207" t="str">
        <f ca="1">INDEX($C$2:$C$13,MONTH(INDEX(INDIRECT("Tractor_Status.xls!"&amp;G$1),MATCH($F182,[1]!Serial,0),0)))</f>
        <v>November</v>
      </c>
      <c r="H182" s="206">
        <f ca="1">IF(INDEX(INDIRECT("Tractor_Status.xls!"&amp;H$1),MATCH($F182,[1]!Serial,0),0)&lt;&gt;0,INDEX(INDIRECT("Tractor_Status.xls!"&amp;H$1),MATCH($F182,[1]!Serial,0),0),"N/A")</f>
        <v>41974</v>
      </c>
      <c r="I182" s="206" t="str">
        <f ca="1">IF(INDEX(INDIRECT("Tractor_Status.xls!"&amp;I$1),MATCH($F182,[1]!Serial,0),0)&lt;&gt;0,INDEX(INDIRECT("Tractor_Status.xls!"&amp;I$1),MATCH($F182,[1]!Serial,0),0),"N/A")</f>
        <v>Brokaw MN</v>
      </c>
      <c r="J182" s="207">
        <f ca="1">IF(INDEX(INDIRECT("Tractor_Status.xls!"&amp;J$1),MATCH($F182,[1]!Serial,0),0)&lt;&gt;0,INDEX(INDIRECT("Tractor_Status.xls!"&amp;J$1),MATCH($F182,[1]!Serial,0),0),"N/A")</f>
        <v>1025</v>
      </c>
      <c r="K182" s="206">
        <f ca="1">INDEX(INDIRECT("Tractor_Status.xls!"&amp;K$1),MATCH($F182,[1]!Serial,0),0)</f>
        <v>41822</v>
      </c>
      <c r="L182" s="206" t="str">
        <f ca="1">IF(INDEX(INDIRECT("Tractor_Status.xls!"&amp;L$1),MATCH($F182,[1]!Serial,0),0)&lt;&gt;0,INDEX(INDIRECT("Tractor_Status.xls!"&amp;L$1),MATCH($F182,[1]!Serial,0),0),"N/A")</f>
        <v>Rech</v>
      </c>
      <c r="M182" s="206" t="str">
        <f ca="1">IF(INDEX(INDIRECT("Tractor_Status.xls!"&amp;M$1),MATCH($F182,[1]!Serial,0),0)&lt;&gt;0,INDEX(INDIRECT("Tractor_Status.xls!"&amp;M$1),MATCH($F182,[1]!Serial,0),0),"N/A")</f>
        <v>N/A</v>
      </c>
      <c r="N182" s="206" t="str">
        <f ca="1">IF(INDEX(INDIRECT("Tractor_Status.xls!"&amp;N$1),MATCH($F182,[1]!Serial,0),0)&lt;&gt;0,INDEX(INDIRECT("Tractor_Status.xls!"&amp;N$1),MATCH($F182,[1]!Serial,0),0),"N/A")</f>
        <v>UF01451</v>
      </c>
    </row>
    <row r="183" spans="6:14" x14ac:dyDescent="0.4">
      <c r="F183" t="s">
        <v>650</v>
      </c>
      <c r="G183" s="207" t="str">
        <f ca="1">INDEX($C$2:$C$13,MONTH(INDEX(INDIRECT("Tractor_Status.xls!"&amp;G$1),MATCH($F183,[1]!Serial,0),0)))</f>
        <v>November</v>
      </c>
      <c r="H183" s="206">
        <f ca="1">IF(INDEX(INDIRECT("Tractor_Status.xls!"&amp;H$1),MATCH($F183,[1]!Serial,0),0)&lt;&gt;0,INDEX(INDIRECT("Tractor_Status.xls!"&amp;H$1),MATCH($F183,[1]!Serial,0),0),"N/A")</f>
        <v>41974</v>
      </c>
      <c r="I183" s="206" t="str">
        <f ca="1">IF(INDEX(INDIRECT("Tractor_Status.xls!"&amp;I$1),MATCH($F183,[1]!Serial,0),0)&lt;&gt;0,INDEX(INDIRECT("Tractor_Status.xls!"&amp;I$1),MATCH($F183,[1]!Serial,0),0),"N/A")</f>
        <v>Polen</v>
      </c>
      <c r="J183" s="207">
        <f ca="1">IF(INDEX(INDIRECT("Tractor_Status.xls!"&amp;J$1),MATCH($F183,[1]!Serial,0),0)&lt;&gt;0,INDEX(INDIRECT("Tractor_Status.xls!"&amp;J$1),MATCH($F183,[1]!Serial,0),0),"N/A")</f>
        <v>1025</v>
      </c>
      <c r="K183" s="206">
        <f ca="1">INDEX(INDIRECT("Tractor_Status.xls!"&amp;K$1),MATCH($F183,[1]!Serial,0),0)</f>
        <v>41827</v>
      </c>
      <c r="L183" s="206" t="str">
        <f ca="1">IF(INDEX(INDIRECT("Tractor_Status.xls!"&amp;L$1),MATCH($F183,[1]!Serial,0),0)&lt;&gt;0,INDEX(INDIRECT("Tractor_Status.xls!"&amp;L$1),MATCH($F183,[1]!Serial,0),0),"N/A")</f>
        <v>Follrod</v>
      </c>
      <c r="M183" s="206" t="str">
        <f ca="1">IF(INDEX(INDIRECT("Tractor_Status.xls!"&amp;M$1),MATCH($F183,[1]!Serial,0),0)&lt;&gt;0,INDEX(INDIRECT("Tractor_Status.xls!"&amp;M$1),MATCH($F183,[1]!Serial,0),0),"N/A")</f>
        <v>N/A</v>
      </c>
      <c r="N183" s="206" t="str">
        <f ca="1">IF(INDEX(INDIRECT("Tractor_Status.xls!"&amp;N$1),MATCH($F183,[1]!Serial,0),0)&lt;&gt;0,INDEX(INDIRECT("Tractor_Status.xls!"&amp;N$1),MATCH($F183,[1]!Serial,0),0),"N/A")</f>
        <v>N/A</v>
      </c>
    </row>
    <row r="184" spans="6:14" x14ac:dyDescent="0.4">
      <c r="F184" t="s">
        <v>651</v>
      </c>
      <c r="G184" s="207" t="str">
        <f ca="1">INDEX($C$2:$C$13,MONTH(INDEX(INDIRECT("Tractor_Status.xls!"&amp;G$1),MATCH($F184,[1]!Serial,0),0)))</f>
        <v>November</v>
      </c>
      <c r="H184" s="206">
        <f ca="1">IF(INDEX(INDIRECT("Tractor_Status.xls!"&amp;H$1),MATCH($F184,[1]!Serial,0),0)&lt;&gt;0,INDEX(INDIRECT("Tractor_Status.xls!"&amp;H$1),MATCH($F184,[1]!Serial,0),0),"N/A")</f>
        <v>41974</v>
      </c>
      <c r="I184" s="206" t="str">
        <f ca="1">IF(INDEX(INDIRECT("Tractor_Status.xls!"&amp;I$1),MATCH($F184,[1]!Serial,0),0)&lt;&gt;0,INDEX(INDIRECT("Tractor_Status.xls!"&amp;I$1),MATCH($F184,[1]!Serial,0),0),"N/A")</f>
        <v>Buckeye</v>
      </c>
      <c r="J184" s="207">
        <f ca="1">IF(INDEX(INDIRECT("Tractor_Status.xls!"&amp;J$1),MATCH($F184,[1]!Serial,0),0)&lt;&gt;0,INDEX(INDIRECT("Tractor_Status.xls!"&amp;J$1),MATCH($F184,[1]!Serial,0),0),"N/A")</f>
        <v>1025</v>
      </c>
      <c r="K184" s="206">
        <f ca="1">INDEX(INDIRECT("Tractor_Status.xls!"&amp;K$1),MATCH($F184,[1]!Serial,0),0)</f>
        <v>41841</v>
      </c>
      <c r="L184" s="206" t="str">
        <f ca="1">IF(INDEX(INDIRECT("Tractor_Status.xls!"&amp;L$1),MATCH($F184,[1]!Serial,0),0)&lt;&gt;0,INDEX(INDIRECT("Tractor_Status.xls!"&amp;L$1),MATCH($F184,[1]!Serial,0),0),"N/A")</f>
        <v>Follrod</v>
      </c>
      <c r="M184" s="206" t="str">
        <f ca="1">IF(INDEX(INDIRECT("Tractor_Status.xls!"&amp;M$1),MATCH($F184,[1]!Serial,0),0)&lt;&gt;0,INDEX(INDIRECT("Tractor_Status.xls!"&amp;M$1),MATCH($F184,[1]!Serial,0),0),"N/A")</f>
        <v>N/A</v>
      </c>
      <c r="N184" s="206" t="str">
        <f ca="1">IF(INDEX(INDIRECT("Tractor_Status.xls!"&amp;N$1),MATCH($F184,[1]!Serial,0),0)&lt;&gt;0,INDEX(INDIRECT("Tractor_Status.xls!"&amp;N$1),MATCH($F184,[1]!Serial,0),0),"N/A")</f>
        <v>N/A</v>
      </c>
    </row>
    <row r="185" spans="6:14" x14ac:dyDescent="0.4">
      <c r="F185" t="s">
        <v>652</v>
      </c>
      <c r="G185" s="207" t="str">
        <f ca="1">INDEX($C$2:$C$13,MONTH(INDEX(INDIRECT("Tractor_Status.xls!"&amp;G$1),MATCH($F185,[1]!Serial,0),0)))</f>
        <v>November</v>
      </c>
      <c r="H185" s="206">
        <f ca="1">IF(INDEX(INDIRECT("Tractor_Status.xls!"&amp;H$1),MATCH($F185,[1]!Serial,0),0)&lt;&gt;0,INDEX(INDIRECT("Tractor_Status.xls!"&amp;H$1),MATCH($F185,[1]!Serial,0),0),"N/A")</f>
        <v>41974</v>
      </c>
      <c r="I185" s="206" t="str">
        <f ca="1">IF(INDEX(INDIRECT("Tractor_Status.xls!"&amp;I$1),MATCH($F185,[1]!Serial,0),0)&lt;&gt;0,INDEX(INDIRECT("Tractor_Status.xls!"&amp;I$1),MATCH($F185,[1]!Serial,0),0),"N/A")</f>
        <v>Buckeye</v>
      </c>
      <c r="J185" s="207">
        <f ca="1">IF(INDEX(INDIRECT("Tractor_Status.xls!"&amp;J$1),MATCH($F185,[1]!Serial,0),0)&lt;&gt;0,INDEX(INDIRECT("Tractor_Status.xls!"&amp;J$1),MATCH($F185,[1]!Serial,0),0),"N/A")</f>
        <v>1025</v>
      </c>
      <c r="K185" s="206">
        <f ca="1">INDEX(INDIRECT("Tractor_Status.xls!"&amp;K$1),MATCH($F185,[1]!Serial,0),0)</f>
        <v>41841</v>
      </c>
      <c r="L185" s="206" t="str">
        <f ca="1">IF(INDEX(INDIRECT("Tractor_Status.xls!"&amp;L$1),MATCH($F185,[1]!Serial,0),0)&lt;&gt;0,INDEX(INDIRECT("Tractor_Status.xls!"&amp;L$1),MATCH($F185,[1]!Serial,0),0),"N/A")</f>
        <v>Follrod</v>
      </c>
      <c r="M185" s="206" t="str">
        <f ca="1">IF(INDEX(INDIRECT("Tractor_Status.xls!"&amp;M$1),MATCH($F185,[1]!Serial,0),0)&lt;&gt;0,INDEX(INDIRECT("Tractor_Status.xls!"&amp;M$1),MATCH($F185,[1]!Serial,0),0),"N/A")</f>
        <v>N/A</v>
      </c>
      <c r="N185" s="206" t="str">
        <f ca="1">IF(INDEX(INDIRECT("Tractor_Status.xls!"&amp;N$1),MATCH($F185,[1]!Serial,0),0)&lt;&gt;0,INDEX(INDIRECT("Tractor_Status.xls!"&amp;N$1),MATCH($F185,[1]!Serial,0),0),"N/A")</f>
        <v>N/A</v>
      </c>
    </row>
    <row r="186" spans="6:14" x14ac:dyDescent="0.4">
      <c r="F186" t="s">
        <v>653</v>
      </c>
      <c r="G186" s="207" t="str">
        <f ca="1">INDEX($C$2:$C$13,MONTH(INDEX(INDIRECT("Tractor_Status.xls!"&amp;G$1),MATCH($F186,[1]!Serial,0),0)))</f>
        <v>November</v>
      </c>
      <c r="H186" s="206">
        <f ca="1">IF(INDEX(INDIRECT("Tractor_Status.xls!"&amp;H$1),MATCH($F186,[1]!Serial,0),0)&lt;&gt;0,INDEX(INDIRECT("Tractor_Status.xls!"&amp;H$1),MATCH($F186,[1]!Serial,0),0),"N/A")</f>
        <v>41944</v>
      </c>
      <c r="I186" s="206" t="str">
        <f ca="1">IF(INDEX(INDIRECT("Tractor_Status.xls!"&amp;I$1),MATCH($F186,[1]!Serial,0),0)&lt;&gt;0,INDEX(INDIRECT("Tractor_Status.xls!"&amp;I$1),MATCH($F186,[1]!Serial,0),0),"N/A")</f>
        <v>HPA</v>
      </c>
      <c r="J186" s="207" t="str">
        <f ca="1">IF(INDEX(INDIRECT("Tractor_Status.xls!"&amp;J$1),MATCH($F186,[1]!Serial,0),0)&lt;&gt;0,INDEX(INDIRECT("Tractor_Status.xls!"&amp;J$1),MATCH($F186,[1]!Serial,0),0),"N/A")</f>
        <v>1220+</v>
      </c>
      <c r="K186" s="206">
        <f ca="1">INDEX(INDIRECT("Tractor_Status.xls!"&amp;K$1),MATCH($F186,[1]!Serial,0),0)</f>
        <v>41835</v>
      </c>
      <c r="L186" s="206" t="str">
        <f ca="1">IF(INDEX(INDIRECT("Tractor_Status.xls!"&amp;L$1),MATCH($F186,[1]!Serial,0),0)&lt;&gt;0,INDEX(INDIRECT("Tractor_Status.xls!"&amp;L$1),MATCH($F186,[1]!Serial,0),0),"N/A")</f>
        <v>Ohm</v>
      </c>
      <c r="M186" s="206" t="str">
        <f ca="1">IF(INDEX(INDIRECT("Tractor_Status.xls!"&amp;M$1),MATCH($F186,[1]!Serial,0),0)&lt;&gt;0,INDEX(INDIRECT("Tractor_Status.xls!"&amp;M$1),MATCH($F186,[1]!Serial,0),0),"N/A")</f>
        <v>N/A</v>
      </c>
      <c r="N186" s="206" t="str">
        <f ca="1">IF(INDEX(INDIRECT("Tractor_Status.xls!"&amp;N$1),MATCH($F186,[1]!Serial,0),0)&lt;&gt;0,INDEX(INDIRECT("Tractor_Status.xls!"&amp;N$1),MATCH($F186,[1]!Serial,0),0),"N/A")</f>
        <v>JD Zeltinger Farms, Kenmare ND</v>
      </c>
    </row>
    <row r="187" spans="6:14" x14ac:dyDescent="0.4">
      <c r="F187" t="s">
        <v>654</v>
      </c>
      <c r="G187" s="207" t="str">
        <f ca="1">INDEX($C$2:$C$13,MONTH(INDEX(INDIRECT("Tractor_Status.xls!"&amp;G$1),MATCH($F187,[1]!Serial,0),0)))</f>
        <v>November</v>
      </c>
      <c r="H187" s="206">
        <f ca="1">IF(INDEX(INDIRECT("Tractor_Status.xls!"&amp;H$1),MATCH($F187,[1]!Serial,0),0)&lt;&gt;0,INDEX(INDIRECT("Tractor_Status.xls!"&amp;H$1),MATCH($F187,[1]!Serial,0),0),"N/A")</f>
        <v>41974</v>
      </c>
      <c r="I187" s="206" t="str">
        <f ca="1">IF(INDEX(INDIRECT("Tractor_Status.xls!"&amp;I$1),MATCH($F187,[1]!Serial,0),0)&lt;&gt;0,INDEX(INDIRECT("Tractor_Status.xls!"&amp;I$1),MATCH($F187,[1]!Serial,0),0),"N/A")</f>
        <v>Delta NH</v>
      </c>
      <c r="J187" s="207">
        <f ca="1">IF(INDEX(INDIRECT("Tractor_Status.xls!"&amp;J$1),MATCH($F187,[1]!Serial,0),0)&lt;&gt;0,INDEX(INDIRECT("Tractor_Status.xls!"&amp;J$1),MATCH($F187,[1]!Serial,0),0),"N/A")</f>
        <v>720</v>
      </c>
      <c r="K187" s="206">
        <f ca="1">INDEX(INDIRECT("Tractor_Status.xls!"&amp;K$1),MATCH($F187,[1]!Serial,0),0)</f>
        <v>41836</v>
      </c>
      <c r="L187" s="206" t="str">
        <f ca="1">IF(INDEX(INDIRECT("Tractor_Status.xls!"&amp;L$1),MATCH($F187,[1]!Serial,0),0)&lt;&gt;0,INDEX(INDIRECT("Tractor_Status.xls!"&amp;L$1),MATCH($F187,[1]!Serial,0),0),"N/A")</f>
        <v>Rech</v>
      </c>
      <c r="M187" s="206" t="str">
        <f ca="1">IF(INDEX(INDIRECT("Tractor_Status.xls!"&amp;M$1),MATCH($F187,[1]!Serial,0),0)&lt;&gt;0,INDEX(INDIRECT("Tractor_Status.xls!"&amp;M$1),MATCH($F187,[1]!Serial,0),0),"N/A")</f>
        <v>N/A</v>
      </c>
      <c r="N187" s="206" t="str">
        <f ca="1">IF(INDEX(INDIRECT("Tractor_Status.xls!"&amp;N$1),MATCH($F187,[1]!Serial,0),0)&lt;&gt;0,INDEX(INDIRECT("Tractor_Status.xls!"&amp;N$1),MATCH($F187,[1]!Serial,0),0),"N/A")</f>
        <v>N/A</v>
      </c>
    </row>
    <row r="188" spans="6:14" x14ac:dyDescent="0.4">
      <c r="F188" t="s">
        <v>655</v>
      </c>
      <c r="G188" s="207" t="str">
        <f ca="1">INDEX($C$2:$C$13,MONTH(INDEX(INDIRECT("Tractor_Status.xls!"&amp;G$1),MATCH($F188,[1]!Serial,0),0)))</f>
        <v>November</v>
      </c>
      <c r="H188" s="206">
        <f ca="1">IF(INDEX(INDIRECT("Tractor_Status.xls!"&amp;H$1),MATCH($F188,[1]!Serial,0),0)&lt;&gt;0,INDEX(INDIRECT("Tractor_Status.xls!"&amp;H$1),MATCH($F188,[1]!Serial,0),0),"N/A")</f>
        <v>41944</v>
      </c>
      <c r="I188" s="206" t="str">
        <f ca="1">IF(INDEX(INDIRECT("Tractor_Status.xls!"&amp;I$1),MATCH($F188,[1]!Serial,0),0)&lt;&gt;0,INDEX(INDIRECT("Tractor_Status.xls!"&amp;I$1),MATCH($F188,[1]!Serial,0),0),"N/A")</f>
        <v>HPA</v>
      </c>
      <c r="J188" s="207">
        <f ca="1">IF(INDEX(INDIRECT("Tractor_Status.xls!"&amp;J$1),MATCH($F188,[1]!Serial,0),0)&lt;&gt;0,INDEX(INDIRECT("Tractor_Status.xls!"&amp;J$1),MATCH($F188,[1]!Serial,0),0),"N/A")</f>
        <v>1020</v>
      </c>
      <c r="K188" s="206">
        <f ca="1">INDEX(INDIRECT("Tractor_Status.xls!"&amp;K$1),MATCH($F188,[1]!Serial,0),0)</f>
        <v>41835</v>
      </c>
      <c r="L188" s="206" t="str">
        <f ca="1">IF(INDEX(INDIRECT("Tractor_Status.xls!"&amp;L$1),MATCH($F188,[1]!Serial,0),0)&lt;&gt;0,INDEX(INDIRECT("Tractor_Status.xls!"&amp;L$1),MATCH($F188,[1]!Serial,0),0),"N/A")</f>
        <v>Ohm</v>
      </c>
      <c r="M188" s="206" t="str">
        <f ca="1">IF(INDEX(INDIRECT("Tractor_Status.xls!"&amp;M$1),MATCH($F188,[1]!Serial,0),0)&lt;&gt;0,INDEX(INDIRECT("Tractor_Status.xls!"&amp;M$1),MATCH($F188,[1]!Serial,0),0),"N/A")</f>
        <v>N/A</v>
      </c>
      <c r="N188" s="206" t="str">
        <f ca="1">IF(INDEX(INDIRECT("Tractor_Status.xls!"&amp;N$1),MATCH($F188,[1]!Serial,0),0)&lt;&gt;0,INDEX(INDIRECT("Tractor_Status.xls!"&amp;N$1),MATCH($F188,[1]!Serial,0),0),"N/A")</f>
        <v>N/A</v>
      </c>
    </row>
    <row r="189" spans="6:14" x14ac:dyDescent="0.4">
      <c r="F189" t="s">
        <v>656</v>
      </c>
      <c r="G189" s="207" t="str">
        <f ca="1">INDEX($C$2:$C$13,MONTH(INDEX(INDIRECT("Tractor_Status.xls!"&amp;G$1),MATCH($F189,[1]!Serial,0),0)))</f>
        <v>November</v>
      </c>
      <c r="H189" s="206">
        <f ca="1">IF(INDEX(INDIRECT("Tractor_Status.xls!"&amp;H$1),MATCH($F189,[1]!Serial,0),0)&lt;&gt;0,INDEX(INDIRECT("Tractor_Status.xls!"&amp;H$1),MATCH($F189,[1]!Serial,0),0),"N/A")</f>
        <v>41974</v>
      </c>
      <c r="I189" s="206" t="str">
        <f ca="1">IF(INDEX(INDIRECT("Tractor_Status.xls!"&amp;I$1),MATCH($F189,[1]!Serial,0),0)&lt;&gt;0,INDEX(INDIRECT("Tractor_Status.xls!"&amp;I$1),MATCH($F189,[1]!Serial,0),0),"N/A")</f>
        <v>HPA</v>
      </c>
      <c r="J189" s="207">
        <f ca="1">IF(INDEX(INDIRECT("Tractor_Status.xls!"&amp;J$1),MATCH($F189,[1]!Serial,0),0)&lt;&gt;0,INDEX(INDIRECT("Tractor_Status.xls!"&amp;J$1),MATCH($F189,[1]!Serial,0),0),"N/A")</f>
        <v>1020</v>
      </c>
      <c r="K189" s="206">
        <f ca="1">INDEX(INDIRECT("Tractor_Status.xls!"&amp;K$1),MATCH($F189,[1]!Serial,0),0)</f>
        <v>41835</v>
      </c>
      <c r="L189" s="206" t="str">
        <f ca="1">IF(INDEX(INDIRECT("Tractor_Status.xls!"&amp;L$1),MATCH($F189,[1]!Serial,0),0)&lt;&gt;0,INDEX(INDIRECT("Tractor_Status.xls!"&amp;L$1),MATCH($F189,[1]!Serial,0),0),"N/A")</f>
        <v>Ohm</v>
      </c>
      <c r="M189" s="206" t="str">
        <f ca="1">IF(INDEX(INDIRECT("Tractor_Status.xls!"&amp;M$1),MATCH($F189,[1]!Serial,0),0)&lt;&gt;0,INDEX(INDIRECT("Tractor_Status.xls!"&amp;M$1),MATCH($F189,[1]!Serial,0),0),"N/A")</f>
        <v>N/A</v>
      </c>
      <c r="N189" s="206" t="str">
        <f ca="1">IF(INDEX(INDIRECT("Tractor_Status.xls!"&amp;N$1),MATCH($F189,[1]!Serial,0),0)&lt;&gt;0,INDEX(INDIRECT("Tractor_Status.xls!"&amp;N$1),MATCH($F189,[1]!Serial,0),0),"N/A")</f>
        <v>N/A</v>
      </c>
    </row>
    <row r="190" spans="6:14" x14ac:dyDescent="0.4">
      <c r="F190" t="s">
        <v>657</v>
      </c>
      <c r="G190" s="207" t="str">
        <f ca="1">INDEX($C$2:$C$13,MONTH(INDEX(INDIRECT("Tractor_Status.xls!"&amp;G$1),MATCH($F190,[1]!Serial,0),0)))</f>
        <v>November</v>
      </c>
      <c r="H190" s="206">
        <f ca="1">IF(INDEX(INDIRECT("Tractor_Status.xls!"&amp;H$1),MATCH($F190,[1]!Serial,0),0)&lt;&gt;0,INDEX(INDIRECT("Tractor_Status.xls!"&amp;H$1),MATCH($F190,[1]!Serial,0),0),"N/A")</f>
        <v>41883</v>
      </c>
      <c r="I190" s="206" t="str">
        <f ca="1">IF(INDEX(INDIRECT("Tractor_Status.xls!"&amp;I$1),MATCH($F190,[1]!Serial,0),0)&lt;&gt;0,INDEX(INDIRECT("Tractor_Status.xls!"&amp;I$1),MATCH($F190,[1]!Serial,0),0),"N/A")</f>
        <v>HPA</v>
      </c>
      <c r="J190" s="207">
        <f ca="1">IF(INDEX(INDIRECT("Tractor_Status.xls!"&amp;J$1),MATCH($F190,[1]!Serial,0),0)&lt;&gt;0,INDEX(INDIRECT("Tractor_Status.xls!"&amp;J$1),MATCH($F190,[1]!Serial,0),0),"N/A")</f>
        <v>1020</v>
      </c>
      <c r="K190" s="206">
        <f ca="1">INDEX(INDIRECT("Tractor_Status.xls!"&amp;K$1),MATCH($F190,[1]!Serial,0),0)</f>
        <v>41835</v>
      </c>
      <c r="L190" s="206" t="str">
        <f ca="1">IF(INDEX(INDIRECT("Tractor_Status.xls!"&amp;L$1),MATCH($F190,[1]!Serial,0),0)&lt;&gt;0,INDEX(INDIRECT("Tractor_Status.xls!"&amp;L$1),MATCH($F190,[1]!Serial,0),0),"N/A")</f>
        <v>Ohm</v>
      </c>
      <c r="M190" s="206" t="str">
        <f ca="1">IF(INDEX(INDIRECT("Tractor_Status.xls!"&amp;M$1),MATCH($F190,[1]!Serial,0),0)&lt;&gt;0,INDEX(INDIRECT("Tractor_Status.xls!"&amp;M$1),MATCH($F190,[1]!Serial,0),0),"N/A")</f>
        <v>N/A</v>
      </c>
      <c r="N190" s="206" t="str">
        <f ca="1">IF(INDEX(INDIRECT("Tractor_Status.xls!"&amp;N$1),MATCH($F190,[1]!Serial,0),0)&lt;&gt;0,INDEX(INDIRECT("Tractor_Status.xls!"&amp;N$1),MATCH($F190,[1]!Serial,0),0),"N/A")</f>
        <v>N/A</v>
      </c>
    </row>
    <row r="191" spans="6:14" x14ac:dyDescent="0.4">
      <c r="F191" t="s">
        <v>658</v>
      </c>
      <c r="G191" s="207" t="str">
        <f ca="1">INDEX($C$2:$C$13,MONTH(INDEX(INDIRECT("Tractor_Status.xls!"&amp;G$1),MATCH($F191,[1]!Serial,0),0)))</f>
        <v>November</v>
      </c>
      <c r="H191" s="206">
        <f ca="1">IF(INDEX(INDIRECT("Tractor_Status.xls!"&amp;H$1),MATCH($F191,[1]!Serial,0),0)&lt;&gt;0,INDEX(INDIRECT("Tractor_Status.xls!"&amp;H$1),MATCH($F191,[1]!Serial,0),0),"N/A")</f>
        <v>41974</v>
      </c>
      <c r="I191" s="206" t="str">
        <f ca="1">IF(INDEX(INDIRECT("Tractor_Status.xls!"&amp;I$1),MATCH($F191,[1]!Serial,0),0)&lt;&gt;0,INDEX(INDIRECT("Tractor_Status.xls!"&amp;I$1),MATCH($F191,[1]!Serial,0),0),"N/A")</f>
        <v>OVA-IN</v>
      </c>
      <c r="J191" s="207">
        <f ca="1">IF(INDEX(INDIRECT("Tractor_Status.xls!"&amp;J$1),MATCH($F191,[1]!Serial,0),0)&lt;&gt;0,INDEX(INDIRECT("Tractor_Status.xls!"&amp;J$1),MATCH($F191,[1]!Serial,0),0),"N/A")</f>
        <v>1220</v>
      </c>
      <c r="K191" s="206">
        <f ca="1">INDEX(INDIRECT("Tractor_Status.xls!"&amp;K$1),MATCH($F191,[1]!Serial,0),0)</f>
        <v>41829</v>
      </c>
      <c r="L191" s="206" t="str">
        <f ca="1">IF(INDEX(INDIRECT("Tractor_Status.xls!"&amp;L$1),MATCH($F191,[1]!Serial,0),0)&lt;&gt;0,INDEX(INDIRECT("Tractor_Status.xls!"&amp;L$1),MATCH($F191,[1]!Serial,0),0),"N/A")</f>
        <v>Payne</v>
      </c>
      <c r="M191" s="206" t="str">
        <f ca="1">IF(INDEX(INDIRECT("Tractor_Status.xls!"&amp;M$1),MATCH($F191,[1]!Serial,0),0)&lt;&gt;0,INDEX(INDIRECT("Tractor_Status.xls!"&amp;M$1),MATCH($F191,[1]!Serial,0),0),"N/A")</f>
        <v>N/A</v>
      </c>
      <c r="N191" s="206" t="str">
        <f ca="1">IF(INDEX(INDIRECT("Tractor_Status.xls!"&amp;N$1),MATCH($F191,[1]!Serial,0),0)&lt;&gt;0,INDEX(INDIRECT("Tractor_Status.xls!"&amp;N$1),MATCH($F191,[1]!Serial,0),0),"N/A")</f>
        <v>PO ASG-20</v>
      </c>
    </row>
    <row r="192" spans="6:14" x14ac:dyDescent="0.4">
      <c r="F192" t="s">
        <v>659</v>
      </c>
      <c r="G192" s="207" t="str">
        <f ca="1">INDEX($C$2:$C$13,MONTH(INDEX(INDIRECT("Tractor_Status.xls!"&amp;G$1),MATCH($F192,[1]!Serial,0),0)))</f>
        <v>November</v>
      </c>
      <c r="H192" s="206">
        <f ca="1">IF(INDEX(INDIRECT("Tractor_Status.xls!"&amp;H$1),MATCH($F192,[1]!Serial,0),0)&lt;&gt;0,INDEX(INDIRECT("Tractor_Status.xls!"&amp;H$1),MATCH($F192,[1]!Serial,0),0),"N/A")</f>
        <v>41974</v>
      </c>
      <c r="I192" s="206" t="str">
        <f ca="1">IF(INDEX(INDIRECT("Tractor_Status.xls!"&amp;I$1),MATCH($F192,[1]!Serial,0),0)&lt;&gt;0,INDEX(INDIRECT("Tractor_Status.xls!"&amp;I$1),MATCH($F192,[1]!Serial,0),0),"N/A")</f>
        <v>OVA-IN</v>
      </c>
      <c r="J192" s="207">
        <f ca="1">IF(INDEX(INDIRECT("Tractor_Status.xls!"&amp;J$1),MATCH($F192,[1]!Serial,0),0)&lt;&gt;0,INDEX(INDIRECT("Tractor_Status.xls!"&amp;J$1),MATCH($F192,[1]!Serial,0),0),"N/A")</f>
        <v>720</v>
      </c>
      <c r="K192" s="206">
        <f ca="1">INDEX(INDIRECT("Tractor_Status.xls!"&amp;K$1),MATCH($F192,[1]!Serial,0),0)</f>
        <v>41829</v>
      </c>
      <c r="L192" s="206" t="str">
        <f ca="1">IF(INDEX(INDIRECT("Tractor_Status.xls!"&amp;L$1),MATCH($F192,[1]!Serial,0),0)&lt;&gt;0,INDEX(INDIRECT("Tractor_Status.xls!"&amp;L$1),MATCH($F192,[1]!Serial,0),0),"N/A")</f>
        <v>Payne</v>
      </c>
      <c r="M192" s="206" t="str">
        <f ca="1">IF(INDEX(INDIRECT("Tractor_Status.xls!"&amp;M$1),MATCH($F192,[1]!Serial,0),0)&lt;&gt;0,INDEX(INDIRECT("Tractor_Status.xls!"&amp;M$1),MATCH($F192,[1]!Serial,0),0),"N/A")</f>
        <v>N/A</v>
      </c>
      <c r="N192" s="206" t="str">
        <f ca="1">IF(INDEX(INDIRECT("Tractor_Status.xls!"&amp;N$1),MATCH($F192,[1]!Serial,0),0)&lt;&gt;0,INDEX(INDIRECT("Tractor_Status.xls!"&amp;N$1),MATCH($F192,[1]!Serial,0),0),"N/A")</f>
        <v>PO ASG-07</v>
      </c>
    </row>
    <row r="193" spans="6:14" x14ac:dyDescent="0.4">
      <c r="F193" t="s">
        <v>660</v>
      </c>
      <c r="G193" s="207" t="str">
        <f ca="1">INDEX($C$2:$C$13,MONTH(INDEX(INDIRECT("Tractor_Status.xls!"&amp;G$1),MATCH($F193,[1]!Serial,0),0)))</f>
        <v>November</v>
      </c>
      <c r="H193" s="206">
        <f ca="1">IF(INDEX(INDIRECT("Tractor_Status.xls!"&amp;H$1),MATCH($F193,[1]!Serial,0),0)&lt;&gt;0,INDEX(INDIRECT("Tractor_Status.xls!"&amp;H$1),MATCH($F193,[1]!Serial,0),0),"N/A")</f>
        <v>41974</v>
      </c>
      <c r="I193" s="206" t="str">
        <f ca="1">IF(INDEX(INDIRECT("Tractor_Status.xls!"&amp;I$1),MATCH($F193,[1]!Serial,0),0)&lt;&gt;0,INDEX(INDIRECT("Tractor_Status.xls!"&amp;I$1),MATCH($F193,[1]!Serial,0),0),"N/A")</f>
        <v>OVA-IN</v>
      </c>
      <c r="J193" s="207">
        <f ca="1">IF(INDEX(INDIRECT("Tractor_Status.xls!"&amp;J$1),MATCH($F193,[1]!Serial,0),0)&lt;&gt;0,INDEX(INDIRECT("Tractor_Status.xls!"&amp;J$1),MATCH($F193,[1]!Serial,0),0),"N/A")</f>
        <v>720</v>
      </c>
      <c r="K193" s="206">
        <f ca="1">INDEX(INDIRECT("Tractor_Status.xls!"&amp;K$1),MATCH($F193,[1]!Serial,0),0)</f>
        <v>41829</v>
      </c>
      <c r="L193" s="206" t="str">
        <f ca="1">IF(INDEX(INDIRECT("Tractor_Status.xls!"&amp;L$1),MATCH($F193,[1]!Serial,0),0)&lt;&gt;0,INDEX(INDIRECT("Tractor_Status.xls!"&amp;L$1),MATCH($F193,[1]!Serial,0),0),"N/A")</f>
        <v>Payne</v>
      </c>
      <c r="M193" s="206" t="str">
        <f ca="1">IF(INDEX(INDIRECT("Tractor_Status.xls!"&amp;M$1),MATCH($F193,[1]!Serial,0),0)&lt;&gt;0,INDEX(INDIRECT("Tractor_Status.xls!"&amp;M$1),MATCH($F193,[1]!Serial,0),0),"N/A")</f>
        <v>N/A</v>
      </c>
      <c r="N193" s="206" t="str">
        <f ca="1">IF(INDEX(INDIRECT("Tractor_Status.xls!"&amp;N$1),MATCH($F193,[1]!Serial,0),0)&lt;&gt;0,INDEX(INDIRECT("Tractor_Status.xls!"&amp;N$1),MATCH($F193,[1]!Serial,0),0),"N/A")</f>
        <v>PO ASG-08</v>
      </c>
    </row>
    <row r="194" spans="6:14" x14ac:dyDescent="0.4">
      <c r="F194" t="s">
        <v>661</v>
      </c>
      <c r="G194" s="207" t="str">
        <f ca="1">INDEX($C$2:$C$13,MONTH(INDEX(INDIRECT("Tractor_Status.xls!"&amp;G$1),MATCH($F194,[1]!Serial,0),0)))</f>
        <v>November</v>
      </c>
      <c r="H194" s="206">
        <f ca="1">IF(INDEX(INDIRECT("Tractor_Status.xls!"&amp;H$1),MATCH($F194,[1]!Serial,0),0)&lt;&gt;0,INDEX(INDIRECT("Tractor_Status.xls!"&amp;H$1),MATCH($F194,[1]!Serial,0),0),"N/A")</f>
        <v>41974</v>
      </c>
      <c r="I194" s="206" t="str">
        <f ca="1">IF(INDEX(INDIRECT("Tractor_Status.xls!"&amp;I$1),MATCH($F194,[1]!Serial,0),0)&lt;&gt;0,INDEX(INDIRECT("Tractor_Status.xls!"&amp;I$1),MATCH($F194,[1]!Serial,0),0),"N/A")</f>
        <v>OVA-IN</v>
      </c>
      <c r="J194" s="207">
        <f ca="1">IF(INDEX(INDIRECT("Tractor_Status.xls!"&amp;J$1),MATCH($F194,[1]!Serial,0),0)&lt;&gt;0,INDEX(INDIRECT("Tractor_Status.xls!"&amp;J$1),MATCH($F194,[1]!Serial,0),0),"N/A")</f>
        <v>720</v>
      </c>
      <c r="K194" s="206">
        <f ca="1">INDEX(INDIRECT("Tractor_Status.xls!"&amp;K$1),MATCH($F194,[1]!Serial,0),0)</f>
        <v>41829</v>
      </c>
      <c r="L194" s="206" t="str">
        <f ca="1">IF(INDEX(INDIRECT("Tractor_Status.xls!"&amp;L$1),MATCH($F194,[1]!Serial,0),0)&lt;&gt;0,INDEX(INDIRECT("Tractor_Status.xls!"&amp;L$1),MATCH($F194,[1]!Serial,0),0),"N/A")</f>
        <v>Payne</v>
      </c>
      <c r="M194" s="206" t="str">
        <f ca="1">IF(INDEX(INDIRECT("Tractor_Status.xls!"&amp;M$1),MATCH($F194,[1]!Serial,0),0)&lt;&gt;0,INDEX(INDIRECT("Tractor_Status.xls!"&amp;M$1),MATCH($F194,[1]!Serial,0),0),"N/A")</f>
        <v>N/A</v>
      </c>
      <c r="N194" s="206" t="str">
        <f ca="1">IF(INDEX(INDIRECT("Tractor_Status.xls!"&amp;N$1),MATCH($F194,[1]!Serial,0),0)&lt;&gt;0,INDEX(INDIRECT("Tractor_Status.xls!"&amp;N$1),MATCH($F194,[1]!Serial,0),0),"N/A")</f>
        <v>PO ASG-09</v>
      </c>
    </row>
    <row r="195" spans="6:14" x14ac:dyDescent="0.4">
      <c r="F195" t="s">
        <v>662</v>
      </c>
      <c r="G195" s="207" t="str">
        <f ca="1">INDEX($C$2:$C$13,MONTH(INDEX(INDIRECT("Tractor_Status.xls!"&amp;G$1),MATCH($F195,[1]!Serial,0),0)))</f>
        <v>November</v>
      </c>
      <c r="H195" s="206">
        <f ca="1">IF(INDEX(INDIRECT("Tractor_Status.xls!"&amp;H$1),MATCH($F195,[1]!Serial,0),0)&lt;&gt;0,INDEX(INDIRECT("Tractor_Status.xls!"&amp;H$1),MATCH($F195,[1]!Serial,0),0),"N/A")</f>
        <v>41974</v>
      </c>
      <c r="I195" s="206" t="str">
        <f ca="1">IF(INDEX(INDIRECT("Tractor_Status.xls!"&amp;I$1),MATCH($F195,[1]!Serial,0),0)&lt;&gt;0,INDEX(INDIRECT("Tractor_Status.xls!"&amp;I$1),MATCH($F195,[1]!Serial,0),0),"N/A")</f>
        <v>OVA-IN</v>
      </c>
      <c r="J195" s="207">
        <f ca="1">IF(INDEX(INDIRECT("Tractor_Status.xls!"&amp;J$1),MATCH($F195,[1]!Serial,0),0)&lt;&gt;0,INDEX(INDIRECT("Tractor_Status.xls!"&amp;J$1),MATCH($F195,[1]!Serial,0),0),"N/A")</f>
        <v>720</v>
      </c>
      <c r="K195" s="206">
        <f ca="1">INDEX(INDIRECT("Tractor_Status.xls!"&amp;K$1),MATCH($F195,[1]!Serial,0),0)</f>
        <v>41829</v>
      </c>
      <c r="L195" s="206" t="str">
        <f ca="1">IF(INDEX(INDIRECT("Tractor_Status.xls!"&amp;L$1),MATCH($F195,[1]!Serial,0),0)&lt;&gt;0,INDEX(INDIRECT("Tractor_Status.xls!"&amp;L$1),MATCH($F195,[1]!Serial,0),0),"N/A")</f>
        <v>Payne</v>
      </c>
      <c r="M195" s="206" t="str">
        <f ca="1">IF(INDEX(INDIRECT("Tractor_Status.xls!"&amp;M$1),MATCH($F195,[1]!Serial,0),0)&lt;&gt;0,INDEX(INDIRECT("Tractor_Status.xls!"&amp;M$1),MATCH($F195,[1]!Serial,0),0),"N/A")</f>
        <v>N/A</v>
      </c>
      <c r="N195" s="206" t="str">
        <f ca="1">IF(INDEX(INDIRECT("Tractor_Status.xls!"&amp;N$1),MATCH($F195,[1]!Serial,0),0)&lt;&gt;0,INDEX(INDIRECT("Tractor_Status.xls!"&amp;N$1),MATCH($F195,[1]!Serial,0),0),"N/A")</f>
        <v>PO ASG-10</v>
      </c>
    </row>
    <row r="196" spans="6:14" x14ac:dyDescent="0.4">
      <c r="F196" t="s">
        <v>663</v>
      </c>
      <c r="G196" s="207" t="str">
        <f ca="1">INDEX($C$2:$C$13,MONTH(INDEX(INDIRECT("Tractor_Status.xls!"&amp;G$1),MATCH($F196,[1]!Serial,0),0)))</f>
        <v>November</v>
      </c>
      <c r="H196" s="206">
        <f ca="1">IF(INDEX(INDIRECT("Tractor_Status.xls!"&amp;H$1),MATCH($F196,[1]!Serial,0),0)&lt;&gt;0,INDEX(INDIRECT("Tractor_Status.xls!"&amp;H$1),MATCH($F196,[1]!Serial,0),0),"N/A")</f>
        <v>41974</v>
      </c>
      <c r="I196" s="206" t="str">
        <f ca="1">IF(INDEX(INDIRECT("Tractor_Status.xls!"&amp;I$1),MATCH($F196,[1]!Serial,0),0)&lt;&gt;0,INDEX(INDIRECT("Tractor_Status.xls!"&amp;I$1),MATCH($F196,[1]!Serial,0),0),"N/A")</f>
        <v>Simpson</v>
      </c>
      <c r="J196" s="207">
        <f ca="1">IF(INDEX(INDIRECT("Tractor_Status.xls!"&amp;J$1),MATCH($F196,[1]!Serial,0),0)&lt;&gt;0,INDEX(INDIRECT("Tractor_Status.xls!"&amp;J$1),MATCH($F196,[1]!Serial,0),0),"N/A")</f>
        <v>1025</v>
      </c>
      <c r="K196" s="206">
        <f ca="1">INDEX(INDIRECT("Tractor_Status.xls!"&amp;K$1),MATCH($F196,[1]!Serial,0),0)</f>
        <v>41816</v>
      </c>
      <c r="L196" s="206" t="str">
        <f ca="1">IF(INDEX(INDIRECT("Tractor_Status.xls!"&amp;L$1),MATCH($F196,[1]!Serial,0),0)&lt;&gt;0,INDEX(INDIRECT("Tractor_Status.xls!"&amp;L$1),MATCH($F196,[1]!Serial,0),0),"N/A")</f>
        <v>Thompson</v>
      </c>
      <c r="M196" s="206" t="str">
        <f ca="1">IF(INDEX(INDIRECT("Tractor_Status.xls!"&amp;M$1),MATCH($F196,[1]!Serial,0),0)&lt;&gt;0,INDEX(INDIRECT("Tractor_Status.xls!"&amp;M$1),MATCH($F196,[1]!Serial,0),0),"N/A")</f>
        <v>N/A</v>
      </c>
      <c r="N196" s="206" t="str">
        <f ca="1">IF(INDEX(INDIRECT("Tractor_Status.xls!"&amp;N$1),MATCH($F196,[1]!Serial,0),0)&lt;&gt;0,INDEX(INDIRECT("Tractor_Status.xls!"&amp;N$1),MATCH($F196,[1]!Serial,0),0),"N/A")</f>
        <v>J15-22</v>
      </c>
    </row>
    <row r="197" spans="6:14" x14ac:dyDescent="0.4">
      <c r="F197" t="s">
        <v>664</v>
      </c>
      <c r="G197" s="207" t="str">
        <f ca="1">INDEX($C$2:$C$13,MONTH(INDEX(INDIRECT("Tractor_Status.xls!"&amp;G$1),MATCH($F197,[1]!Serial,0),0)))</f>
        <v>November</v>
      </c>
      <c r="H197" s="206">
        <f ca="1">IF(INDEX(INDIRECT("Tractor_Status.xls!"&amp;H$1),MATCH($F197,[1]!Serial,0),0)&lt;&gt;0,INDEX(INDIRECT("Tractor_Status.xls!"&amp;H$1),MATCH($F197,[1]!Serial,0),0),"N/A")</f>
        <v>41974</v>
      </c>
      <c r="I197" s="206" t="str">
        <f ca="1">IF(INDEX(INDIRECT("Tractor_Status.xls!"&amp;I$1),MATCH($F197,[1]!Serial,0),0)&lt;&gt;0,INDEX(INDIRECT("Tractor_Status.xls!"&amp;I$1),MATCH($F197,[1]!Serial,0),0),"N/A")</f>
        <v>Simpson</v>
      </c>
      <c r="J197" s="207">
        <f ca="1">IF(INDEX(INDIRECT("Tractor_Status.xls!"&amp;J$1),MATCH($F197,[1]!Serial,0),0)&lt;&gt;0,INDEX(INDIRECT("Tractor_Status.xls!"&amp;J$1),MATCH($F197,[1]!Serial,0),0),"N/A")</f>
        <v>1025</v>
      </c>
      <c r="K197" s="206">
        <f ca="1">INDEX(INDIRECT("Tractor_Status.xls!"&amp;K$1),MATCH($F197,[1]!Serial,0),0)</f>
        <v>41816</v>
      </c>
      <c r="L197" s="206" t="str">
        <f ca="1">IF(INDEX(INDIRECT("Tractor_Status.xls!"&amp;L$1),MATCH($F197,[1]!Serial,0),0)&lt;&gt;0,INDEX(INDIRECT("Tractor_Status.xls!"&amp;L$1),MATCH($F197,[1]!Serial,0),0),"N/A")</f>
        <v>Thompson</v>
      </c>
      <c r="M197" s="206" t="str">
        <f ca="1">IF(INDEX(INDIRECT("Tractor_Status.xls!"&amp;M$1),MATCH($F197,[1]!Serial,0),0)&lt;&gt;0,INDEX(INDIRECT("Tractor_Status.xls!"&amp;M$1),MATCH($F197,[1]!Serial,0),0),"N/A")</f>
        <v>N/A</v>
      </c>
      <c r="N197" s="206" t="str">
        <f ca="1">IF(INDEX(INDIRECT("Tractor_Status.xls!"&amp;N$1),MATCH($F197,[1]!Serial,0),0)&lt;&gt;0,INDEX(INDIRECT("Tractor_Status.xls!"&amp;N$1),MATCH($F197,[1]!Serial,0),0),"N/A")</f>
        <v>J15-23</v>
      </c>
    </row>
    <row r="198" spans="6:14" x14ac:dyDescent="0.4">
      <c r="F198" t="s">
        <v>665</v>
      </c>
      <c r="G198" s="207" t="str">
        <f ca="1">INDEX($C$2:$C$13,MONTH(INDEX(INDIRECT("Tractor_Status.xls!"&amp;G$1),MATCH($F198,[1]!Serial,0),0)))</f>
        <v>November</v>
      </c>
      <c r="H198" s="206">
        <f ca="1">IF(INDEX(INDIRECT("Tractor_Status.xls!"&amp;H$1),MATCH($F198,[1]!Serial,0),0)&lt;&gt;0,INDEX(INDIRECT("Tractor_Status.xls!"&amp;H$1),MATCH($F198,[1]!Serial,0),0),"N/A")</f>
        <v>41974</v>
      </c>
      <c r="I198" s="206" t="str">
        <f ca="1">IF(INDEX(INDIRECT("Tractor_Status.xls!"&amp;I$1),MATCH($F198,[1]!Serial,0),0)&lt;&gt;0,INDEX(INDIRECT("Tractor_Status.xls!"&amp;I$1),MATCH($F198,[1]!Serial,0),0),"N/A")</f>
        <v>Simpson</v>
      </c>
      <c r="J198" s="207">
        <f ca="1">IF(INDEX(INDIRECT("Tractor_Status.xls!"&amp;J$1),MATCH($F198,[1]!Serial,0),0)&lt;&gt;0,INDEX(INDIRECT("Tractor_Status.xls!"&amp;J$1),MATCH($F198,[1]!Serial,0),0),"N/A")</f>
        <v>1025</v>
      </c>
      <c r="K198" s="206">
        <f ca="1">INDEX(INDIRECT("Tractor_Status.xls!"&amp;K$1),MATCH($F198,[1]!Serial,0),0)</f>
        <v>41816</v>
      </c>
      <c r="L198" s="206" t="str">
        <f ca="1">IF(INDEX(INDIRECT("Tractor_Status.xls!"&amp;L$1),MATCH($F198,[1]!Serial,0),0)&lt;&gt;0,INDEX(INDIRECT("Tractor_Status.xls!"&amp;L$1),MATCH($F198,[1]!Serial,0),0),"N/A")</f>
        <v>Thompson</v>
      </c>
      <c r="M198" s="206" t="str">
        <f ca="1">IF(INDEX(INDIRECT("Tractor_Status.xls!"&amp;M$1),MATCH($F198,[1]!Serial,0),0)&lt;&gt;0,INDEX(INDIRECT("Tractor_Status.xls!"&amp;M$1),MATCH($F198,[1]!Serial,0),0),"N/A")</f>
        <v>N/A</v>
      </c>
      <c r="N198" s="206" t="str">
        <f ca="1">IF(INDEX(INDIRECT("Tractor_Status.xls!"&amp;N$1),MATCH($F198,[1]!Serial,0),0)&lt;&gt;0,INDEX(INDIRECT("Tractor_Status.xls!"&amp;N$1),MATCH($F198,[1]!Serial,0),0),"N/A")</f>
        <v>J15-24</v>
      </c>
    </row>
    <row r="199" spans="6:14" x14ac:dyDescent="0.4">
      <c r="F199" t="s">
        <v>666</v>
      </c>
      <c r="G199" s="207" t="str">
        <f ca="1">INDEX($C$2:$C$13,MONTH(INDEX(INDIRECT("Tractor_Status.xls!"&amp;G$1),MATCH($F199,[1]!Serial,0),0)))</f>
        <v>November</v>
      </c>
      <c r="H199" s="206">
        <f ca="1">IF(INDEX(INDIRECT("Tractor_Status.xls!"&amp;H$1),MATCH($F199,[1]!Serial,0),0)&lt;&gt;0,INDEX(INDIRECT("Tractor_Status.xls!"&amp;H$1),MATCH($F199,[1]!Serial,0),0),"N/A")</f>
        <v>41974</v>
      </c>
      <c r="I199" s="206" t="str">
        <f ca="1">IF(INDEX(INDIRECT("Tractor_Status.xls!"&amp;I$1),MATCH($F199,[1]!Serial,0),0)&lt;&gt;0,INDEX(INDIRECT("Tractor_Status.xls!"&amp;I$1),MATCH($F199,[1]!Serial,0),0),"N/A")</f>
        <v>Simpson</v>
      </c>
      <c r="J199" s="207">
        <f ca="1">IF(INDEX(INDIRECT("Tractor_Status.xls!"&amp;J$1),MATCH($F199,[1]!Serial,0),0)&lt;&gt;0,INDEX(INDIRECT("Tractor_Status.xls!"&amp;J$1),MATCH($F199,[1]!Serial,0),0),"N/A")</f>
        <v>1025</v>
      </c>
      <c r="K199" s="206">
        <f ca="1">INDEX(INDIRECT("Tractor_Status.xls!"&amp;K$1),MATCH($F199,[1]!Serial,0),0)</f>
        <v>41816</v>
      </c>
      <c r="L199" s="206" t="str">
        <f ca="1">IF(INDEX(INDIRECT("Tractor_Status.xls!"&amp;L$1),MATCH($F199,[1]!Serial,0),0)&lt;&gt;0,INDEX(INDIRECT("Tractor_Status.xls!"&amp;L$1),MATCH($F199,[1]!Serial,0),0),"N/A")</f>
        <v>Thompson</v>
      </c>
      <c r="M199" s="206" t="str">
        <f ca="1">IF(INDEX(INDIRECT("Tractor_Status.xls!"&amp;M$1),MATCH($F199,[1]!Serial,0),0)&lt;&gt;0,INDEX(INDIRECT("Tractor_Status.xls!"&amp;M$1),MATCH($F199,[1]!Serial,0),0),"N/A")</f>
        <v>N/A</v>
      </c>
      <c r="N199" s="206" t="str">
        <f ca="1">IF(INDEX(INDIRECT("Tractor_Status.xls!"&amp;N$1),MATCH($F199,[1]!Serial,0),0)&lt;&gt;0,INDEX(INDIRECT("Tractor_Status.xls!"&amp;N$1),MATCH($F199,[1]!Serial,0),0),"N/A")</f>
        <v>J15-25</v>
      </c>
    </row>
    <row r="200" spans="6:14" x14ac:dyDescent="0.4">
      <c r="F200" t="s">
        <v>667</v>
      </c>
      <c r="G200" s="207" t="str">
        <f ca="1">INDEX($C$2:$C$13,MONTH(INDEX(INDIRECT("Tractor_Status.xls!"&amp;G$1),MATCH($F200,[1]!Serial,0),0)))</f>
        <v>November</v>
      </c>
      <c r="H200" s="206">
        <f ca="1">IF(INDEX(INDIRECT("Tractor_Status.xls!"&amp;H$1),MATCH($F200,[1]!Serial,0),0)&lt;&gt;0,INDEX(INDIRECT("Tractor_Status.xls!"&amp;H$1),MATCH($F200,[1]!Serial,0),0),"N/A")</f>
        <v>41974</v>
      </c>
      <c r="I200" s="206" t="str">
        <f ca="1">IF(INDEX(INDIRECT("Tractor_Status.xls!"&amp;I$1),MATCH($F200,[1]!Serial,0),0)&lt;&gt;0,INDEX(INDIRECT("Tractor_Status.xls!"&amp;I$1),MATCH($F200,[1]!Serial,0),0),"N/A")</f>
        <v>Simpson</v>
      </c>
      <c r="J200" s="207">
        <f ca="1">IF(INDEX(INDIRECT("Tractor_Status.xls!"&amp;J$1),MATCH($F200,[1]!Serial,0),0)&lt;&gt;0,INDEX(INDIRECT("Tractor_Status.xls!"&amp;J$1),MATCH($F200,[1]!Serial,0),0),"N/A")</f>
        <v>1025</v>
      </c>
      <c r="K200" s="206">
        <f ca="1">INDEX(INDIRECT("Tractor_Status.xls!"&amp;K$1),MATCH($F200,[1]!Serial,0),0)</f>
        <v>41816</v>
      </c>
      <c r="L200" s="206" t="str">
        <f ca="1">IF(INDEX(INDIRECT("Tractor_Status.xls!"&amp;L$1),MATCH($F200,[1]!Serial,0),0)&lt;&gt;0,INDEX(INDIRECT("Tractor_Status.xls!"&amp;L$1),MATCH($F200,[1]!Serial,0),0),"N/A")</f>
        <v>Thompson</v>
      </c>
      <c r="M200" s="206" t="str">
        <f ca="1">IF(INDEX(INDIRECT("Tractor_Status.xls!"&amp;M$1),MATCH($F200,[1]!Serial,0),0)&lt;&gt;0,INDEX(INDIRECT("Tractor_Status.xls!"&amp;M$1),MATCH($F200,[1]!Serial,0),0),"N/A")</f>
        <v>N/A</v>
      </c>
      <c r="N200" s="206" t="str">
        <f ca="1">IF(INDEX(INDIRECT("Tractor_Status.xls!"&amp;N$1),MATCH($F200,[1]!Serial,0),0)&lt;&gt;0,INDEX(INDIRECT("Tractor_Status.xls!"&amp;N$1),MATCH($F200,[1]!Serial,0),0),"N/A")</f>
        <v>J15-26</v>
      </c>
    </row>
    <row r="201" spans="6:14" x14ac:dyDescent="0.4">
      <c r="F201" t="s">
        <v>668</v>
      </c>
      <c r="G201" s="207" t="str">
        <f ca="1">INDEX($C$2:$C$13,MONTH(INDEX(INDIRECT("Tractor_Status.xls!"&amp;G$1),MATCH($F201,[1]!Serial,0),0)))</f>
        <v>November</v>
      </c>
      <c r="H201" s="206">
        <f ca="1">IF(INDEX(INDIRECT("Tractor_Status.xls!"&amp;H$1),MATCH($F201,[1]!Serial,0),0)&lt;&gt;0,INDEX(INDIRECT("Tractor_Status.xls!"&amp;H$1),MATCH($F201,[1]!Serial,0),0),"N/A")</f>
        <v>41974</v>
      </c>
      <c r="I201" s="206" t="str">
        <f ca="1">IF(INDEX(INDIRECT("Tractor_Status.xls!"&amp;I$1),MATCH($F201,[1]!Serial,0),0)&lt;&gt;0,INDEX(INDIRECT("Tractor_Status.xls!"&amp;I$1),MATCH($F201,[1]!Serial,0),0),"N/A")</f>
        <v>Simpson</v>
      </c>
      <c r="J201" s="207">
        <f ca="1">IF(INDEX(INDIRECT("Tractor_Status.xls!"&amp;J$1),MATCH($F201,[1]!Serial,0),0)&lt;&gt;0,INDEX(INDIRECT("Tractor_Status.xls!"&amp;J$1),MATCH($F201,[1]!Serial,0),0),"N/A")</f>
        <v>1025</v>
      </c>
      <c r="K201" s="206">
        <f ca="1">INDEX(INDIRECT("Tractor_Status.xls!"&amp;K$1),MATCH($F201,[1]!Serial,0),0)</f>
        <v>41816</v>
      </c>
      <c r="L201" s="206" t="str">
        <f ca="1">IF(INDEX(INDIRECT("Tractor_Status.xls!"&amp;L$1),MATCH($F201,[1]!Serial,0),0)&lt;&gt;0,INDEX(INDIRECT("Tractor_Status.xls!"&amp;L$1),MATCH($F201,[1]!Serial,0),0),"N/A")</f>
        <v>Thompson</v>
      </c>
      <c r="M201" s="206" t="str">
        <f ca="1">IF(INDEX(INDIRECT("Tractor_Status.xls!"&amp;M$1),MATCH($F201,[1]!Serial,0),0)&lt;&gt;0,INDEX(INDIRECT("Tractor_Status.xls!"&amp;M$1),MATCH($F201,[1]!Serial,0),0),"N/A")</f>
        <v>N/A</v>
      </c>
      <c r="N201" s="206" t="str">
        <f ca="1">IF(INDEX(INDIRECT("Tractor_Status.xls!"&amp;N$1),MATCH($F201,[1]!Serial,0),0)&lt;&gt;0,INDEX(INDIRECT("Tractor_Status.xls!"&amp;N$1),MATCH($F201,[1]!Serial,0),0),"N/A")</f>
        <v>J15-27</v>
      </c>
    </row>
    <row r="202" spans="6:14" x14ac:dyDescent="0.4">
      <c r="F202" t="s">
        <v>669</v>
      </c>
      <c r="G202" s="207" t="str">
        <f ca="1">INDEX($C$2:$C$13,MONTH(INDEX(INDIRECT("Tractor_Status.xls!"&amp;G$1),MATCH($F202,[1]!Serial,0),0)))</f>
        <v>November</v>
      </c>
      <c r="H202" s="206">
        <f ca="1">IF(INDEX(INDIRECT("Tractor_Status.xls!"&amp;H$1),MATCH($F202,[1]!Serial,0),0)&lt;&gt;0,INDEX(INDIRECT("Tractor_Status.xls!"&amp;H$1),MATCH($F202,[1]!Serial,0),0),"N/A")</f>
        <v>41974</v>
      </c>
      <c r="I202" s="206" t="str">
        <f ca="1">IF(INDEX(INDIRECT("Tractor_Status.xls!"&amp;I$1),MATCH($F202,[1]!Serial,0),0)&lt;&gt;0,INDEX(INDIRECT("Tractor_Status.xls!"&amp;I$1),MATCH($F202,[1]!Serial,0),0),"N/A")</f>
        <v>Simpson</v>
      </c>
      <c r="J202" s="207">
        <f ca="1">IF(INDEX(INDIRECT("Tractor_Status.xls!"&amp;J$1),MATCH($F202,[1]!Serial,0),0)&lt;&gt;0,INDEX(INDIRECT("Tractor_Status.xls!"&amp;J$1),MATCH($F202,[1]!Serial,0),0),"N/A")</f>
        <v>1025</v>
      </c>
      <c r="K202" s="206">
        <f ca="1">INDEX(INDIRECT("Tractor_Status.xls!"&amp;K$1),MATCH($F202,[1]!Serial,0),0)</f>
        <v>41816</v>
      </c>
      <c r="L202" s="206" t="str">
        <f ca="1">IF(INDEX(INDIRECT("Tractor_Status.xls!"&amp;L$1),MATCH($F202,[1]!Serial,0),0)&lt;&gt;0,INDEX(INDIRECT("Tractor_Status.xls!"&amp;L$1),MATCH($F202,[1]!Serial,0),0),"N/A")</f>
        <v>Thompson</v>
      </c>
      <c r="M202" s="206" t="str">
        <f ca="1">IF(INDEX(INDIRECT("Tractor_Status.xls!"&amp;M$1),MATCH($F202,[1]!Serial,0),0)&lt;&gt;0,INDEX(INDIRECT("Tractor_Status.xls!"&amp;M$1),MATCH($F202,[1]!Serial,0),0),"N/A")</f>
        <v>N/A</v>
      </c>
      <c r="N202" s="206" t="str">
        <f ca="1">IF(INDEX(INDIRECT("Tractor_Status.xls!"&amp;N$1),MATCH($F202,[1]!Serial,0),0)&lt;&gt;0,INDEX(INDIRECT("Tractor_Status.xls!"&amp;N$1),MATCH($F202,[1]!Serial,0),0),"N/A")</f>
        <v>J15-28</v>
      </c>
    </row>
    <row r="203" spans="6:14" x14ac:dyDescent="0.4">
      <c r="F203" t="s">
        <v>670</v>
      </c>
      <c r="G203" s="207" t="str">
        <f ca="1">INDEX($C$2:$C$13,MONTH(INDEX(INDIRECT("Tractor_Status.xls!"&amp;G$1),MATCH($F203,[1]!Serial,0),0)))</f>
        <v>November</v>
      </c>
      <c r="H203" s="206">
        <f ca="1">IF(INDEX(INDIRECT("Tractor_Status.xls!"&amp;H$1),MATCH($F203,[1]!Serial,0),0)&lt;&gt;0,INDEX(INDIRECT("Tractor_Status.xls!"&amp;H$1),MATCH($F203,[1]!Serial,0),0),"N/A")</f>
        <v>41974</v>
      </c>
      <c r="I203" s="206" t="str">
        <f ca="1">IF(INDEX(INDIRECT("Tractor_Status.xls!"&amp;I$1),MATCH($F203,[1]!Serial,0),0)&lt;&gt;0,INDEX(INDIRECT("Tractor_Status.xls!"&amp;I$1),MATCH($F203,[1]!Serial,0),0),"N/A")</f>
        <v>Simpson</v>
      </c>
      <c r="J203" s="207">
        <f ca="1">IF(INDEX(INDIRECT("Tractor_Status.xls!"&amp;J$1),MATCH($F203,[1]!Serial,0),0)&lt;&gt;0,INDEX(INDIRECT("Tractor_Status.xls!"&amp;J$1),MATCH($F203,[1]!Serial,0),0),"N/A")</f>
        <v>1025</v>
      </c>
      <c r="K203" s="206">
        <f ca="1">INDEX(INDIRECT("Tractor_Status.xls!"&amp;K$1),MATCH($F203,[1]!Serial,0),0)</f>
        <v>41816</v>
      </c>
      <c r="L203" s="206" t="str">
        <f ca="1">IF(INDEX(INDIRECT("Tractor_Status.xls!"&amp;L$1),MATCH($F203,[1]!Serial,0),0)&lt;&gt;0,INDEX(INDIRECT("Tractor_Status.xls!"&amp;L$1),MATCH($F203,[1]!Serial,0),0),"N/A")</f>
        <v>Thompson</v>
      </c>
      <c r="M203" s="206" t="str">
        <f ca="1">IF(INDEX(INDIRECT("Tractor_Status.xls!"&amp;M$1),MATCH($F203,[1]!Serial,0),0)&lt;&gt;0,INDEX(INDIRECT("Tractor_Status.xls!"&amp;M$1),MATCH($F203,[1]!Serial,0),0),"N/A")</f>
        <v>N/A</v>
      </c>
      <c r="N203" s="206" t="str">
        <f ca="1">IF(INDEX(INDIRECT("Tractor_Status.xls!"&amp;N$1),MATCH($F203,[1]!Serial,0),0)&lt;&gt;0,INDEX(INDIRECT("Tractor_Status.xls!"&amp;N$1),MATCH($F203,[1]!Serial,0),0),"N/A")</f>
        <v>J15-29</v>
      </c>
    </row>
    <row r="204" spans="6:14" x14ac:dyDescent="0.4">
      <c r="F204" t="s">
        <v>671</v>
      </c>
      <c r="G204" s="207" t="str">
        <f ca="1">INDEX($C$2:$C$13,MONTH(INDEX(INDIRECT("Tractor_Status.xls!"&amp;G$1),MATCH($F204,[1]!Serial,0),0)))</f>
        <v>November</v>
      </c>
      <c r="H204" s="206">
        <f ca="1">IF(INDEX(INDIRECT("Tractor_Status.xls!"&amp;H$1),MATCH($F204,[1]!Serial,0),0)&lt;&gt;0,INDEX(INDIRECT("Tractor_Status.xls!"&amp;H$1),MATCH($F204,[1]!Serial,0),0),"N/A")</f>
        <v>41974</v>
      </c>
      <c r="I204" s="206" t="str">
        <f ca="1">IF(INDEX(INDIRECT("Tractor_Status.xls!"&amp;I$1),MATCH($F204,[1]!Serial,0),0)&lt;&gt;0,INDEX(INDIRECT("Tractor_Status.xls!"&amp;I$1),MATCH($F204,[1]!Serial,0),0),"N/A")</f>
        <v>Simpson</v>
      </c>
      <c r="J204" s="207">
        <f ca="1">IF(INDEX(INDIRECT("Tractor_Status.xls!"&amp;J$1),MATCH($F204,[1]!Serial,0),0)&lt;&gt;0,INDEX(INDIRECT("Tractor_Status.xls!"&amp;J$1),MATCH($F204,[1]!Serial,0),0),"N/A")</f>
        <v>1025</v>
      </c>
      <c r="K204" s="206">
        <f ca="1">INDEX(INDIRECT("Tractor_Status.xls!"&amp;K$1),MATCH($F204,[1]!Serial,0),0)</f>
        <v>41816</v>
      </c>
      <c r="L204" s="206" t="str">
        <f ca="1">IF(INDEX(INDIRECT("Tractor_Status.xls!"&amp;L$1),MATCH($F204,[1]!Serial,0),0)&lt;&gt;0,INDEX(INDIRECT("Tractor_Status.xls!"&amp;L$1),MATCH($F204,[1]!Serial,0),0),"N/A")</f>
        <v>Thompson</v>
      </c>
      <c r="M204" s="206" t="str">
        <f ca="1">IF(INDEX(INDIRECT("Tractor_Status.xls!"&amp;M$1),MATCH($F204,[1]!Serial,0),0)&lt;&gt;0,INDEX(INDIRECT("Tractor_Status.xls!"&amp;M$1),MATCH($F204,[1]!Serial,0),0),"N/A")</f>
        <v>N/A</v>
      </c>
      <c r="N204" s="206" t="str">
        <f ca="1">IF(INDEX(INDIRECT("Tractor_Status.xls!"&amp;N$1),MATCH($F204,[1]!Serial,0),0)&lt;&gt;0,INDEX(INDIRECT("Tractor_Status.xls!"&amp;N$1),MATCH($F204,[1]!Serial,0),0),"N/A")</f>
        <v>J15-30</v>
      </c>
    </row>
    <row r="205" spans="6:14" x14ac:dyDescent="0.4">
      <c r="F205" t="s">
        <v>672</v>
      </c>
      <c r="G205" s="207" t="str">
        <f ca="1">INDEX($C$2:$C$13,MONTH(INDEX(INDIRECT("Tractor_Status.xls!"&amp;G$1),MATCH($F205,[1]!Serial,0),0)))</f>
        <v>November</v>
      </c>
      <c r="H205" s="206">
        <f ca="1">IF(INDEX(INDIRECT("Tractor_Status.xls!"&amp;H$1),MATCH($F205,[1]!Serial,0),0)&lt;&gt;0,INDEX(INDIRECT("Tractor_Status.xls!"&amp;H$1),MATCH($F205,[1]!Serial,0),0),"N/A")</f>
        <v>41974</v>
      </c>
      <c r="I205" s="206" t="str">
        <f ca="1">IF(INDEX(INDIRECT("Tractor_Status.xls!"&amp;I$1),MATCH($F205,[1]!Serial,0),0)&lt;&gt;0,INDEX(INDIRECT("Tractor_Status.xls!"&amp;I$1),MATCH($F205,[1]!Serial,0),0),"N/A")</f>
        <v>Simpson</v>
      </c>
      <c r="J205" s="207">
        <f ca="1">IF(INDEX(INDIRECT("Tractor_Status.xls!"&amp;J$1),MATCH($F205,[1]!Serial,0),0)&lt;&gt;0,INDEX(INDIRECT("Tractor_Status.xls!"&amp;J$1),MATCH($F205,[1]!Serial,0),0),"N/A")</f>
        <v>1025</v>
      </c>
      <c r="K205" s="206">
        <f ca="1">INDEX(INDIRECT("Tractor_Status.xls!"&amp;K$1),MATCH($F205,[1]!Serial,0),0)</f>
        <v>41816</v>
      </c>
      <c r="L205" s="206" t="str">
        <f ca="1">IF(INDEX(INDIRECT("Tractor_Status.xls!"&amp;L$1),MATCH($F205,[1]!Serial,0),0)&lt;&gt;0,INDEX(INDIRECT("Tractor_Status.xls!"&amp;L$1),MATCH($F205,[1]!Serial,0),0),"N/A")</f>
        <v>Thompson</v>
      </c>
      <c r="M205" s="206" t="str">
        <f ca="1">IF(INDEX(INDIRECT("Tractor_Status.xls!"&amp;M$1),MATCH($F205,[1]!Serial,0),0)&lt;&gt;0,INDEX(INDIRECT("Tractor_Status.xls!"&amp;M$1),MATCH($F205,[1]!Serial,0),0),"N/A")</f>
        <v>N/A</v>
      </c>
      <c r="N205" s="206" t="str">
        <f ca="1">IF(INDEX(INDIRECT("Tractor_Status.xls!"&amp;N$1),MATCH($F205,[1]!Serial,0),0)&lt;&gt;0,INDEX(INDIRECT("Tractor_Status.xls!"&amp;N$1),MATCH($F205,[1]!Serial,0),0),"N/A")</f>
        <v>J15-31</v>
      </c>
    </row>
    <row r="206" spans="6:14" x14ac:dyDescent="0.4">
      <c r="F206" t="s">
        <v>673</v>
      </c>
      <c r="G206" s="207" t="str">
        <f ca="1">INDEX($C$2:$C$13,MONTH(INDEX(INDIRECT("Tractor_Status.xls!"&amp;G$1),MATCH($F206,[1]!Serial,0),0)))</f>
        <v>November</v>
      </c>
      <c r="H206" s="206">
        <f ca="1">IF(INDEX(INDIRECT("Tractor_Status.xls!"&amp;H$1),MATCH($F206,[1]!Serial,0),0)&lt;&gt;0,INDEX(INDIRECT("Tractor_Status.xls!"&amp;H$1),MATCH($F206,[1]!Serial,0),0),"N/A")</f>
        <v>41974</v>
      </c>
      <c r="I206" s="206" t="str">
        <f ca="1">IF(INDEX(INDIRECT("Tractor_Status.xls!"&amp;I$1),MATCH($F206,[1]!Serial,0),0)&lt;&gt;0,INDEX(INDIRECT("Tractor_Status.xls!"&amp;I$1),MATCH($F206,[1]!Serial,0),0),"N/A")</f>
        <v>Simpson</v>
      </c>
      <c r="J206" s="207">
        <f ca="1">IF(INDEX(INDIRECT("Tractor_Status.xls!"&amp;J$1),MATCH($F206,[1]!Serial,0),0)&lt;&gt;0,INDEX(INDIRECT("Tractor_Status.xls!"&amp;J$1),MATCH($F206,[1]!Serial,0),0),"N/A")</f>
        <v>1025</v>
      </c>
      <c r="K206" s="206">
        <f ca="1">INDEX(INDIRECT("Tractor_Status.xls!"&amp;K$1),MATCH($F206,[1]!Serial,0),0)</f>
        <v>41816</v>
      </c>
      <c r="L206" s="206" t="str">
        <f ca="1">IF(INDEX(INDIRECT("Tractor_Status.xls!"&amp;L$1),MATCH($F206,[1]!Serial,0),0)&lt;&gt;0,INDEX(INDIRECT("Tractor_Status.xls!"&amp;L$1),MATCH($F206,[1]!Serial,0),0),"N/A")</f>
        <v>Thompson</v>
      </c>
      <c r="M206" s="206" t="str">
        <f ca="1">IF(INDEX(INDIRECT("Tractor_Status.xls!"&amp;M$1),MATCH($F206,[1]!Serial,0),0)&lt;&gt;0,INDEX(INDIRECT("Tractor_Status.xls!"&amp;M$1),MATCH($F206,[1]!Serial,0),0),"N/A")</f>
        <v>N/A</v>
      </c>
      <c r="N206" s="206" t="str">
        <f ca="1">IF(INDEX(INDIRECT("Tractor_Status.xls!"&amp;N$1),MATCH($F206,[1]!Serial,0),0)&lt;&gt;0,INDEX(INDIRECT("Tractor_Status.xls!"&amp;N$1),MATCH($F206,[1]!Serial,0),0),"N/A")</f>
        <v>J15-32</v>
      </c>
    </row>
    <row r="207" spans="6:14" x14ac:dyDescent="0.4">
      <c r="F207" t="s">
        <v>674</v>
      </c>
      <c r="G207" s="207" t="str">
        <f ca="1">INDEX($C$2:$C$13,MONTH(INDEX(INDIRECT("Tractor_Status.xls!"&amp;G$1),MATCH($F207,[1]!Serial,0),0)))</f>
        <v>November</v>
      </c>
      <c r="H207" s="206">
        <f ca="1">IF(INDEX(INDIRECT("Tractor_Status.xls!"&amp;H$1),MATCH($F207,[1]!Serial,0),0)&lt;&gt;0,INDEX(INDIRECT("Tractor_Status.xls!"&amp;H$1),MATCH($F207,[1]!Serial,0),0),"N/A")</f>
        <v>41974</v>
      </c>
      <c r="I207" s="206" t="str">
        <f ca="1">IF(INDEX(INDIRECT("Tractor_Status.xls!"&amp;I$1),MATCH($F207,[1]!Serial,0),0)&lt;&gt;0,INDEX(INDIRECT("Tractor_Status.xls!"&amp;I$1),MATCH($F207,[1]!Serial,0),0),"N/A")</f>
        <v>Simpson</v>
      </c>
      <c r="J207" s="207">
        <f ca="1">IF(INDEX(INDIRECT("Tractor_Status.xls!"&amp;J$1),MATCH($F207,[1]!Serial,0),0)&lt;&gt;0,INDEX(INDIRECT("Tractor_Status.xls!"&amp;J$1),MATCH($F207,[1]!Serial,0),0),"N/A")</f>
        <v>1025</v>
      </c>
      <c r="K207" s="206">
        <f ca="1">INDEX(INDIRECT("Tractor_Status.xls!"&amp;K$1),MATCH($F207,[1]!Serial,0),0)</f>
        <v>41816</v>
      </c>
      <c r="L207" s="206" t="str">
        <f ca="1">IF(INDEX(INDIRECT("Tractor_Status.xls!"&amp;L$1),MATCH($F207,[1]!Serial,0),0)&lt;&gt;0,INDEX(INDIRECT("Tractor_Status.xls!"&amp;L$1),MATCH($F207,[1]!Serial,0),0),"N/A")</f>
        <v>Thompson</v>
      </c>
      <c r="M207" s="206" t="str">
        <f ca="1">IF(INDEX(INDIRECT("Tractor_Status.xls!"&amp;M$1),MATCH($F207,[1]!Serial,0),0)&lt;&gt;0,INDEX(INDIRECT("Tractor_Status.xls!"&amp;M$1),MATCH($F207,[1]!Serial,0),0),"N/A")</f>
        <v>N/A</v>
      </c>
      <c r="N207" s="206" t="str">
        <f ca="1">IF(INDEX(INDIRECT("Tractor_Status.xls!"&amp;N$1),MATCH($F207,[1]!Serial,0),0)&lt;&gt;0,INDEX(INDIRECT("Tractor_Status.xls!"&amp;N$1),MATCH($F207,[1]!Serial,0),0),"N/A")</f>
        <v>J15-33</v>
      </c>
    </row>
    <row r="208" spans="6:14" x14ac:dyDescent="0.4">
      <c r="F208" t="s">
        <v>675</v>
      </c>
      <c r="G208" s="207" t="str">
        <f ca="1">INDEX($C$2:$C$13,MONTH(INDEX(INDIRECT("Tractor_Status.xls!"&amp;G$1),MATCH($F208,[1]!Serial,0),0)))</f>
        <v>November</v>
      </c>
      <c r="H208" s="206">
        <f ca="1">IF(INDEX(INDIRECT("Tractor_Status.xls!"&amp;H$1),MATCH($F208,[1]!Serial,0),0)&lt;&gt;0,INDEX(INDIRECT("Tractor_Status.xls!"&amp;H$1),MATCH($F208,[1]!Serial,0),0),"N/A")</f>
        <v>41974</v>
      </c>
      <c r="I208" s="206" t="str">
        <f ca="1">IF(INDEX(INDIRECT("Tractor_Status.xls!"&amp;I$1),MATCH($F208,[1]!Serial,0),0)&lt;&gt;0,INDEX(INDIRECT("Tractor_Status.xls!"&amp;I$1),MATCH($F208,[1]!Serial,0),0),"N/A")</f>
        <v>GFE</v>
      </c>
      <c r="J208" s="207">
        <f ca="1">IF(INDEX(INDIRECT("Tractor_Status.xls!"&amp;J$1),MATCH($F208,[1]!Serial,0),0)&lt;&gt;0,INDEX(INDIRECT("Tractor_Status.xls!"&amp;J$1),MATCH($F208,[1]!Serial,0),0),"N/A")</f>
        <v>720</v>
      </c>
      <c r="K208" s="206">
        <f ca="1">INDEX(INDIRECT("Tractor_Status.xls!"&amp;K$1),MATCH($F208,[1]!Serial,0),0)</f>
        <v>41838</v>
      </c>
      <c r="L208" s="206" t="str">
        <f ca="1">IF(INDEX(INDIRECT("Tractor_Status.xls!"&amp;L$1),MATCH($F208,[1]!Serial,0),0)&lt;&gt;0,INDEX(INDIRECT("Tractor_Status.xls!"&amp;L$1),MATCH($F208,[1]!Serial,0),0),"N/A")</f>
        <v>Follrod</v>
      </c>
      <c r="M208" s="206" t="str">
        <f ca="1">IF(INDEX(INDIRECT("Tractor_Status.xls!"&amp;M$1),MATCH($F208,[1]!Serial,0),0)&lt;&gt;0,INDEX(INDIRECT("Tractor_Status.xls!"&amp;M$1),MATCH($F208,[1]!Serial,0),0),"N/A")</f>
        <v>N/A</v>
      </c>
      <c r="N208" s="206" t="str">
        <f ca="1">IF(INDEX(INDIRECT("Tractor_Status.xls!"&amp;N$1),MATCH($F208,[1]!Serial,0),0)&lt;&gt;0,INDEX(INDIRECT("Tractor_Status.xls!"&amp;N$1),MATCH($F208,[1]!Serial,0),0),"N/A")</f>
        <v>PO 41534</v>
      </c>
    </row>
    <row r="209" spans="6:14" x14ac:dyDescent="0.4">
      <c r="F209" t="s">
        <v>676</v>
      </c>
      <c r="G209" s="207" t="str">
        <f ca="1">INDEX($C$2:$C$13,MONTH(INDEX(INDIRECT("Tractor_Status.xls!"&amp;G$1),MATCH($F209,[1]!Serial,0),0)))</f>
        <v>November</v>
      </c>
      <c r="H209" s="206">
        <f ca="1">IF(INDEX(INDIRECT("Tractor_Status.xls!"&amp;H$1),MATCH($F209,[1]!Serial,0),0)&lt;&gt;0,INDEX(INDIRECT("Tractor_Status.xls!"&amp;H$1),MATCH($F209,[1]!Serial,0),0),"N/A")</f>
        <v>41974</v>
      </c>
      <c r="I209" s="206" t="str">
        <f ca="1">IF(INDEX(INDIRECT("Tractor_Status.xls!"&amp;I$1),MATCH($F209,[1]!Serial,0),0)&lt;&gt;0,INDEX(INDIRECT("Tractor_Status.xls!"&amp;I$1),MATCH($F209,[1]!Serial,0),0),"N/A")</f>
        <v>OVA</v>
      </c>
      <c r="J209" s="207">
        <f ca="1">IF(INDEX(INDIRECT("Tractor_Status.xls!"&amp;J$1),MATCH($F209,[1]!Serial,0),0)&lt;&gt;0,INDEX(INDIRECT("Tractor_Status.xls!"&amp;J$1),MATCH($F209,[1]!Serial,0),0),"N/A")</f>
        <v>720</v>
      </c>
      <c r="K209" s="206">
        <f ca="1">INDEX(INDIRECT("Tractor_Status.xls!"&amp;K$1),MATCH($F209,[1]!Serial,0),0)</f>
        <v>41838</v>
      </c>
      <c r="L209" s="206" t="str">
        <f ca="1">IF(INDEX(INDIRECT("Tractor_Status.xls!"&amp;L$1),MATCH($F209,[1]!Serial,0),0)&lt;&gt;0,INDEX(INDIRECT("Tractor_Status.xls!"&amp;L$1),MATCH($F209,[1]!Serial,0),0),"N/A")</f>
        <v>Payne</v>
      </c>
      <c r="M209" s="206" t="str">
        <f ca="1">IF(INDEX(INDIRECT("Tractor_Status.xls!"&amp;M$1),MATCH($F209,[1]!Serial,0),0)&lt;&gt;0,INDEX(INDIRECT("Tractor_Status.xls!"&amp;M$1),MATCH($F209,[1]!Serial,0),0),"N/A")</f>
        <v>N/A</v>
      </c>
      <c r="N209" s="206" t="str">
        <f ca="1">IF(INDEX(INDIRECT("Tractor_Status.xls!"&amp;N$1),MATCH($F209,[1]!Serial,0),0)&lt;&gt;0,INDEX(INDIRECT("Tractor_Status.xls!"&amp;N$1),MATCH($F209,[1]!Serial,0),0),"N/A")</f>
        <v>PO ASOWB08</v>
      </c>
    </row>
    <row r="210" spans="6:14" x14ac:dyDescent="0.4">
      <c r="F210" t="s">
        <v>677</v>
      </c>
      <c r="G210" s="207" t="str">
        <f ca="1">INDEX($C$2:$C$13,MONTH(INDEX(INDIRECT("Tractor_Status.xls!"&amp;G$1),MATCH($F210,[1]!Serial,0),0)))</f>
        <v>November</v>
      </c>
      <c r="H210" s="206">
        <f ca="1">IF(INDEX(INDIRECT("Tractor_Status.xls!"&amp;H$1),MATCH($F210,[1]!Serial,0),0)&lt;&gt;0,INDEX(INDIRECT("Tractor_Status.xls!"&amp;H$1),MATCH($F210,[1]!Serial,0),0),"N/A")</f>
        <v>41974</v>
      </c>
      <c r="I210" s="206" t="str">
        <f ca="1">IF(INDEX(INDIRECT("Tractor_Status.xls!"&amp;I$1),MATCH($F210,[1]!Serial,0),0)&lt;&gt;0,INDEX(INDIRECT("Tractor_Status.xls!"&amp;I$1),MATCH($F210,[1]!Serial,0),0),"N/A")</f>
        <v>OVA</v>
      </c>
      <c r="J210" s="207">
        <f ca="1">IF(INDEX(INDIRECT("Tractor_Status.xls!"&amp;J$1),MATCH($F210,[1]!Serial,0),0)&lt;&gt;0,INDEX(INDIRECT("Tractor_Status.xls!"&amp;J$1),MATCH($F210,[1]!Serial,0),0),"N/A")</f>
        <v>720</v>
      </c>
      <c r="K210" s="206">
        <f ca="1">INDEX(INDIRECT("Tractor_Status.xls!"&amp;K$1),MATCH($F210,[1]!Serial,0),0)</f>
        <v>41838</v>
      </c>
      <c r="L210" s="206" t="str">
        <f ca="1">IF(INDEX(INDIRECT("Tractor_Status.xls!"&amp;L$1),MATCH($F210,[1]!Serial,0),0)&lt;&gt;0,INDEX(INDIRECT("Tractor_Status.xls!"&amp;L$1),MATCH($F210,[1]!Serial,0),0),"N/A")</f>
        <v>Payne</v>
      </c>
      <c r="M210" s="206" t="str">
        <f ca="1">IF(INDEX(INDIRECT("Tractor_Status.xls!"&amp;M$1),MATCH($F210,[1]!Serial,0),0)&lt;&gt;0,INDEX(INDIRECT("Tractor_Status.xls!"&amp;M$1),MATCH($F210,[1]!Serial,0),0),"N/A")</f>
        <v>N/A</v>
      </c>
      <c r="N210" s="206" t="str">
        <f ca="1">IF(INDEX(INDIRECT("Tractor_Status.xls!"&amp;N$1),MATCH($F210,[1]!Serial,0),0)&lt;&gt;0,INDEX(INDIRECT("Tractor_Status.xls!"&amp;N$1),MATCH($F210,[1]!Serial,0),0),"N/A")</f>
        <v>PO ASOWB13</v>
      </c>
    </row>
    <row r="211" spans="6:14" x14ac:dyDescent="0.4">
      <c r="F211" t="s">
        <v>678</v>
      </c>
      <c r="G211" s="207" t="str">
        <f ca="1">INDEX($C$2:$C$13,MONTH(INDEX(INDIRECT("Tractor_Status.xls!"&amp;G$1),MATCH($F211,[1]!Serial,0),0)))</f>
        <v>November</v>
      </c>
      <c r="H211" s="206">
        <f ca="1">IF(INDEX(INDIRECT("Tractor_Status.xls!"&amp;H$1),MATCH($F211,[1]!Serial,0),0)&lt;&gt;0,INDEX(INDIRECT("Tractor_Status.xls!"&amp;H$1),MATCH($F211,[1]!Serial,0),0),"N/A")</f>
        <v>41974</v>
      </c>
      <c r="I211" s="206" t="str">
        <f ca="1">IF(INDEX(INDIRECT("Tractor_Status.xls!"&amp;I$1),MATCH($F211,[1]!Serial,0),0)&lt;&gt;0,INDEX(INDIRECT("Tractor_Status.xls!"&amp;I$1),MATCH($F211,[1]!Serial,0),0),"N/A")</f>
        <v>OVA</v>
      </c>
      <c r="J211" s="207">
        <f ca="1">IF(INDEX(INDIRECT("Tractor_Status.xls!"&amp;J$1),MATCH($F211,[1]!Serial,0),0)&lt;&gt;0,INDEX(INDIRECT("Tractor_Status.xls!"&amp;J$1),MATCH($F211,[1]!Serial,0),0),"N/A")</f>
        <v>720</v>
      </c>
      <c r="K211" s="206">
        <f ca="1">INDEX(INDIRECT("Tractor_Status.xls!"&amp;K$1),MATCH($F211,[1]!Serial,0),0)</f>
        <v>41838</v>
      </c>
      <c r="L211" s="206" t="str">
        <f ca="1">IF(INDEX(INDIRECT("Tractor_Status.xls!"&amp;L$1),MATCH($F211,[1]!Serial,0),0)&lt;&gt;0,INDEX(INDIRECT("Tractor_Status.xls!"&amp;L$1),MATCH($F211,[1]!Serial,0),0),"N/A")</f>
        <v>Payne</v>
      </c>
      <c r="M211" s="206" t="str">
        <f ca="1">IF(INDEX(INDIRECT("Tractor_Status.xls!"&amp;M$1),MATCH($F211,[1]!Serial,0),0)&lt;&gt;0,INDEX(INDIRECT("Tractor_Status.xls!"&amp;M$1),MATCH($F211,[1]!Serial,0),0),"N/A")</f>
        <v>N/A</v>
      </c>
      <c r="N211" s="206" t="str">
        <f ca="1">IF(INDEX(INDIRECT("Tractor_Status.xls!"&amp;N$1),MATCH($F211,[1]!Serial,0),0)&lt;&gt;0,INDEX(INDIRECT("Tractor_Status.xls!"&amp;N$1),MATCH($F211,[1]!Serial,0),0),"N/A")</f>
        <v>PO ASOWB14</v>
      </c>
    </row>
    <row r="212" spans="6:14" x14ac:dyDescent="0.4">
      <c r="F212" t="s">
        <v>679</v>
      </c>
      <c r="G212" s="207" t="str">
        <f ca="1">INDEX($C$2:$C$13,MONTH(INDEX(INDIRECT("Tractor_Status.xls!"&amp;G$1),MATCH($F212,[1]!Serial,0),0)))</f>
        <v>November</v>
      </c>
      <c r="H212" s="206">
        <f ca="1">IF(INDEX(INDIRECT("Tractor_Status.xls!"&amp;H$1),MATCH($F212,[1]!Serial,0),0)&lt;&gt;0,INDEX(INDIRECT("Tractor_Status.xls!"&amp;H$1),MATCH($F212,[1]!Serial,0),0),"N/A")</f>
        <v>41974</v>
      </c>
      <c r="I212" s="206" t="str">
        <f ca="1">IF(INDEX(INDIRECT("Tractor_Status.xls!"&amp;I$1),MATCH($F212,[1]!Serial,0),0)&lt;&gt;0,INDEX(INDIRECT("Tractor_Status.xls!"&amp;I$1),MATCH($F212,[1]!Serial,0),0),"N/A")</f>
        <v>OVA</v>
      </c>
      <c r="J212" s="207">
        <f ca="1">IF(INDEX(INDIRECT("Tractor_Status.xls!"&amp;J$1),MATCH($F212,[1]!Serial,0),0)&lt;&gt;0,INDEX(INDIRECT("Tractor_Status.xls!"&amp;J$1),MATCH($F212,[1]!Serial,0),0),"N/A")</f>
        <v>720</v>
      </c>
      <c r="K212" s="206">
        <f ca="1">INDEX(INDIRECT("Tractor_Status.xls!"&amp;K$1),MATCH($F212,[1]!Serial,0),0)</f>
        <v>41838</v>
      </c>
      <c r="L212" s="206" t="str">
        <f ca="1">IF(INDEX(INDIRECT("Tractor_Status.xls!"&amp;L$1),MATCH($F212,[1]!Serial,0),0)&lt;&gt;0,INDEX(INDIRECT("Tractor_Status.xls!"&amp;L$1),MATCH($F212,[1]!Serial,0),0),"N/A")</f>
        <v>Payne</v>
      </c>
      <c r="M212" s="206" t="str">
        <f ca="1">IF(INDEX(INDIRECT("Tractor_Status.xls!"&amp;M$1),MATCH($F212,[1]!Serial,0),0)&lt;&gt;0,INDEX(INDIRECT("Tractor_Status.xls!"&amp;M$1),MATCH($F212,[1]!Serial,0),0),"N/A")</f>
        <v>N/A</v>
      </c>
      <c r="N212" s="206" t="str">
        <f ca="1">IF(INDEX(INDIRECT("Tractor_Status.xls!"&amp;N$1),MATCH($F212,[1]!Serial,0),0)&lt;&gt;0,INDEX(INDIRECT("Tractor_Status.xls!"&amp;N$1),MATCH($F212,[1]!Serial,0),0),"N/A")</f>
        <v>PO ASOWB06</v>
      </c>
    </row>
    <row r="213" spans="6:14" x14ac:dyDescent="0.4">
      <c r="F213" t="s">
        <v>680</v>
      </c>
      <c r="G213" s="207" t="str">
        <f ca="1">INDEX($C$2:$C$13,MONTH(INDEX(INDIRECT("Tractor_Status.xls!"&amp;G$1),MATCH($F213,[1]!Serial,0),0)))</f>
        <v>November</v>
      </c>
      <c r="H213" s="206">
        <f ca="1">IF(INDEX(INDIRECT("Tractor_Status.xls!"&amp;H$1),MATCH($F213,[1]!Serial,0),0)&lt;&gt;0,INDEX(INDIRECT("Tractor_Status.xls!"&amp;H$1),MATCH($F213,[1]!Serial,0),0),"N/A")</f>
        <v>41974</v>
      </c>
      <c r="I213" s="206" t="str">
        <f ca="1">IF(INDEX(INDIRECT("Tractor_Status.xls!"&amp;I$1),MATCH($F213,[1]!Serial,0),0)&lt;&gt;0,INDEX(INDIRECT("Tractor_Status.xls!"&amp;I$1),MATCH($F213,[1]!Serial,0),0),"N/A")</f>
        <v>OVA</v>
      </c>
      <c r="J213" s="207">
        <f ca="1">IF(INDEX(INDIRECT("Tractor_Status.xls!"&amp;J$1),MATCH($F213,[1]!Serial,0),0)&lt;&gt;0,INDEX(INDIRECT("Tractor_Status.xls!"&amp;J$1),MATCH($F213,[1]!Serial,0),0),"N/A")</f>
        <v>720</v>
      </c>
      <c r="K213" s="206">
        <f ca="1">INDEX(INDIRECT("Tractor_Status.xls!"&amp;K$1),MATCH($F213,[1]!Serial,0),0)</f>
        <v>41838</v>
      </c>
      <c r="L213" s="206" t="str">
        <f ca="1">IF(INDEX(INDIRECT("Tractor_Status.xls!"&amp;L$1),MATCH($F213,[1]!Serial,0),0)&lt;&gt;0,INDEX(INDIRECT("Tractor_Status.xls!"&amp;L$1),MATCH($F213,[1]!Serial,0),0),"N/A")</f>
        <v>Payne</v>
      </c>
      <c r="M213" s="206" t="str">
        <f ca="1">IF(INDEX(INDIRECT("Tractor_Status.xls!"&amp;M$1),MATCH($F213,[1]!Serial,0),0)&lt;&gt;0,INDEX(INDIRECT("Tractor_Status.xls!"&amp;M$1),MATCH($F213,[1]!Serial,0),0),"N/A")</f>
        <v>N/A</v>
      </c>
      <c r="N213" s="206" t="str">
        <f ca="1">IF(INDEX(INDIRECT("Tractor_Status.xls!"&amp;N$1),MATCH($F213,[1]!Serial,0),0)&lt;&gt;0,INDEX(INDIRECT("Tractor_Status.xls!"&amp;N$1),MATCH($F213,[1]!Serial,0),0),"N/A")</f>
        <v>PO ASOWB07</v>
      </c>
    </row>
    <row r="214" spans="6:14" x14ac:dyDescent="0.4">
      <c r="F214" t="s">
        <v>681</v>
      </c>
      <c r="G214" s="207" t="str">
        <f ca="1">INDEX($C$2:$C$13,MONTH(INDEX(INDIRECT("Tractor_Status.xls!"&amp;G$1),MATCH($F214,[1]!Serial,0),0)))</f>
        <v>November</v>
      </c>
      <c r="H214" s="206">
        <f ca="1">IF(INDEX(INDIRECT("Tractor_Status.xls!"&amp;H$1),MATCH($F214,[1]!Serial,0),0)&lt;&gt;0,INDEX(INDIRECT("Tractor_Status.xls!"&amp;H$1),MATCH($F214,[1]!Serial,0),0),"N/A")</f>
        <v>41974</v>
      </c>
      <c r="I214" s="206" t="str">
        <f ca="1">IF(INDEX(INDIRECT("Tractor_Status.xls!"&amp;I$1),MATCH($F214,[1]!Serial,0),0)&lt;&gt;0,INDEX(INDIRECT("Tractor_Status.xls!"&amp;I$1),MATCH($F214,[1]!Serial,0),0),"N/A")</f>
        <v>OVA-IL</v>
      </c>
      <c r="J214" s="207">
        <f ca="1">IF(INDEX(INDIRECT("Tractor_Status.xls!"&amp;J$1),MATCH($F214,[1]!Serial,0),0)&lt;&gt;0,INDEX(INDIRECT("Tractor_Status.xls!"&amp;J$1),MATCH($F214,[1]!Serial,0),0),"N/A")</f>
        <v>720</v>
      </c>
      <c r="K214" s="206">
        <f ca="1">INDEX(INDIRECT("Tractor_Status.xls!"&amp;K$1),MATCH($F214,[1]!Serial,0),0)</f>
        <v>41848</v>
      </c>
      <c r="L214" s="206" t="str">
        <f ca="1">IF(INDEX(INDIRECT("Tractor_Status.xls!"&amp;L$1),MATCH($F214,[1]!Serial,0),0)&lt;&gt;0,INDEX(INDIRECT("Tractor_Status.xls!"&amp;L$1),MATCH($F214,[1]!Serial,0),0),"N/A")</f>
        <v>Payne</v>
      </c>
      <c r="M214" s="206" t="str">
        <f ca="1">IF(INDEX(INDIRECT("Tractor_Status.xls!"&amp;M$1),MATCH($F214,[1]!Serial,0),0)&lt;&gt;0,INDEX(INDIRECT("Tractor_Status.xls!"&amp;M$1),MATCH($F214,[1]!Serial,0),0),"N/A")</f>
        <v>N/A</v>
      </c>
      <c r="N214" s="206" t="str">
        <f ca="1">IF(INDEX(INDIRECT("Tractor_Status.xls!"&amp;N$1),MATCH($F214,[1]!Serial,0),0)&lt;&gt;0,INDEX(INDIRECT("Tractor_Status.xls!"&amp;N$1),MATCH($F214,[1]!Serial,0),0),"N/A")</f>
        <v>ASDEC08</v>
      </c>
    </row>
    <row r="215" spans="6:14" x14ac:dyDescent="0.4">
      <c r="F215" t="s">
        <v>682</v>
      </c>
      <c r="G215" s="207" t="str">
        <f ca="1">INDEX($C$2:$C$13,MONTH(INDEX(INDIRECT("Tractor_Status.xls!"&amp;G$1),MATCH($F215,[1]!Serial,0),0)))</f>
        <v>November</v>
      </c>
      <c r="H215" s="206">
        <f ca="1">IF(INDEX(INDIRECT("Tractor_Status.xls!"&amp;H$1),MATCH($F215,[1]!Serial,0),0)&lt;&gt;0,INDEX(INDIRECT("Tractor_Status.xls!"&amp;H$1),MATCH($F215,[1]!Serial,0),0),"N/A")</f>
        <v>41974</v>
      </c>
      <c r="I215" s="206" t="str">
        <f ca="1">IF(INDEX(INDIRECT("Tractor_Status.xls!"&amp;I$1),MATCH($F215,[1]!Serial,0),0)&lt;&gt;0,INDEX(INDIRECT("Tractor_Status.xls!"&amp;I$1),MATCH($F215,[1]!Serial,0),0),"N/A")</f>
        <v>OVA-IL</v>
      </c>
      <c r="J215" s="207">
        <f ca="1">IF(INDEX(INDIRECT("Tractor_Status.xls!"&amp;J$1),MATCH($F215,[1]!Serial,0),0)&lt;&gt;0,INDEX(INDIRECT("Tractor_Status.xls!"&amp;J$1),MATCH($F215,[1]!Serial,0),0),"N/A")</f>
        <v>720</v>
      </c>
      <c r="K215" s="206">
        <f ca="1">INDEX(INDIRECT("Tractor_Status.xls!"&amp;K$1),MATCH($F215,[1]!Serial,0),0)</f>
        <v>41848</v>
      </c>
      <c r="L215" s="206" t="str">
        <f ca="1">IF(INDEX(INDIRECT("Tractor_Status.xls!"&amp;L$1),MATCH($F215,[1]!Serial,0),0)&lt;&gt;0,INDEX(INDIRECT("Tractor_Status.xls!"&amp;L$1),MATCH($F215,[1]!Serial,0),0),"N/A")</f>
        <v>Payne</v>
      </c>
      <c r="M215" s="206" t="str">
        <f ca="1">IF(INDEX(INDIRECT("Tractor_Status.xls!"&amp;M$1),MATCH($F215,[1]!Serial,0),0)&lt;&gt;0,INDEX(INDIRECT("Tractor_Status.xls!"&amp;M$1),MATCH($F215,[1]!Serial,0),0),"N/A")</f>
        <v>N/A</v>
      </c>
      <c r="N215" s="206" t="str">
        <f ca="1">IF(INDEX(INDIRECT("Tractor_Status.xls!"&amp;N$1),MATCH($F215,[1]!Serial,0),0)&lt;&gt;0,INDEX(INDIRECT("Tractor_Status.xls!"&amp;N$1),MATCH($F215,[1]!Serial,0),0),"N/A")</f>
        <v>ASDEC13</v>
      </c>
    </row>
    <row r="216" spans="6:14" x14ac:dyDescent="0.4">
      <c r="F216" t="s">
        <v>683</v>
      </c>
      <c r="G216" s="207" t="str">
        <f ca="1">INDEX($C$2:$C$13,MONTH(INDEX(INDIRECT("Tractor_Status.xls!"&amp;G$1),MATCH($F216,[1]!Serial,0),0)))</f>
        <v>November</v>
      </c>
      <c r="H216" s="206">
        <f ca="1">IF(INDEX(INDIRECT("Tractor_Status.xls!"&amp;H$1),MATCH($F216,[1]!Serial,0),0)&lt;&gt;0,INDEX(INDIRECT("Tractor_Status.xls!"&amp;H$1),MATCH($F216,[1]!Serial,0),0),"N/A")</f>
        <v>41974</v>
      </c>
      <c r="I216" s="206" t="str">
        <f ca="1">IF(INDEX(INDIRECT("Tractor_Status.xls!"&amp;I$1),MATCH($F216,[1]!Serial,0),0)&lt;&gt;0,INDEX(INDIRECT("Tractor_Status.xls!"&amp;I$1),MATCH($F216,[1]!Serial,0),0),"N/A")</f>
        <v>OVA-IL</v>
      </c>
      <c r="J216" s="207">
        <f ca="1">IF(INDEX(INDIRECT("Tractor_Status.xls!"&amp;J$1),MATCH($F216,[1]!Serial,0),0)&lt;&gt;0,INDEX(INDIRECT("Tractor_Status.xls!"&amp;J$1),MATCH($F216,[1]!Serial,0),0),"N/A")</f>
        <v>720</v>
      </c>
      <c r="K216" s="206">
        <f ca="1">INDEX(INDIRECT("Tractor_Status.xls!"&amp;K$1),MATCH($F216,[1]!Serial,0),0)</f>
        <v>41848</v>
      </c>
      <c r="L216" s="206" t="str">
        <f ca="1">IF(INDEX(INDIRECT("Tractor_Status.xls!"&amp;L$1),MATCH($F216,[1]!Serial,0),0)&lt;&gt;0,INDEX(INDIRECT("Tractor_Status.xls!"&amp;L$1),MATCH($F216,[1]!Serial,0),0),"N/A")</f>
        <v>Payne</v>
      </c>
      <c r="M216" s="206" t="str">
        <f ca="1">IF(INDEX(INDIRECT("Tractor_Status.xls!"&amp;M$1),MATCH($F216,[1]!Serial,0),0)&lt;&gt;0,INDEX(INDIRECT("Tractor_Status.xls!"&amp;M$1),MATCH($F216,[1]!Serial,0),0),"N/A")</f>
        <v>N/A</v>
      </c>
      <c r="N216" s="206" t="str">
        <f ca="1">IF(INDEX(INDIRECT("Tractor_Status.xls!"&amp;N$1),MATCH($F216,[1]!Serial,0),0)&lt;&gt;0,INDEX(INDIRECT("Tractor_Status.xls!"&amp;N$1),MATCH($F216,[1]!Serial,0),0),"N/A")</f>
        <v>ASDEC14</v>
      </c>
    </row>
    <row r="217" spans="6:14" x14ac:dyDescent="0.4">
      <c r="F217" t="s">
        <v>684</v>
      </c>
      <c r="G217" s="207" t="str">
        <f ca="1">INDEX($C$2:$C$13,MONTH(INDEX(INDIRECT("Tractor_Status.xls!"&amp;G$1),MATCH($F217,[1]!Serial,0),0)))</f>
        <v>November</v>
      </c>
      <c r="H217" s="206">
        <f ca="1">IF(INDEX(INDIRECT("Tractor_Status.xls!"&amp;H$1),MATCH($F217,[1]!Serial,0),0)&lt;&gt;0,INDEX(INDIRECT("Tractor_Status.xls!"&amp;H$1),MATCH($F217,[1]!Serial,0),0),"N/A")</f>
        <v>41974</v>
      </c>
      <c r="I217" s="206" t="str">
        <f ca="1">IF(INDEX(INDIRECT("Tractor_Status.xls!"&amp;I$1),MATCH($F217,[1]!Serial,0),0)&lt;&gt;0,INDEX(INDIRECT("Tractor_Status.xls!"&amp;I$1),MATCH($F217,[1]!Serial,0),0),"N/A")</f>
        <v>OVA-IL</v>
      </c>
      <c r="J217" s="207">
        <f ca="1">IF(INDEX(INDIRECT("Tractor_Status.xls!"&amp;J$1),MATCH($F217,[1]!Serial,0),0)&lt;&gt;0,INDEX(INDIRECT("Tractor_Status.xls!"&amp;J$1),MATCH($F217,[1]!Serial,0),0),"N/A")</f>
        <v>1220</v>
      </c>
      <c r="K217" s="206">
        <f ca="1">INDEX(INDIRECT("Tractor_Status.xls!"&amp;K$1),MATCH($F217,[1]!Serial,0),0)</f>
        <v>41848</v>
      </c>
      <c r="L217" s="206" t="str">
        <f ca="1">IF(INDEX(INDIRECT("Tractor_Status.xls!"&amp;L$1),MATCH($F217,[1]!Serial,0),0)&lt;&gt;0,INDEX(INDIRECT("Tractor_Status.xls!"&amp;L$1),MATCH($F217,[1]!Serial,0),0),"N/A")</f>
        <v>Payne</v>
      </c>
      <c r="M217" s="206" t="str">
        <f ca="1">IF(INDEX(INDIRECT("Tractor_Status.xls!"&amp;M$1),MATCH($F217,[1]!Serial,0),0)&lt;&gt;0,INDEX(INDIRECT("Tractor_Status.xls!"&amp;M$1),MATCH($F217,[1]!Serial,0),0),"N/A")</f>
        <v>N/A</v>
      </c>
      <c r="N217" s="206" t="str">
        <f ca="1">IF(INDEX(INDIRECT("Tractor_Status.xls!"&amp;N$1),MATCH($F217,[1]!Serial,0),0)&lt;&gt;0,INDEX(INDIRECT("Tractor_Status.xls!"&amp;N$1),MATCH($F217,[1]!Serial,0),0),"N/A")</f>
        <v>ASDEC28</v>
      </c>
    </row>
    <row r="218" spans="6:14" x14ac:dyDescent="0.4">
      <c r="F218" t="s">
        <v>685</v>
      </c>
      <c r="G218" s="207" t="str">
        <f ca="1">INDEX($C$2:$C$13,MONTH(INDEX(INDIRECT("Tractor_Status.xls!"&amp;G$1),MATCH($F218,[1]!Serial,0),0)))</f>
        <v>November</v>
      </c>
      <c r="H218" s="206">
        <f ca="1">IF(INDEX(INDIRECT("Tractor_Status.xls!"&amp;H$1),MATCH($F218,[1]!Serial,0),0)&lt;&gt;0,INDEX(INDIRECT("Tractor_Status.xls!"&amp;H$1),MATCH($F218,[1]!Serial,0),0),"N/A")</f>
        <v>41974</v>
      </c>
      <c r="I218" s="206" t="str">
        <f ca="1">IF(INDEX(INDIRECT("Tractor_Status.xls!"&amp;I$1),MATCH($F218,[1]!Serial,0),0)&lt;&gt;0,INDEX(INDIRECT("Tractor_Status.xls!"&amp;I$1),MATCH($F218,[1]!Serial,0),0),"N/A")</f>
        <v>OVA-IL</v>
      </c>
      <c r="J218" s="207">
        <f ca="1">IF(INDEX(INDIRECT("Tractor_Status.xls!"&amp;J$1),MATCH($F218,[1]!Serial,0),0)&lt;&gt;0,INDEX(INDIRECT("Tractor_Status.xls!"&amp;J$1),MATCH($F218,[1]!Serial,0),0),"N/A")</f>
        <v>1220</v>
      </c>
      <c r="K218" s="206">
        <f ca="1">INDEX(INDIRECT("Tractor_Status.xls!"&amp;K$1),MATCH($F218,[1]!Serial,0),0)</f>
        <v>41848</v>
      </c>
      <c r="L218" s="206" t="str">
        <f ca="1">IF(INDEX(INDIRECT("Tractor_Status.xls!"&amp;L$1),MATCH($F218,[1]!Serial,0),0)&lt;&gt;0,INDEX(INDIRECT("Tractor_Status.xls!"&amp;L$1),MATCH($F218,[1]!Serial,0),0),"N/A")</f>
        <v>Payne</v>
      </c>
      <c r="M218" s="206" t="str">
        <f ca="1">IF(INDEX(INDIRECT("Tractor_Status.xls!"&amp;M$1),MATCH($F218,[1]!Serial,0),0)&lt;&gt;0,INDEX(INDIRECT("Tractor_Status.xls!"&amp;M$1),MATCH($F218,[1]!Serial,0),0),"N/A")</f>
        <v>N/A</v>
      </c>
      <c r="N218" s="206" t="str">
        <f ca="1">IF(INDEX(INDIRECT("Tractor_Status.xls!"&amp;N$1),MATCH($F218,[1]!Serial,0),0)&lt;&gt;0,INDEX(INDIRECT("Tractor_Status.xls!"&amp;N$1),MATCH($F218,[1]!Serial,0),0),"N/A")</f>
        <v>ASDEC21</v>
      </c>
    </row>
    <row r="219" spans="6:14" x14ac:dyDescent="0.4">
      <c r="F219" t="s">
        <v>686</v>
      </c>
      <c r="G219" s="207" t="str">
        <f ca="1">INDEX($C$2:$C$13,MONTH(INDEX(INDIRECT("Tractor_Status.xls!"&amp;G$1),MATCH($F219,[1]!Serial,0),0)))</f>
        <v>November</v>
      </c>
      <c r="H219" s="206">
        <f ca="1">IF(INDEX(INDIRECT("Tractor_Status.xls!"&amp;H$1),MATCH($F219,[1]!Serial,0),0)&lt;&gt;0,INDEX(INDIRECT("Tractor_Status.xls!"&amp;H$1),MATCH($F219,[1]!Serial,0),0),"N/A")</f>
        <v>41974</v>
      </c>
      <c r="I219" s="206" t="str">
        <f ca="1">IF(INDEX(INDIRECT("Tractor_Status.xls!"&amp;I$1),MATCH($F219,[1]!Serial,0),0)&lt;&gt;0,INDEX(INDIRECT("Tractor_Status.xls!"&amp;I$1),MATCH($F219,[1]!Serial,0),0),"N/A")</f>
        <v>OVA-IL</v>
      </c>
      <c r="J219" s="207">
        <f ca="1">IF(INDEX(INDIRECT("Tractor_Status.xls!"&amp;J$1),MATCH($F219,[1]!Serial,0),0)&lt;&gt;0,INDEX(INDIRECT("Tractor_Status.xls!"&amp;J$1),MATCH($F219,[1]!Serial,0),0),"N/A")</f>
        <v>1220</v>
      </c>
      <c r="K219" s="206">
        <f ca="1">INDEX(INDIRECT("Tractor_Status.xls!"&amp;K$1),MATCH($F219,[1]!Serial,0),0)</f>
        <v>41848</v>
      </c>
      <c r="L219" s="206" t="str">
        <f ca="1">IF(INDEX(INDIRECT("Tractor_Status.xls!"&amp;L$1),MATCH($F219,[1]!Serial,0),0)&lt;&gt;0,INDEX(INDIRECT("Tractor_Status.xls!"&amp;L$1),MATCH($F219,[1]!Serial,0),0),"N/A")</f>
        <v>Payne</v>
      </c>
      <c r="M219" s="206" t="str">
        <f ca="1">IF(INDEX(INDIRECT("Tractor_Status.xls!"&amp;M$1),MATCH($F219,[1]!Serial,0),0)&lt;&gt;0,INDEX(INDIRECT("Tractor_Status.xls!"&amp;M$1),MATCH($F219,[1]!Serial,0),0),"N/A")</f>
        <v>N/A</v>
      </c>
      <c r="N219" s="206" t="str">
        <f ca="1">IF(INDEX(INDIRECT("Tractor_Status.xls!"&amp;N$1),MATCH($F219,[1]!Serial,0),0)&lt;&gt;0,INDEX(INDIRECT("Tractor_Status.xls!"&amp;N$1),MATCH($F219,[1]!Serial,0),0),"N/A")</f>
        <v>ASDEC24</v>
      </c>
    </row>
    <row r="220" spans="6:14" x14ac:dyDescent="0.4">
      <c r="F220" t="s">
        <v>687</v>
      </c>
      <c r="G220" s="207" t="str">
        <f ca="1">INDEX($C$2:$C$13,MONTH(INDEX(INDIRECT("Tractor_Status.xls!"&amp;G$1),MATCH($F220,[1]!Serial,0),0)))</f>
        <v>November</v>
      </c>
      <c r="H220" s="206">
        <f ca="1">IF(INDEX(INDIRECT("Tractor_Status.xls!"&amp;H$1),MATCH($F220,[1]!Serial,0),0)&lt;&gt;0,INDEX(INDIRECT("Tractor_Status.xls!"&amp;H$1),MATCH($F220,[1]!Serial,0),0),"N/A")</f>
        <v>41974</v>
      </c>
      <c r="I220" s="206" t="str">
        <f ca="1">IF(INDEX(INDIRECT("Tractor_Status.xls!"&amp;I$1),MATCH($F220,[1]!Serial,0),0)&lt;&gt;0,INDEX(INDIRECT("Tractor_Status.xls!"&amp;I$1),MATCH($F220,[1]!Serial,0),0),"N/A")</f>
        <v>Big Sky</v>
      </c>
      <c r="J220" s="207">
        <f ca="1">IF(INDEX(INDIRECT("Tractor_Status.xls!"&amp;J$1),MATCH($F220,[1]!Serial,0),0)&lt;&gt;0,INDEX(INDIRECT("Tractor_Status.xls!"&amp;J$1),MATCH($F220,[1]!Serial,0),0),"N/A")</f>
        <v>1220</v>
      </c>
      <c r="K220" s="206">
        <f ca="1">INDEX(INDIRECT("Tractor_Status.xls!"&amp;K$1),MATCH($F220,[1]!Serial,0),0)</f>
        <v>41849</v>
      </c>
      <c r="L220" s="206" t="str">
        <f ca="1">IF(INDEX(INDIRECT("Tractor_Status.xls!"&amp;L$1),MATCH($F220,[1]!Serial,0),0)&lt;&gt;0,INDEX(INDIRECT("Tractor_Status.xls!"&amp;L$1),MATCH($F220,[1]!Serial,0),0),"N/A")</f>
        <v>Hatley</v>
      </c>
      <c r="M220" s="206" t="str">
        <f ca="1">IF(INDEX(INDIRECT("Tractor_Status.xls!"&amp;M$1),MATCH($F220,[1]!Serial,0),0)&lt;&gt;0,INDEX(INDIRECT("Tractor_Status.xls!"&amp;M$1),MATCH($F220,[1]!Serial,0),0),"N/A")</f>
        <v>N/A</v>
      </c>
      <c r="N220" s="206" t="str">
        <f ca="1">IF(INDEX(INDIRECT("Tractor_Status.xls!"&amp;N$1),MATCH($F220,[1]!Serial,0),0)&lt;&gt;0,INDEX(INDIRECT("Tractor_Status.xls!"&amp;N$1),MATCH($F220,[1]!Serial,0),0),"N/A")</f>
        <v>5 of 6</v>
      </c>
    </row>
    <row r="221" spans="6:14" x14ac:dyDescent="0.4">
      <c r="F221" t="s">
        <v>688</v>
      </c>
      <c r="G221" s="207" t="str">
        <f ca="1">INDEX($C$2:$C$13,MONTH(INDEX(INDIRECT("Tractor_Status.xls!"&amp;G$1),MATCH($F221,[1]!Serial,0),0)))</f>
        <v>November</v>
      </c>
      <c r="H221" s="206">
        <f ca="1">IF(INDEX(INDIRECT("Tractor_Status.xls!"&amp;H$1),MATCH($F221,[1]!Serial,0),0)&lt;&gt;0,INDEX(INDIRECT("Tractor_Status.xls!"&amp;H$1),MATCH($F221,[1]!Serial,0),0),"N/A")</f>
        <v>41974</v>
      </c>
      <c r="I221" s="206" t="str">
        <f ca="1">IF(INDEX(INDIRECT("Tractor_Status.xls!"&amp;I$1),MATCH($F221,[1]!Serial,0),0)&lt;&gt;0,INDEX(INDIRECT("Tractor_Status.xls!"&amp;I$1),MATCH($F221,[1]!Serial,0),0),"N/A")</f>
        <v>Big Sky</v>
      </c>
      <c r="J221" s="207">
        <f ca="1">IF(INDEX(INDIRECT("Tractor_Status.xls!"&amp;J$1),MATCH($F221,[1]!Serial,0),0)&lt;&gt;0,INDEX(INDIRECT("Tractor_Status.xls!"&amp;J$1),MATCH($F221,[1]!Serial,0),0),"N/A")</f>
        <v>1220</v>
      </c>
      <c r="K221" s="206">
        <f ca="1">INDEX(INDIRECT("Tractor_Status.xls!"&amp;K$1),MATCH($F221,[1]!Serial,0),0)</f>
        <v>41849</v>
      </c>
      <c r="L221" s="206" t="str">
        <f ca="1">IF(INDEX(INDIRECT("Tractor_Status.xls!"&amp;L$1),MATCH($F221,[1]!Serial,0),0)&lt;&gt;0,INDEX(INDIRECT("Tractor_Status.xls!"&amp;L$1),MATCH($F221,[1]!Serial,0),0),"N/A")</f>
        <v>Hatley</v>
      </c>
      <c r="M221" s="206" t="str">
        <f ca="1">IF(INDEX(INDIRECT("Tractor_Status.xls!"&amp;M$1),MATCH($F221,[1]!Serial,0),0)&lt;&gt;0,INDEX(INDIRECT("Tractor_Status.xls!"&amp;M$1),MATCH($F221,[1]!Serial,0),0),"N/A")</f>
        <v>N/A</v>
      </c>
      <c r="N221" s="206" t="str">
        <f ca="1">IF(INDEX(INDIRECT("Tractor_Status.xls!"&amp;N$1),MATCH($F221,[1]!Serial,0),0)&lt;&gt;0,INDEX(INDIRECT("Tractor_Status.xls!"&amp;N$1),MATCH($F221,[1]!Serial,0),0),"N/A")</f>
        <v>6 of 6</v>
      </c>
    </row>
    <row r="222" spans="6:14" x14ac:dyDescent="0.4">
      <c r="F222" t="s">
        <v>689</v>
      </c>
      <c r="G222" s="207" t="str">
        <f ca="1">INDEX($C$2:$C$13,MONTH(INDEX(INDIRECT("Tractor_Status.xls!"&amp;G$1),MATCH($F222,[1]!Serial,0),0)))</f>
        <v>November</v>
      </c>
      <c r="H222" s="206">
        <f ca="1">IF(INDEX(INDIRECT("Tractor_Status.xls!"&amp;H$1),MATCH($F222,[1]!Serial,0),0)&lt;&gt;0,INDEX(INDIRECT("Tractor_Status.xls!"&amp;H$1),MATCH($F222,[1]!Serial,0),0),"N/A")</f>
        <v>41974</v>
      </c>
      <c r="I222" s="206" t="str">
        <f ca="1">IF(INDEX(INDIRECT("Tractor_Status.xls!"&amp;I$1),MATCH($F222,[1]!Serial,0),0)&lt;&gt;0,INDEX(INDIRECT("Tractor_Status.xls!"&amp;I$1),MATCH($F222,[1]!Serial,0),0),"N/A")</f>
        <v>HJV</v>
      </c>
      <c r="J222" s="207">
        <f ca="1">IF(INDEX(INDIRECT("Tractor_Status.xls!"&amp;J$1),MATCH($F222,[1]!Serial,0),0)&lt;&gt;0,INDEX(INDIRECT("Tractor_Status.xls!"&amp;J$1),MATCH($F222,[1]!Serial,0),0),"N/A")</f>
        <v>1025</v>
      </c>
      <c r="K222" s="206">
        <f ca="1">INDEX(INDIRECT("Tractor_Status.xls!"&amp;K$1),MATCH($F222,[1]!Serial,0),0)</f>
        <v>41858</v>
      </c>
      <c r="L222" s="206" t="str">
        <f ca="1">IF(INDEX(INDIRECT("Tractor_Status.xls!"&amp;L$1),MATCH($F222,[1]!Serial,0),0)&lt;&gt;0,INDEX(INDIRECT("Tractor_Status.xls!"&amp;L$1),MATCH($F222,[1]!Serial,0),0),"N/A")</f>
        <v>Follrod</v>
      </c>
      <c r="M222" s="206" t="str">
        <f ca="1">IF(INDEX(INDIRECT("Tractor_Status.xls!"&amp;M$1),MATCH($F222,[1]!Serial,0),0)&lt;&gt;0,INDEX(INDIRECT("Tractor_Status.xls!"&amp;M$1),MATCH($F222,[1]!Serial,0),0),"N/A")</f>
        <v>N/A</v>
      </c>
      <c r="N222" s="206" t="str">
        <f ca="1">IF(INDEX(INDIRECT("Tractor_Status.xls!"&amp;N$1),MATCH($F222,[1]!Serial,0),0)&lt;&gt;0,INDEX(INDIRECT("Tractor_Status.xls!"&amp;N$1),MATCH($F222,[1]!Serial,0),0),"N/A")</f>
        <v>PO#00000013</v>
      </c>
    </row>
    <row r="223" spans="6:14" x14ac:dyDescent="0.4">
      <c r="F223" t="s">
        <v>690</v>
      </c>
      <c r="G223" s="207" t="str">
        <f ca="1">INDEX($C$2:$C$13,MONTH(INDEX(INDIRECT("Tractor_Status.xls!"&amp;G$1),MATCH($F223,[1]!Serial,0),0)))</f>
        <v>November</v>
      </c>
      <c r="H223" s="206">
        <f ca="1">IF(INDEX(INDIRECT("Tractor_Status.xls!"&amp;H$1),MATCH($F223,[1]!Serial,0),0)&lt;&gt;0,INDEX(INDIRECT("Tractor_Status.xls!"&amp;H$1),MATCH($F223,[1]!Serial,0),0),"N/A")</f>
        <v>41974</v>
      </c>
      <c r="I223" s="206" t="str">
        <f ca="1">IF(INDEX(INDIRECT("Tractor_Status.xls!"&amp;I$1),MATCH($F223,[1]!Serial,0),0)&lt;&gt;0,INDEX(INDIRECT("Tractor_Status.xls!"&amp;I$1),MATCH($F223,[1]!Serial,0),0),"N/A")</f>
        <v>HJV</v>
      </c>
      <c r="J223" s="207">
        <f ca="1">IF(INDEX(INDIRECT("Tractor_Status.xls!"&amp;J$1),MATCH($F223,[1]!Serial,0),0)&lt;&gt;0,INDEX(INDIRECT("Tractor_Status.xls!"&amp;J$1),MATCH($F223,[1]!Serial,0),0),"N/A")</f>
        <v>1025</v>
      </c>
      <c r="K223" s="206">
        <f ca="1">INDEX(INDIRECT("Tractor_Status.xls!"&amp;K$1),MATCH($F223,[1]!Serial,0),0)</f>
        <v>41858</v>
      </c>
      <c r="L223" s="206" t="str">
        <f ca="1">IF(INDEX(INDIRECT("Tractor_Status.xls!"&amp;L$1),MATCH($F223,[1]!Serial,0),0)&lt;&gt;0,INDEX(INDIRECT("Tractor_Status.xls!"&amp;L$1),MATCH($F223,[1]!Serial,0),0),"N/A")</f>
        <v>Follrod</v>
      </c>
      <c r="M223" s="206" t="str">
        <f ca="1">IF(INDEX(INDIRECT("Tractor_Status.xls!"&amp;M$1),MATCH($F223,[1]!Serial,0),0)&lt;&gt;0,INDEX(INDIRECT("Tractor_Status.xls!"&amp;M$1),MATCH($F223,[1]!Serial,0),0),"N/A")</f>
        <v>N/A</v>
      </c>
      <c r="N223" s="206" t="str">
        <f ca="1">IF(INDEX(INDIRECT("Tractor_Status.xls!"&amp;N$1),MATCH($F223,[1]!Serial,0),0)&lt;&gt;0,INDEX(INDIRECT("Tractor_Status.xls!"&amp;N$1),MATCH($F223,[1]!Serial,0),0),"N/A")</f>
        <v>PO#00000014</v>
      </c>
    </row>
    <row r="224" spans="6:14" x14ac:dyDescent="0.4">
      <c r="F224" t="s">
        <v>691</v>
      </c>
      <c r="G224" s="207" t="str">
        <f ca="1">INDEX($C$2:$C$13,MONTH(INDEX(INDIRECT("Tractor_Status.xls!"&amp;G$1),MATCH($F224,[1]!Serial,0),0)))</f>
        <v>November</v>
      </c>
      <c r="H224" s="206">
        <f ca="1">IF(INDEX(INDIRECT("Tractor_Status.xls!"&amp;H$1),MATCH($F224,[1]!Serial,0),0)&lt;&gt;0,INDEX(INDIRECT("Tractor_Status.xls!"&amp;H$1),MATCH($F224,[1]!Serial,0),0),"N/A")</f>
        <v>41974</v>
      </c>
      <c r="I224" s="206" t="str">
        <f ca="1">IF(INDEX(INDIRECT("Tractor_Status.xls!"&amp;I$1),MATCH($F224,[1]!Serial,0),0)&lt;&gt;0,INDEX(INDIRECT("Tractor_Status.xls!"&amp;I$1),MATCH($F224,[1]!Serial,0),0),"N/A")</f>
        <v>HPA</v>
      </c>
      <c r="J224" s="207">
        <f ca="1">IF(INDEX(INDIRECT("Tractor_Status.xls!"&amp;J$1),MATCH($F224,[1]!Serial,0),0)&lt;&gt;0,INDEX(INDIRECT("Tractor_Status.xls!"&amp;J$1),MATCH($F224,[1]!Serial,0),0),"N/A")</f>
        <v>1020</v>
      </c>
      <c r="K224" s="206">
        <f ca="1">INDEX(INDIRECT("Tractor_Status.xls!"&amp;K$1),MATCH($F224,[1]!Serial,0),0)</f>
        <v>41835</v>
      </c>
      <c r="L224" s="206" t="str">
        <f ca="1">IF(INDEX(INDIRECT("Tractor_Status.xls!"&amp;L$1),MATCH($F224,[1]!Serial,0),0)&lt;&gt;0,INDEX(INDIRECT("Tractor_Status.xls!"&amp;L$1),MATCH($F224,[1]!Serial,0),0),"N/A")</f>
        <v>Ohm</v>
      </c>
      <c r="M224" s="206" t="str">
        <f ca="1">IF(INDEX(INDIRECT("Tractor_Status.xls!"&amp;M$1),MATCH($F224,[1]!Serial,0),0)&lt;&gt;0,INDEX(INDIRECT("Tractor_Status.xls!"&amp;M$1),MATCH($F224,[1]!Serial,0),0),"N/A")</f>
        <v>N/A</v>
      </c>
      <c r="N224" s="206" t="str">
        <f ca="1">IF(INDEX(INDIRECT("Tractor_Status.xls!"&amp;N$1),MATCH($F224,[1]!Serial,0),0)&lt;&gt;0,INDEX(INDIRECT("Tractor_Status.xls!"&amp;N$1),MATCH($F224,[1]!Serial,0),0),"N/A")</f>
        <v>N/A</v>
      </c>
    </row>
    <row r="225" spans="6:14" x14ac:dyDescent="0.4">
      <c r="F225" t="s">
        <v>692</v>
      </c>
      <c r="G225" s="207" t="str">
        <f ca="1">INDEX($C$2:$C$13,MONTH(INDEX(INDIRECT("Tractor_Status.xls!"&amp;G$1),MATCH($F225,[1]!Serial,0),0)))</f>
        <v>November</v>
      </c>
      <c r="H225" s="206">
        <f ca="1">IF(INDEX(INDIRECT("Tractor_Status.xls!"&amp;H$1),MATCH($F225,[1]!Serial,0),0)&lt;&gt;0,INDEX(INDIRECT("Tractor_Status.xls!"&amp;H$1),MATCH($F225,[1]!Serial,0),0),"N/A")</f>
        <v>41974</v>
      </c>
      <c r="I225" s="206" t="str">
        <f ca="1">IF(INDEX(INDIRECT("Tractor_Status.xls!"&amp;I$1),MATCH($F225,[1]!Serial,0),0)&lt;&gt;0,INDEX(INDIRECT("Tractor_Status.xls!"&amp;I$1),MATCH($F225,[1]!Serial,0),0),"N/A")</f>
        <v>HPA</v>
      </c>
      <c r="J225" s="207">
        <f ca="1">IF(INDEX(INDIRECT("Tractor_Status.xls!"&amp;J$1),MATCH($F225,[1]!Serial,0),0)&lt;&gt;0,INDEX(INDIRECT("Tractor_Status.xls!"&amp;J$1),MATCH($F225,[1]!Serial,0),0),"N/A")</f>
        <v>1020</v>
      </c>
      <c r="K225" s="206">
        <f ca="1">INDEX(INDIRECT("Tractor_Status.xls!"&amp;K$1),MATCH($F225,[1]!Serial,0),0)</f>
        <v>41835</v>
      </c>
      <c r="L225" s="206" t="str">
        <f ca="1">IF(INDEX(INDIRECT("Tractor_Status.xls!"&amp;L$1),MATCH($F225,[1]!Serial,0),0)&lt;&gt;0,INDEX(INDIRECT("Tractor_Status.xls!"&amp;L$1),MATCH($F225,[1]!Serial,0),0),"N/A")</f>
        <v>Ohm</v>
      </c>
      <c r="M225" s="206" t="str">
        <f ca="1">IF(INDEX(INDIRECT("Tractor_Status.xls!"&amp;M$1),MATCH($F225,[1]!Serial,0),0)&lt;&gt;0,INDEX(INDIRECT("Tractor_Status.xls!"&amp;M$1),MATCH($F225,[1]!Serial,0),0),"N/A")</f>
        <v>N/A</v>
      </c>
      <c r="N225" s="206" t="str">
        <f ca="1">IF(INDEX(INDIRECT("Tractor_Status.xls!"&amp;N$1),MATCH($F225,[1]!Serial,0),0)&lt;&gt;0,INDEX(INDIRECT("Tractor_Status.xls!"&amp;N$1),MATCH($F225,[1]!Serial,0),0),"N/A")</f>
        <v>N/A</v>
      </c>
    </row>
    <row r="226" spans="6:14" x14ac:dyDescent="0.4">
      <c r="F226" t="s">
        <v>693</v>
      </c>
      <c r="G226" s="207" t="str">
        <f ca="1">INDEX($C$2:$C$13,MONTH(INDEX(INDIRECT("Tractor_Status.xls!"&amp;G$1),MATCH($F226,[1]!Serial,0),0)))</f>
        <v>November</v>
      </c>
      <c r="H226" s="206">
        <f ca="1">IF(INDEX(INDIRECT("Tractor_Status.xls!"&amp;H$1),MATCH($F226,[1]!Serial,0),0)&lt;&gt;0,INDEX(INDIRECT("Tractor_Status.xls!"&amp;H$1),MATCH($F226,[1]!Serial,0),0),"N/A")</f>
        <v>41913</v>
      </c>
      <c r="I226" s="206" t="str">
        <f ca="1">IF(INDEX(INDIRECT("Tractor_Status.xls!"&amp;I$1),MATCH($F226,[1]!Serial,0),0)&lt;&gt;0,INDEX(INDIRECT("Tractor_Status.xls!"&amp;I$1),MATCH($F226,[1]!Serial,0),0),"N/A")</f>
        <v>HPA</v>
      </c>
      <c r="J226" s="207">
        <f ca="1">IF(INDEX(INDIRECT("Tractor_Status.xls!"&amp;J$1),MATCH($F226,[1]!Serial,0),0)&lt;&gt;0,INDEX(INDIRECT("Tractor_Status.xls!"&amp;J$1),MATCH($F226,[1]!Serial,0),0),"N/A")</f>
        <v>1020</v>
      </c>
      <c r="K226" s="206">
        <f ca="1">INDEX(INDIRECT("Tractor_Status.xls!"&amp;K$1),MATCH($F226,[1]!Serial,0),0)</f>
        <v>41835</v>
      </c>
      <c r="L226" s="206" t="str">
        <f ca="1">IF(INDEX(INDIRECT("Tractor_Status.xls!"&amp;L$1),MATCH($F226,[1]!Serial,0),0)&lt;&gt;0,INDEX(INDIRECT("Tractor_Status.xls!"&amp;L$1),MATCH($F226,[1]!Serial,0),0),"N/A")</f>
        <v>Ohm</v>
      </c>
      <c r="M226" s="206" t="str">
        <f ca="1">IF(INDEX(INDIRECT("Tractor_Status.xls!"&amp;M$1),MATCH($F226,[1]!Serial,0),0)&lt;&gt;0,INDEX(INDIRECT("Tractor_Status.xls!"&amp;M$1),MATCH($F226,[1]!Serial,0),0),"N/A")</f>
        <v>N/A</v>
      </c>
      <c r="N226" s="206" t="str">
        <f ca="1">IF(INDEX(INDIRECT("Tractor_Status.xls!"&amp;N$1),MATCH($F226,[1]!Serial,0),0)&lt;&gt;0,INDEX(INDIRECT("Tractor_Status.xls!"&amp;N$1),MATCH($F226,[1]!Serial,0),0),"N/A")</f>
        <v>N/A</v>
      </c>
    </row>
    <row r="227" spans="6:14" x14ac:dyDescent="0.4">
      <c r="F227" t="s">
        <v>694</v>
      </c>
      <c r="G227" s="207" t="str">
        <f ca="1">INDEX($C$2:$C$13,MONTH(INDEX(INDIRECT("Tractor_Status.xls!"&amp;G$1),MATCH($F227,[1]!Serial,0),0)))</f>
        <v>December</v>
      </c>
      <c r="H227" s="206">
        <f ca="1">IF(INDEX(INDIRECT("Tractor_Status.xls!"&amp;H$1),MATCH($F227,[1]!Serial,0),0)&lt;&gt;0,INDEX(INDIRECT("Tractor_Status.xls!"&amp;H$1),MATCH($F227,[1]!Serial,0),0),"N/A")</f>
        <v>41913</v>
      </c>
      <c r="I227" s="206" t="str">
        <f ca="1">IF(INDEX(INDIRECT("Tractor_Status.xls!"&amp;I$1),MATCH($F227,[1]!Serial,0),0)&lt;&gt;0,INDEX(INDIRECT("Tractor_Status.xls!"&amp;I$1),MATCH($F227,[1]!Serial,0),0),"N/A")</f>
        <v>HPA</v>
      </c>
      <c r="J227" s="207" t="str">
        <f ca="1">IF(INDEX(INDIRECT("Tractor_Status.xls!"&amp;J$1),MATCH($F227,[1]!Serial,0),0)&lt;&gt;0,INDEX(INDIRECT("Tractor_Status.xls!"&amp;J$1),MATCH($F227,[1]!Serial,0),0),"N/A")</f>
        <v>1220+</v>
      </c>
      <c r="K227" s="206">
        <f ca="1">INDEX(INDIRECT("Tractor_Status.xls!"&amp;K$1),MATCH($F227,[1]!Serial,0),0)</f>
        <v>41835</v>
      </c>
      <c r="L227" s="206" t="str">
        <f ca="1">IF(INDEX(INDIRECT("Tractor_Status.xls!"&amp;L$1),MATCH($F227,[1]!Serial,0),0)&lt;&gt;0,INDEX(INDIRECT("Tractor_Status.xls!"&amp;L$1),MATCH($F227,[1]!Serial,0),0),"N/A")</f>
        <v>Ohm</v>
      </c>
      <c r="M227" s="206" t="str">
        <f ca="1">IF(INDEX(INDIRECT("Tractor_Status.xls!"&amp;M$1),MATCH($F227,[1]!Serial,0),0)&lt;&gt;0,INDEX(INDIRECT("Tractor_Status.xls!"&amp;M$1),MATCH($F227,[1]!Serial,0),0),"N/A")</f>
        <v>N/A</v>
      </c>
      <c r="N227" s="206" t="str">
        <f ca="1">IF(INDEX(INDIRECT("Tractor_Status.xls!"&amp;N$1),MATCH($F227,[1]!Serial,0),0)&lt;&gt;0,INDEX(INDIRECT("Tractor_Status.xls!"&amp;N$1),MATCH($F227,[1]!Serial,0),0),"N/A")</f>
        <v>N/A</v>
      </c>
    </row>
    <row r="228" spans="6:14" x14ac:dyDescent="0.4">
      <c r="F228" t="s">
        <v>695</v>
      </c>
      <c r="G228" s="207" t="str">
        <f ca="1">INDEX($C$2:$C$13,MONTH(INDEX(INDIRECT("Tractor_Status.xls!"&amp;G$1),MATCH($F228,[1]!Serial,0),0)))</f>
        <v>December</v>
      </c>
      <c r="H228" s="206">
        <f ca="1">IF(INDEX(INDIRECT("Tractor_Status.xls!"&amp;H$1),MATCH($F228,[1]!Serial,0),0)&lt;&gt;0,INDEX(INDIRECT("Tractor_Status.xls!"&amp;H$1),MATCH($F228,[1]!Serial,0),0),"N/A")</f>
        <v>42005</v>
      </c>
      <c r="I228" s="206" t="str">
        <f ca="1">IF(INDEX(INDIRECT("Tractor_Status.xls!"&amp;I$1),MATCH($F228,[1]!Serial,0),0)&lt;&gt;0,INDEX(INDIRECT("Tractor_Status.xls!"&amp;I$1),MATCH($F228,[1]!Serial,0),0),"N/A")</f>
        <v>Buckeye</v>
      </c>
      <c r="J228" s="207">
        <f ca="1">IF(INDEX(INDIRECT("Tractor_Status.xls!"&amp;J$1),MATCH($F228,[1]!Serial,0),0)&lt;&gt;0,INDEX(INDIRECT("Tractor_Status.xls!"&amp;J$1),MATCH($F228,[1]!Serial,0),0),"N/A")</f>
        <v>720</v>
      </c>
      <c r="K228" s="206">
        <f ca="1">INDEX(INDIRECT("Tractor_Status.xls!"&amp;K$1),MATCH($F228,[1]!Serial,0),0)</f>
        <v>41841</v>
      </c>
      <c r="L228" s="206" t="str">
        <f ca="1">IF(INDEX(INDIRECT("Tractor_Status.xls!"&amp;L$1),MATCH($F228,[1]!Serial,0),0)&lt;&gt;0,INDEX(INDIRECT("Tractor_Status.xls!"&amp;L$1),MATCH($F228,[1]!Serial,0),0),"N/A")</f>
        <v>Follrod</v>
      </c>
      <c r="M228" s="206" t="str">
        <f ca="1">IF(INDEX(INDIRECT("Tractor_Status.xls!"&amp;M$1),MATCH($F228,[1]!Serial,0),0)&lt;&gt;0,INDEX(INDIRECT("Tractor_Status.xls!"&amp;M$1),MATCH($F228,[1]!Serial,0),0),"N/A")</f>
        <v>N/A</v>
      </c>
      <c r="N228" s="206" t="str">
        <f ca="1">IF(INDEX(INDIRECT("Tractor_Status.xls!"&amp;N$1),MATCH($F228,[1]!Serial,0),0)&lt;&gt;0,INDEX(INDIRECT("Tractor_Status.xls!"&amp;N$1),MATCH($F228,[1]!Serial,0),0),"N/A")</f>
        <v>N/A</v>
      </c>
    </row>
    <row r="229" spans="6:14" x14ac:dyDescent="0.4">
      <c r="F229" t="s">
        <v>696</v>
      </c>
      <c r="G229" s="207" t="str">
        <f ca="1">INDEX($C$2:$C$13,MONTH(INDEX(INDIRECT("Tractor_Status.xls!"&amp;G$1),MATCH($F229,[1]!Serial,0),0)))</f>
        <v>December</v>
      </c>
      <c r="H229" s="206">
        <f ca="1">IF(INDEX(INDIRECT("Tractor_Status.xls!"&amp;H$1),MATCH($F229,[1]!Serial,0),0)&lt;&gt;0,INDEX(INDIRECT("Tractor_Status.xls!"&amp;H$1),MATCH($F229,[1]!Serial,0),0),"N/A")</f>
        <v>42005</v>
      </c>
      <c r="I229" s="206" t="str">
        <f ca="1">IF(INDEX(INDIRECT("Tractor_Status.xls!"&amp;I$1),MATCH($F229,[1]!Serial,0),0)&lt;&gt;0,INDEX(INDIRECT("Tractor_Status.xls!"&amp;I$1),MATCH($F229,[1]!Serial,0),0),"N/A")</f>
        <v>Buckeye</v>
      </c>
      <c r="J229" s="207">
        <f ca="1">IF(INDEX(INDIRECT("Tractor_Status.xls!"&amp;J$1),MATCH($F229,[1]!Serial,0),0)&lt;&gt;0,INDEX(INDIRECT("Tractor_Status.xls!"&amp;J$1),MATCH($F229,[1]!Serial,0),0),"N/A")</f>
        <v>720</v>
      </c>
      <c r="K229" s="206">
        <f ca="1">INDEX(INDIRECT("Tractor_Status.xls!"&amp;K$1),MATCH($F229,[1]!Serial,0),0)</f>
        <v>41841</v>
      </c>
      <c r="L229" s="206" t="str">
        <f ca="1">IF(INDEX(INDIRECT("Tractor_Status.xls!"&amp;L$1),MATCH($F229,[1]!Serial,0),0)&lt;&gt;0,INDEX(INDIRECT("Tractor_Status.xls!"&amp;L$1),MATCH($F229,[1]!Serial,0),0),"N/A")</f>
        <v>Follrod</v>
      </c>
      <c r="M229" s="206" t="str">
        <f ca="1">IF(INDEX(INDIRECT("Tractor_Status.xls!"&amp;M$1),MATCH($F229,[1]!Serial,0),0)&lt;&gt;0,INDEX(INDIRECT("Tractor_Status.xls!"&amp;M$1),MATCH($F229,[1]!Serial,0),0),"N/A")</f>
        <v>N/A</v>
      </c>
      <c r="N229" s="206" t="str">
        <f ca="1">IF(INDEX(INDIRECT("Tractor_Status.xls!"&amp;N$1),MATCH($F229,[1]!Serial,0),0)&lt;&gt;0,INDEX(INDIRECT("Tractor_Status.xls!"&amp;N$1),MATCH($F229,[1]!Serial,0),0),"N/A")</f>
        <v>N/A</v>
      </c>
    </row>
    <row r="230" spans="6:14" x14ac:dyDescent="0.4">
      <c r="F230" t="s">
        <v>697</v>
      </c>
      <c r="G230" s="207" t="str">
        <f ca="1">INDEX($C$2:$C$13,MONTH(INDEX(INDIRECT("Tractor_Status.xls!"&amp;G$1),MATCH($F230,[1]!Serial,0),0)))</f>
        <v>December</v>
      </c>
      <c r="H230" s="206">
        <f ca="1">IF(INDEX(INDIRECT("Tractor_Status.xls!"&amp;H$1),MATCH($F230,[1]!Serial,0),0)&lt;&gt;0,INDEX(INDIRECT("Tractor_Status.xls!"&amp;H$1),MATCH($F230,[1]!Serial,0),0),"N/A")</f>
        <v>42005</v>
      </c>
      <c r="I230" s="206" t="str">
        <f ca="1">IF(INDEX(INDIRECT("Tractor_Status.xls!"&amp;I$1),MATCH($F230,[1]!Serial,0),0)&lt;&gt;0,INDEX(INDIRECT("Tractor_Status.xls!"&amp;I$1),MATCH($F230,[1]!Serial,0),0),"N/A")</f>
        <v>Simpson</v>
      </c>
      <c r="J230" s="207" t="str">
        <f ca="1">IF(INDEX(INDIRECT("Tractor_Status.xls!"&amp;J$1),MATCH($F230,[1]!Serial,0),0)&lt;&gt;0,INDEX(INDIRECT("Tractor_Status.xls!"&amp;J$1),MATCH($F230,[1]!Serial,0),0),"N/A")</f>
        <v>1220+</v>
      </c>
      <c r="K230" s="206">
        <f ca="1">INDEX(INDIRECT("Tractor_Status.xls!"&amp;K$1),MATCH($F230,[1]!Serial,0),0)</f>
        <v>41816</v>
      </c>
      <c r="L230" s="206" t="str">
        <f ca="1">IF(INDEX(INDIRECT("Tractor_Status.xls!"&amp;L$1),MATCH($F230,[1]!Serial,0),0)&lt;&gt;0,INDEX(INDIRECT("Tractor_Status.xls!"&amp;L$1),MATCH($F230,[1]!Serial,0),0),"N/A")</f>
        <v>Thompson</v>
      </c>
      <c r="M230" s="206" t="str">
        <f ca="1">IF(INDEX(INDIRECT("Tractor_Status.xls!"&amp;M$1),MATCH($F230,[1]!Serial,0),0)&lt;&gt;0,INDEX(INDIRECT("Tractor_Status.xls!"&amp;M$1),MATCH($F230,[1]!Serial,0),0),"N/A")</f>
        <v>N/A</v>
      </c>
      <c r="N230" s="206" t="str">
        <f ca="1">IF(INDEX(INDIRECT("Tractor_Status.xls!"&amp;N$1),MATCH($F230,[1]!Serial,0),0)&lt;&gt;0,INDEX(INDIRECT("Tractor_Status.xls!"&amp;N$1),MATCH($F230,[1]!Serial,0),0),"N/A")</f>
        <v>J15-41</v>
      </c>
    </row>
    <row r="231" spans="6:14" x14ac:dyDescent="0.4">
      <c r="F231" t="s">
        <v>698</v>
      </c>
      <c r="G231" s="207" t="str">
        <f ca="1">INDEX($C$2:$C$13,MONTH(INDEX(INDIRECT("Tractor_Status.xls!"&amp;G$1),MATCH($F231,[1]!Serial,0),0)))</f>
        <v>December</v>
      </c>
      <c r="H231" s="206">
        <f ca="1">IF(INDEX(INDIRECT("Tractor_Status.xls!"&amp;H$1),MATCH($F231,[1]!Serial,0),0)&lt;&gt;0,INDEX(INDIRECT("Tractor_Status.xls!"&amp;H$1),MATCH($F231,[1]!Serial,0),0),"N/A")</f>
        <v>42005</v>
      </c>
      <c r="I231" s="206" t="str">
        <f ca="1">IF(INDEX(INDIRECT("Tractor_Status.xls!"&amp;I$1),MATCH($F231,[1]!Serial,0),0)&lt;&gt;0,INDEX(INDIRECT("Tractor_Status.xls!"&amp;I$1),MATCH($F231,[1]!Serial,0),0),"N/A")</f>
        <v>Terry County</v>
      </c>
      <c r="J231" s="207">
        <f ca="1">IF(INDEX(INDIRECT("Tractor_Status.xls!"&amp;J$1),MATCH($F231,[1]!Serial,0),0)&lt;&gt;0,INDEX(INDIRECT("Tractor_Status.xls!"&amp;J$1),MATCH($F231,[1]!Serial,0),0),"N/A")</f>
        <v>720</v>
      </c>
      <c r="K231" s="206">
        <f ca="1">INDEX(INDIRECT("Tractor_Status.xls!"&amp;K$1),MATCH($F231,[1]!Serial,0),0)</f>
        <v>41822</v>
      </c>
      <c r="L231" s="206" t="str">
        <f ca="1">IF(INDEX(INDIRECT("Tractor_Status.xls!"&amp;L$1),MATCH($F231,[1]!Serial,0),0)&lt;&gt;0,INDEX(INDIRECT("Tractor_Status.xls!"&amp;L$1),MATCH($F231,[1]!Serial,0),0),"N/A")</f>
        <v>Thompson</v>
      </c>
      <c r="M231" s="206" t="str">
        <f ca="1">IF(INDEX(INDIRECT("Tractor_Status.xls!"&amp;M$1),MATCH($F231,[1]!Serial,0),0)&lt;&gt;0,INDEX(INDIRECT("Tractor_Status.xls!"&amp;M$1),MATCH($F231,[1]!Serial,0),0),"N/A")</f>
        <v>N/A</v>
      </c>
      <c r="N231" s="206" t="str">
        <f ca="1">IF(INDEX(INDIRECT("Tractor_Status.xls!"&amp;N$1),MATCH($F231,[1]!Serial,0),0)&lt;&gt;0,INDEX(INDIRECT("Tractor_Status.xls!"&amp;N$1),MATCH($F231,[1]!Serial,0),0),"N/A")</f>
        <v>N/A</v>
      </c>
    </row>
    <row r="232" spans="6:14" x14ac:dyDescent="0.4">
      <c r="F232" t="s">
        <v>699</v>
      </c>
      <c r="G232" s="207" t="str">
        <f ca="1">INDEX($C$2:$C$13,MONTH(INDEX(INDIRECT("Tractor_Status.xls!"&amp;G$1),MATCH($F232,[1]!Serial,0),0)))</f>
        <v>December</v>
      </c>
      <c r="H232" s="206">
        <f ca="1">IF(INDEX(INDIRECT("Tractor_Status.xls!"&amp;H$1),MATCH($F232,[1]!Serial,0),0)&lt;&gt;0,INDEX(INDIRECT("Tractor_Status.xls!"&amp;H$1),MATCH($F232,[1]!Serial,0),0),"N/A")</f>
        <v>42005</v>
      </c>
      <c r="I232" s="206" t="str">
        <f ca="1">IF(INDEX(INDIRECT("Tractor_Status.xls!"&amp;I$1),MATCH($F232,[1]!Serial,0),0)&lt;&gt;0,INDEX(INDIRECT("Tractor_Status.xls!"&amp;I$1),MATCH($F232,[1]!Serial,0),0),"N/A")</f>
        <v>Terry County</v>
      </c>
      <c r="J232" s="207">
        <f ca="1">IF(INDEX(INDIRECT("Tractor_Status.xls!"&amp;J$1),MATCH($F232,[1]!Serial,0),0)&lt;&gt;0,INDEX(INDIRECT("Tractor_Status.xls!"&amp;J$1),MATCH($F232,[1]!Serial,0),0),"N/A")</f>
        <v>1220</v>
      </c>
      <c r="K232" s="206">
        <f ca="1">INDEX(INDIRECT("Tractor_Status.xls!"&amp;K$1),MATCH($F232,[1]!Serial,0),0)</f>
        <v>41822</v>
      </c>
      <c r="L232" s="206" t="str">
        <f ca="1">IF(INDEX(INDIRECT("Tractor_Status.xls!"&amp;L$1),MATCH($F232,[1]!Serial,0),0)&lt;&gt;0,INDEX(INDIRECT("Tractor_Status.xls!"&amp;L$1),MATCH($F232,[1]!Serial,0),0),"N/A")</f>
        <v>Thompson</v>
      </c>
      <c r="M232" s="206" t="str">
        <f ca="1">IF(INDEX(INDIRECT("Tractor_Status.xls!"&amp;M$1),MATCH($F232,[1]!Serial,0),0)&lt;&gt;0,INDEX(INDIRECT("Tractor_Status.xls!"&amp;M$1),MATCH($F232,[1]!Serial,0),0),"N/A")</f>
        <v>N/A</v>
      </c>
      <c r="N232" s="206" t="str">
        <f ca="1">IF(INDEX(INDIRECT("Tractor_Status.xls!"&amp;N$1),MATCH($F232,[1]!Serial,0),0)&lt;&gt;0,INDEX(INDIRECT("Tractor_Status.xls!"&amp;N$1),MATCH($F232,[1]!Serial,0),0),"N/A")</f>
        <v>N/A</v>
      </c>
    </row>
    <row r="233" spans="6:14" x14ac:dyDescent="0.4">
      <c r="F233" t="s">
        <v>700</v>
      </c>
      <c r="G233" s="207" t="str">
        <f ca="1">INDEX($C$2:$C$13,MONTH(INDEX(INDIRECT("Tractor_Status.xls!"&amp;G$1),MATCH($F233,[1]!Serial,0),0)))</f>
        <v>December</v>
      </c>
      <c r="H233" s="206">
        <f ca="1">IF(INDEX(INDIRECT("Tractor_Status.xls!"&amp;H$1),MATCH($F233,[1]!Serial,0),0)&lt;&gt;0,INDEX(INDIRECT("Tractor_Status.xls!"&amp;H$1),MATCH($F233,[1]!Serial,0),0),"N/A")</f>
        <v>42005</v>
      </c>
      <c r="I233" s="206" t="str">
        <f ca="1">IF(INDEX(INDIRECT("Tractor_Status.xls!"&amp;I$1),MATCH($F233,[1]!Serial,0),0)&lt;&gt;0,INDEX(INDIRECT("Tractor_Status.xls!"&amp;I$1),MATCH($F233,[1]!Serial,0),0),"N/A")</f>
        <v>GFE</v>
      </c>
      <c r="J233" s="207">
        <f ca="1">IF(INDEX(INDIRECT("Tractor_Status.xls!"&amp;J$1),MATCH($F233,[1]!Serial,0),0)&lt;&gt;0,INDEX(INDIRECT("Tractor_Status.xls!"&amp;J$1),MATCH($F233,[1]!Serial,0),0),"N/A")</f>
        <v>720</v>
      </c>
      <c r="K233" s="206">
        <f ca="1">INDEX(INDIRECT("Tractor_Status.xls!"&amp;K$1),MATCH($F233,[1]!Serial,0),0)</f>
        <v>41838</v>
      </c>
      <c r="L233" s="206" t="str">
        <f ca="1">IF(INDEX(INDIRECT("Tractor_Status.xls!"&amp;L$1),MATCH($F233,[1]!Serial,0),0)&lt;&gt;0,INDEX(INDIRECT("Tractor_Status.xls!"&amp;L$1),MATCH($F233,[1]!Serial,0),0),"N/A")</f>
        <v>Follrod</v>
      </c>
      <c r="M233" s="206" t="str">
        <f ca="1">IF(INDEX(INDIRECT("Tractor_Status.xls!"&amp;M$1),MATCH($F233,[1]!Serial,0),0)&lt;&gt;0,INDEX(INDIRECT("Tractor_Status.xls!"&amp;M$1),MATCH($F233,[1]!Serial,0),0),"N/A")</f>
        <v>N/A</v>
      </c>
      <c r="N233" s="206" t="str">
        <f ca="1">IF(INDEX(INDIRECT("Tractor_Status.xls!"&amp;N$1),MATCH($F233,[1]!Serial,0),0)&lt;&gt;0,INDEX(INDIRECT("Tractor_Status.xls!"&amp;N$1),MATCH($F233,[1]!Serial,0),0),"N/A")</f>
        <v>PO 41535</v>
      </c>
    </row>
    <row r="234" spans="6:14" x14ac:dyDescent="0.4">
      <c r="F234" t="s">
        <v>701</v>
      </c>
      <c r="G234" s="207" t="str">
        <f ca="1">INDEX($C$2:$C$13,MONTH(INDEX(INDIRECT("Tractor_Status.xls!"&amp;G$1),MATCH($F234,[1]!Serial,0),0)))</f>
        <v>December</v>
      </c>
      <c r="H234" s="206">
        <f ca="1">IF(INDEX(INDIRECT("Tractor_Status.xls!"&amp;H$1),MATCH($F234,[1]!Serial,0),0)&lt;&gt;0,INDEX(INDIRECT("Tractor_Status.xls!"&amp;H$1),MATCH($F234,[1]!Serial,0),0),"N/A")</f>
        <v>42005</v>
      </c>
      <c r="I234" s="206" t="str">
        <f ca="1">IF(INDEX(INDIRECT("Tractor_Status.xls!"&amp;I$1),MATCH($F234,[1]!Serial,0),0)&lt;&gt;0,INDEX(INDIRECT("Tractor_Status.xls!"&amp;I$1),MATCH($F234,[1]!Serial,0),0),"N/A")</f>
        <v>Odessa</v>
      </c>
      <c r="J234" s="207">
        <f ca="1">IF(INDEX(INDIRECT("Tractor_Status.xls!"&amp;J$1),MATCH($F234,[1]!Serial,0),0)&lt;&gt;0,INDEX(INDIRECT("Tractor_Status.xls!"&amp;J$1),MATCH($F234,[1]!Serial,0),0),"N/A")</f>
        <v>1020</v>
      </c>
      <c r="K234" s="206">
        <f ca="1">INDEX(INDIRECT("Tractor_Status.xls!"&amp;K$1),MATCH($F234,[1]!Serial,0),0)</f>
        <v>41848</v>
      </c>
      <c r="L234" s="206" t="str">
        <f ca="1">IF(INDEX(INDIRECT("Tractor_Status.xls!"&amp;L$1),MATCH($F234,[1]!Serial,0),0)&lt;&gt;0,INDEX(INDIRECT("Tractor_Status.xls!"&amp;L$1),MATCH($F234,[1]!Serial,0),0),"N/A")</f>
        <v>Hatley</v>
      </c>
      <c r="M234" s="206" t="str">
        <f ca="1">IF(INDEX(INDIRECT("Tractor_Status.xls!"&amp;M$1),MATCH($F234,[1]!Serial,0),0)&lt;&gt;0,INDEX(INDIRECT("Tractor_Status.xls!"&amp;M$1),MATCH($F234,[1]!Serial,0),0),"N/A")</f>
        <v>N/A</v>
      </c>
      <c r="N234" s="206" t="str">
        <f ca="1">IF(INDEX(INDIRECT("Tractor_Status.xls!"&amp;N$1),MATCH($F234,[1]!Serial,0),0)&lt;&gt;0,INDEX(INDIRECT("Tractor_Status.xls!"&amp;N$1),MATCH($F234,[1]!Serial,0),0),"N/A")</f>
        <v>1 of 4</v>
      </c>
    </row>
    <row r="235" spans="6:14" x14ac:dyDescent="0.4">
      <c r="F235" t="s">
        <v>702</v>
      </c>
      <c r="G235" s="207" t="str">
        <f ca="1">INDEX($C$2:$C$13,MONTH(INDEX(INDIRECT("Tractor_Status.xls!"&amp;G$1),MATCH($F235,[1]!Serial,0),0)))</f>
        <v>December</v>
      </c>
      <c r="H235" s="206">
        <f ca="1">IF(INDEX(INDIRECT("Tractor_Status.xls!"&amp;H$1),MATCH($F235,[1]!Serial,0),0)&lt;&gt;0,INDEX(INDIRECT("Tractor_Status.xls!"&amp;H$1),MATCH($F235,[1]!Serial,0),0),"N/A")</f>
        <v>42005</v>
      </c>
      <c r="I235" s="206" t="str">
        <f ca="1">IF(INDEX(INDIRECT("Tractor_Status.xls!"&amp;I$1),MATCH($F235,[1]!Serial,0),0)&lt;&gt;0,INDEX(INDIRECT("Tractor_Status.xls!"&amp;I$1),MATCH($F235,[1]!Serial,0),0),"N/A")</f>
        <v>Odessa</v>
      </c>
      <c r="J235" s="207">
        <f ca="1">IF(INDEX(INDIRECT("Tractor_Status.xls!"&amp;J$1),MATCH($F235,[1]!Serial,0),0)&lt;&gt;0,INDEX(INDIRECT("Tractor_Status.xls!"&amp;J$1),MATCH($F235,[1]!Serial,0),0),"N/A")</f>
        <v>1020</v>
      </c>
      <c r="K235" s="206">
        <f ca="1">INDEX(INDIRECT("Tractor_Status.xls!"&amp;K$1),MATCH($F235,[1]!Serial,0),0)</f>
        <v>41848</v>
      </c>
      <c r="L235" s="206" t="str">
        <f ca="1">IF(INDEX(INDIRECT("Tractor_Status.xls!"&amp;L$1),MATCH($F235,[1]!Serial,0),0)&lt;&gt;0,INDEX(INDIRECT("Tractor_Status.xls!"&amp;L$1),MATCH($F235,[1]!Serial,0),0),"N/A")</f>
        <v>Hatley</v>
      </c>
      <c r="M235" s="206" t="str">
        <f ca="1">IF(INDEX(INDIRECT("Tractor_Status.xls!"&amp;M$1),MATCH($F235,[1]!Serial,0),0)&lt;&gt;0,INDEX(INDIRECT("Tractor_Status.xls!"&amp;M$1),MATCH($F235,[1]!Serial,0),0),"N/A")</f>
        <v>N/A</v>
      </c>
      <c r="N235" s="206" t="str">
        <f ca="1">IF(INDEX(INDIRECT("Tractor_Status.xls!"&amp;N$1),MATCH($F235,[1]!Serial,0),0)&lt;&gt;0,INDEX(INDIRECT("Tractor_Status.xls!"&amp;N$1),MATCH($F235,[1]!Serial,0),0),"N/A")</f>
        <v>2 of 4</v>
      </c>
    </row>
    <row r="236" spans="6:14" x14ac:dyDescent="0.4">
      <c r="F236" t="s">
        <v>703</v>
      </c>
      <c r="G236" s="207" t="str">
        <f ca="1">INDEX($C$2:$C$13,MONTH(INDEX(INDIRECT("Tractor_Status.xls!"&amp;G$1),MATCH($F236,[1]!Serial,0),0)))</f>
        <v>December</v>
      </c>
      <c r="H236" s="206">
        <f ca="1">IF(INDEX(INDIRECT("Tractor_Status.xls!"&amp;H$1),MATCH($F236,[1]!Serial,0),0)&lt;&gt;0,INDEX(INDIRECT("Tractor_Status.xls!"&amp;H$1),MATCH($F236,[1]!Serial,0),0),"N/A")</f>
        <v>42005</v>
      </c>
      <c r="I236" s="206" t="str">
        <f ca="1">IF(INDEX(INDIRECT("Tractor_Status.xls!"&amp;I$1),MATCH($F236,[1]!Serial,0),0)&lt;&gt;0,INDEX(INDIRECT("Tractor_Status.xls!"&amp;I$1),MATCH($F236,[1]!Serial,0),0),"N/A")</f>
        <v>Simpson</v>
      </c>
      <c r="J236" s="207">
        <f ca="1">IF(INDEX(INDIRECT("Tractor_Status.xls!"&amp;J$1),MATCH($F236,[1]!Serial,0),0)&lt;&gt;0,INDEX(INDIRECT("Tractor_Status.xls!"&amp;J$1),MATCH($F236,[1]!Serial,0),0),"N/A")</f>
        <v>720</v>
      </c>
      <c r="K236" s="206">
        <f ca="1">INDEX(INDIRECT("Tractor_Status.xls!"&amp;K$1),MATCH($F236,[1]!Serial,0),0)</f>
        <v>41816</v>
      </c>
      <c r="L236" s="206" t="str">
        <f ca="1">IF(INDEX(INDIRECT("Tractor_Status.xls!"&amp;L$1),MATCH($F236,[1]!Serial,0),0)&lt;&gt;0,INDEX(INDIRECT("Tractor_Status.xls!"&amp;L$1),MATCH($F236,[1]!Serial,0),0),"N/A")</f>
        <v>Thompson</v>
      </c>
      <c r="M236" s="206" t="str">
        <f ca="1">IF(INDEX(INDIRECT("Tractor_Status.xls!"&amp;M$1),MATCH($F236,[1]!Serial,0),0)&lt;&gt;0,INDEX(INDIRECT("Tractor_Status.xls!"&amp;M$1),MATCH($F236,[1]!Serial,0),0),"N/A")</f>
        <v>N/A</v>
      </c>
      <c r="N236" s="206" t="str">
        <f ca="1">IF(INDEX(INDIRECT("Tractor_Status.xls!"&amp;N$1),MATCH($F236,[1]!Serial,0),0)&lt;&gt;0,INDEX(INDIRECT("Tractor_Status.xls!"&amp;N$1),MATCH($F236,[1]!Serial,0),0),"N/A")</f>
        <v>J15-34</v>
      </c>
    </row>
    <row r="237" spans="6:14" x14ac:dyDescent="0.4">
      <c r="F237" t="s">
        <v>704</v>
      </c>
      <c r="G237" s="207" t="str">
        <f ca="1">INDEX($C$2:$C$13,MONTH(INDEX(INDIRECT("Tractor_Status.xls!"&amp;G$1),MATCH($F237,[1]!Serial,0),0)))</f>
        <v>December</v>
      </c>
      <c r="H237" s="206">
        <f ca="1">IF(INDEX(INDIRECT("Tractor_Status.xls!"&amp;H$1),MATCH($F237,[1]!Serial,0),0)&lt;&gt;0,INDEX(INDIRECT("Tractor_Status.xls!"&amp;H$1),MATCH($F237,[1]!Serial,0),0),"N/A")</f>
        <v>42005</v>
      </c>
      <c r="I237" s="206" t="str">
        <f ca="1">IF(INDEX(INDIRECT("Tractor_Status.xls!"&amp;I$1),MATCH($F237,[1]!Serial,0),0)&lt;&gt;0,INDEX(INDIRECT("Tractor_Status.xls!"&amp;I$1),MATCH($F237,[1]!Serial,0),0),"N/A")</f>
        <v>Simpson</v>
      </c>
      <c r="J237" s="207">
        <f ca="1">IF(INDEX(INDIRECT("Tractor_Status.xls!"&amp;J$1),MATCH($F237,[1]!Serial,0),0)&lt;&gt;0,INDEX(INDIRECT("Tractor_Status.xls!"&amp;J$1),MATCH($F237,[1]!Serial,0),0),"N/A")</f>
        <v>720</v>
      </c>
      <c r="K237" s="206">
        <f ca="1">INDEX(INDIRECT("Tractor_Status.xls!"&amp;K$1),MATCH($F237,[1]!Serial,0),0)</f>
        <v>41816</v>
      </c>
      <c r="L237" s="206" t="str">
        <f ca="1">IF(INDEX(INDIRECT("Tractor_Status.xls!"&amp;L$1),MATCH($F237,[1]!Serial,0),0)&lt;&gt;0,INDEX(INDIRECT("Tractor_Status.xls!"&amp;L$1),MATCH($F237,[1]!Serial,0),0),"N/A")</f>
        <v>Thompson</v>
      </c>
      <c r="M237" s="206" t="str">
        <f ca="1">IF(INDEX(INDIRECT("Tractor_Status.xls!"&amp;M$1),MATCH($F237,[1]!Serial,0),0)&lt;&gt;0,INDEX(INDIRECT("Tractor_Status.xls!"&amp;M$1),MATCH($F237,[1]!Serial,0),0),"N/A")</f>
        <v>N/A</v>
      </c>
      <c r="N237" s="206" t="str">
        <f ca="1">IF(INDEX(INDIRECT("Tractor_Status.xls!"&amp;N$1),MATCH($F237,[1]!Serial,0),0)&lt;&gt;0,INDEX(INDIRECT("Tractor_Status.xls!"&amp;N$1),MATCH($F237,[1]!Serial,0),0),"N/A")</f>
        <v>J15-35</v>
      </c>
    </row>
    <row r="238" spans="6:14" x14ac:dyDescent="0.4">
      <c r="F238" t="s">
        <v>705</v>
      </c>
      <c r="G238" s="207" t="str">
        <f ca="1">INDEX($C$2:$C$13,MONTH(INDEX(INDIRECT("Tractor_Status.xls!"&amp;G$1),MATCH($F238,[1]!Serial,0),0)))</f>
        <v>December</v>
      </c>
      <c r="H238" s="206">
        <f ca="1">IF(INDEX(INDIRECT("Tractor_Status.xls!"&amp;H$1),MATCH($F238,[1]!Serial,0),0)&lt;&gt;0,INDEX(INDIRECT("Tractor_Status.xls!"&amp;H$1),MATCH($F238,[1]!Serial,0),0),"N/A")</f>
        <v>42005</v>
      </c>
      <c r="I238" s="206" t="str">
        <f ca="1">IF(INDEX(INDIRECT("Tractor_Status.xls!"&amp;I$1),MATCH($F238,[1]!Serial,0),0)&lt;&gt;0,INDEX(INDIRECT("Tractor_Status.xls!"&amp;I$1),MATCH($F238,[1]!Serial,0),0),"N/A")</f>
        <v>Simpson</v>
      </c>
      <c r="J238" s="207">
        <f ca="1">IF(INDEX(INDIRECT("Tractor_Status.xls!"&amp;J$1),MATCH($F238,[1]!Serial,0),0)&lt;&gt;0,INDEX(INDIRECT("Tractor_Status.xls!"&amp;J$1),MATCH($F238,[1]!Serial,0),0),"N/A")</f>
        <v>1220</v>
      </c>
      <c r="K238" s="206">
        <f ca="1">INDEX(INDIRECT("Tractor_Status.xls!"&amp;K$1),MATCH($F238,[1]!Serial,0),0)</f>
        <v>41816</v>
      </c>
      <c r="L238" s="206" t="str">
        <f ca="1">IF(INDEX(INDIRECT("Tractor_Status.xls!"&amp;L$1),MATCH($F238,[1]!Serial,0),0)&lt;&gt;0,INDEX(INDIRECT("Tractor_Status.xls!"&amp;L$1),MATCH($F238,[1]!Serial,0),0),"N/A")</f>
        <v>Thompson</v>
      </c>
      <c r="M238" s="206" t="str">
        <f ca="1">IF(INDEX(INDIRECT("Tractor_Status.xls!"&amp;M$1),MATCH($F238,[1]!Serial,0),0)&lt;&gt;0,INDEX(INDIRECT("Tractor_Status.xls!"&amp;M$1),MATCH($F238,[1]!Serial,0),0),"N/A")</f>
        <v>N/A</v>
      </c>
      <c r="N238" s="206" t="str">
        <f ca="1">IF(INDEX(INDIRECT("Tractor_Status.xls!"&amp;N$1),MATCH($F238,[1]!Serial,0),0)&lt;&gt;0,INDEX(INDIRECT("Tractor_Status.xls!"&amp;N$1),MATCH($F238,[1]!Serial,0),0),"N/A")</f>
        <v>J15-36</v>
      </c>
    </row>
    <row r="239" spans="6:14" x14ac:dyDescent="0.4">
      <c r="F239" t="s">
        <v>706</v>
      </c>
      <c r="G239" s="207" t="str">
        <f ca="1">INDEX($C$2:$C$13,MONTH(INDEX(INDIRECT("Tractor_Status.xls!"&amp;G$1),MATCH($F239,[1]!Serial,0),0)))</f>
        <v>December</v>
      </c>
      <c r="H239" s="206">
        <f ca="1">IF(INDEX(INDIRECT("Tractor_Status.xls!"&amp;H$1),MATCH($F239,[1]!Serial,0),0)&lt;&gt;0,INDEX(INDIRECT("Tractor_Status.xls!"&amp;H$1),MATCH($F239,[1]!Serial,0),0),"N/A")</f>
        <v>42005</v>
      </c>
      <c r="I239" s="206" t="str">
        <f ca="1">IF(INDEX(INDIRECT("Tractor_Status.xls!"&amp;I$1),MATCH($F239,[1]!Serial,0),0)&lt;&gt;0,INDEX(INDIRECT("Tractor_Status.xls!"&amp;I$1),MATCH($F239,[1]!Serial,0),0),"N/A")</f>
        <v>Simpson</v>
      </c>
      <c r="J239" s="207" t="str">
        <f ca="1">IF(INDEX(INDIRECT("Tractor_Status.xls!"&amp;J$1),MATCH($F239,[1]!Serial,0),0)&lt;&gt;0,INDEX(INDIRECT("Tractor_Status.xls!"&amp;J$1),MATCH($F239,[1]!Serial,0),0),"N/A")</f>
        <v>1220+</v>
      </c>
      <c r="K239" s="206">
        <f ca="1">INDEX(INDIRECT("Tractor_Status.xls!"&amp;K$1),MATCH($F239,[1]!Serial,0),0)</f>
        <v>41816</v>
      </c>
      <c r="L239" s="206" t="str">
        <f ca="1">IF(INDEX(INDIRECT("Tractor_Status.xls!"&amp;L$1),MATCH($F239,[1]!Serial,0),0)&lt;&gt;0,INDEX(INDIRECT("Tractor_Status.xls!"&amp;L$1),MATCH($F239,[1]!Serial,0),0),"N/A")</f>
        <v>Thompson</v>
      </c>
      <c r="M239" s="206" t="str">
        <f ca="1">IF(INDEX(INDIRECT("Tractor_Status.xls!"&amp;M$1),MATCH($F239,[1]!Serial,0),0)&lt;&gt;0,INDEX(INDIRECT("Tractor_Status.xls!"&amp;M$1),MATCH($F239,[1]!Serial,0),0),"N/A")</f>
        <v>N/A</v>
      </c>
      <c r="N239" s="206" t="str">
        <f ca="1">IF(INDEX(INDIRECT("Tractor_Status.xls!"&amp;N$1),MATCH($F239,[1]!Serial,0),0)&lt;&gt;0,INDEX(INDIRECT("Tractor_Status.xls!"&amp;N$1),MATCH($F239,[1]!Serial,0),0),"N/A")</f>
        <v>J15-37</v>
      </c>
    </row>
    <row r="240" spans="6:14" x14ac:dyDescent="0.4">
      <c r="F240" t="s">
        <v>707</v>
      </c>
      <c r="G240" s="207" t="str">
        <f ca="1">INDEX($C$2:$C$13,MONTH(INDEX(INDIRECT("Tractor_Status.xls!"&amp;G$1),MATCH($F240,[1]!Serial,0),0)))</f>
        <v>December</v>
      </c>
      <c r="H240" s="206">
        <f ca="1">IF(INDEX(INDIRECT("Tractor_Status.xls!"&amp;H$1),MATCH($F240,[1]!Serial,0),0)&lt;&gt;0,INDEX(INDIRECT("Tractor_Status.xls!"&amp;H$1),MATCH($F240,[1]!Serial,0),0),"N/A")</f>
        <v>42005</v>
      </c>
      <c r="I240" s="206" t="str">
        <f ca="1">IF(INDEX(INDIRECT("Tractor_Status.xls!"&amp;I$1),MATCH($F240,[1]!Serial,0),0)&lt;&gt;0,INDEX(INDIRECT("Tractor_Status.xls!"&amp;I$1),MATCH($F240,[1]!Serial,0),0),"N/A")</f>
        <v>Simpson</v>
      </c>
      <c r="J240" s="207">
        <f ca="1">IF(INDEX(INDIRECT("Tractor_Status.xls!"&amp;J$1),MATCH($F240,[1]!Serial,0),0)&lt;&gt;0,INDEX(INDIRECT("Tractor_Status.xls!"&amp;J$1),MATCH($F240,[1]!Serial,0),0),"N/A")</f>
        <v>720</v>
      </c>
      <c r="K240" s="206">
        <f ca="1">INDEX(INDIRECT("Tractor_Status.xls!"&amp;K$1),MATCH($F240,[1]!Serial,0),0)</f>
        <v>41816</v>
      </c>
      <c r="L240" s="206" t="str">
        <f ca="1">IF(INDEX(INDIRECT("Tractor_Status.xls!"&amp;L$1),MATCH($F240,[1]!Serial,0),0)&lt;&gt;0,INDEX(INDIRECT("Tractor_Status.xls!"&amp;L$1),MATCH($F240,[1]!Serial,0),0),"N/A")</f>
        <v>Thompson</v>
      </c>
      <c r="M240" s="206" t="str">
        <f ca="1">IF(INDEX(INDIRECT("Tractor_Status.xls!"&amp;M$1),MATCH($F240,[1]!Serial,0),0)&lt;&gt;0,INDEX(INDIRECT("Tractor_Status.xls!"&amp;M$1),MATCH($F240,[1]!Serial,0),0),"N/A")</f>
        <v>N/A</v>
      </c>
      <c r="N240" s="206" t="str">
        <f ca="1">IF(INDEX(INDIRECT("Tractor_Status.xls!"&amp;N$1),MATCH($F240,[1]!Serial,0),0)&lt;&gt;0,INDEX(INDIRECT("Tractor_Status.xls!"&amp;N$1),MATCH($F240,[1]!Serial,0),0),"N/A")</f>
        <v>J15-38</v>
      </c>
    </row>
    <row r="241" spans="6:14" x14ac:dyDescent="0.4">
      <c r="F241" t="s">
        <v>708</v>
      </c>
      <c r="G241" s="207" t="str">
        <f ca="1">INDEX($C$2:$C$13,MONTH(INDEX(INDIRECT("Tractor_Status.xls!"&amp;G$1),MATCH($F241,[1]!Serial,0),0)))</f>
        <v>December</v>
      </c>
      <c r="H241" s="206">
        <f ca="1">IF(INDEX(INDIRECT("Tractor_Status.xls!"&amp;H$1),MATCH($F241,[1]!Serial,0),0)&lt;&gt;0,INDEX(INDIRECT("Tractor_Status.xls!"&amp;H$1),MATCH($F241,[1]!Serial,0),0),"N/A")</f>
        <v>42005</v>
      </c>
      <c r="I241" s="206" t="str">
        <f ca="1">IF(INDEX(INDIRECT("Tractor_Status.xls!"&amp;I$1),MATCH($F241,[1]!Serial,0),0)&lt;&gt;0,INDEX(INDIRECT("Tractor_Status.xls!"&amp;I$1),MATCH($F241,[1]!Serial,0),0),"N/A")</f>
        <v>Simpson</v>
      </c>
      <c r="J241" s="207">
        <f ca="1">IF(INDEX(INDIRECT("Tractor_Status.xls!"&amp;J$1),MATCH($F241,[1]!Serial,0),0)&lt;&gt;0,INDEX(INDIRECT("Tractor_Status.xls!"&amp;J$1),MATCH($F241,[1]!Serial,0),0),"N/A")</f>
        <v>720</v>
      </c>
      <c r="K241" s="206">
        <f ca="1">INDEX(INDIRECT("Tractor_Status.xls!"&amp;K$1),MATCH($F241,[1]!Serial,0),0)</f>
        <v>41816</v>
      </c>
      <c r="L241" s="206" t="str">
        <f ca="1">IF(INDEX(INDIRECT("Tractor_Status.xls!"&amp;L$1),MATCH($F241,[1]!Serial,0),0)&lt;&gt;0,INDEX(INDIRECT("Tractor_Status.xls!"&amp;L$1),MATCH($F241,[1]!Serial,0),0),"N/A")</f>
        <v>Thompson</v>
      </c>
      <c r="M241" s="206" t="str">
        <f ca="1">IF(INDEX(INDIRECT("Tractor_Status.xls!"&amp;M$1),MATCH($F241,[1]!Serial,0),0)&lt;&gt;0,INDEX(INDIRECT("Tractor_Status.xls!"&amp;M$1),MATCH($F241,[1]!Serial,0),0),"N/A")</f>
        <v>N/A</v>
      </c>
      <c r="N241" s="206" t="str">
        <f ca="1">IF(INDEX(INDIRECT("Tractor_Status.xls!"&amp;N$1),MATCH($F241,[1]!Serial,0),0)&lt;&gt;0,INDEX(INDIRECT("Tractor_Status.xls!"&amp;N$1),MATCH($F241,[1]!Serial,0),0),"N/A")</f>
        <v>J15-39</v>
      </c>
    </row>
    <row r="242" spans="6:14" x14ac:dyDescent="0.4">
      <c r="F242" t="s">
        <v>709</v>
      </c>
      <c r="G242" s="207" t="str">
        <f ca="1">INDEX($C$2:$C$13,MONTH(INDEX(INDIRECT("Tractor_Status.xls!"&amp;G$1),MATCH($F242,[1]!Serial,0),0)))</f>
        <v>December</v>
      </c>
      <c r="H242" s="206">
        <f ca="1">IF(INDEX(INDIRECT("Tractor_Status.xls!"&amp;H$1),MATCH($F242,[1]!Serial,0),0)&lt;&gt;0,INDEX(INDIRECT("Tractor_Status.xls!"&amp;H$1),MATCH($F242,[1]!Serial,0),0),"N/A")</f>
        <v>42005</v>
      </c>
      <c r="I242" s="206" t="str">
        <f ca="1">IF(INDEX(INDIRECT("Tractor_Status.xls!"&amp;I$1),MATCH($F242,[1]!Serial,0),0)&lt;&gt;0,INDEX(INDIRECT("Tractor_Status.xls!"&amp;I$1),MATCH($F242,[1]!Serial,0),0),"N/A")</f>
        <v>Simpson</v>
      </c>
      <c r="J242" s="207">
        <f ca="1">IF(INDEX(INDIRECT("Tractor_Status.xls!"&amp;J$1),MATCH($F242,[1]!Serial,0),0)&lt;&gt;0,INDEX(INDIRECT("Tractor_Status.xls!"&amp;J$1),MATCH($F242,[1]!Serial,0),0),"N/A")</f>
        <v>1220</v>
      </c>
      <c r="K242" s="206">
        <f ca="1">INDEX(INDIRECT("Tractor_Status.xls!"&amp;K$1),MATCH($F242,[1]!Serial,0),0)</f>
        <v>41816</v>
      </c>
      <c r="L242" s="206" t="str">
        <f ca="1">IF(INDEX(INDIRECT("Tractor_Status.xls!"&amp;L$1),MATCH($F242,[1]!Serial,0),0)&lt;&gt;0,INDEX(INDIRECT("Tractor_Status.xls!"&amp;L$1),MATCH($F242,[1]!Serial,0),0),"N/A")</f>
        <v>Thompson</v>
      </c>
      <c r="M242" s="206" t="str">
        <f ca="1">IF(INDEX(INDIRECT("Tractor_Status.xls!"&amp;M$1),MATCH($F242,[1]!Serial,0),0)&lt;&gt;0,INDEX(INDIRECT("Tractor_Status.xls!"&amp;M$1),MATCH($F242,[1]!Serial,0),0),"N/A")</f>
        <v>N/A</v>
      </c>
      <c r="N242" s="206" t="str">
        <f ca="1">IF(INDEX(INDIRECT("Tractor_Status.xls!"&amp;N$1),MATCH($F242,[1]!Serial,0),0)&lt;&gt;0,INDEX(INDIRECT("Tractor_Status.xls!"&amp;N$1),MATCH($F242,[1]!Serial,0),0),"N/A")</f>
        <v>J15-40</v>
      </c>
    </row>
    <row r="243" spans="6:14" x14ac:dyDescent="0.4">
      <c r="F243" t="s">
        <v>710</v>
      </c>
      <c r="G243" s="207" t="str">
        <f ca="1">INDEX($C$2:$C$13,MONTH(INDEX(INDIRECT("Tractor_Status.xls!"&amp;G$1),MATCH($F243,[1]!Serial,0),0)))</f>
        <v>December</v>
      </c>
      <c r="H243" s="206">
        <f ca="1">IF(INDEX(INDIRECT("Tractor_Status.xls!"&amp;H$1),MATCH($F243,[1]!Serial,0),0)&lt;&gt;0,INDEX(INDIRECT("Tractor_Status.xls!"&amp;H$1),MATCH($F243,[1]!Serial,0),0),"N/A")</f>
        <v>42036</v>
      </c>
      <c r="I243" s="206" t="str">
        <f ca="1">IF(INDEX(INDIRECT("Tractor_Status.xls!"&amp;I$1),MATCH($F243,[1]!Serial,0),0)&lt;&gt;0,INDEX(INDIRECT("Tractor_Status.xls!"&amp;I$1),MATCH($F243,[1]!Serial,0),0),"N/A")</f>
        <v>Terry County</v>
      </c>
      <c r="J243" s="207">
        <f ca="1">IF(INDEX(INDIRECT("Tractor_Status.xls!"&amp;J$1),MATCH($F243,[1]!Serial,0),0)&lt;&gt;0,INDEX(INDIRECT("Tractor_Status.xls!"&amp;J$1),MATCH($F243,[1]!Serial,0),0),"N/A")</f>
        <v>720</v>
      </c>
      <c r="K243" s="206">
        <f ca="1">INDEX(INDIRECT("Tractor_Status.xls!"&amp;K$1),MATCH($F243,[1]!Serial,0),0)</f>
        <v>41822</v>
      </c>
      <c r="L243" s="206" t="str">
        <f ca="1">IF(INDEX(INDIRECT("Tractor_Status.xls!"&amp;L$1),MATCH($F243,[1]!Serial,0),0)&lt;&gt;0,INDEX(INDIRECT("Tractor_Status.xls!"&amp;L$1),MATCH($F243,[1]!Serial,0),0),"N/A")</f>
        <v>Thompson</v>
      </c>
      <c r="M243" s="206" t="str">
        <f ca="1">IF(INDEX(INDIRECT("Tractor_Status.xls!"&amp;M$1),MATCH($F243,[1]!Serial,0),0)&lt;&gt;0,INDEX(INDIRECT("Tractor_Status.xls!"&amp;M$1),MATCH($F243,[1]!Serial,0),0),"N/A")</f>
        <v>N/A</v>
      </c>
      <c r="N243" s="206" t="str">
        <f ca="1">IF(INDEX(INDIRECT("Tractor_Status.xls!"&amp;N$1),MATCH($F243,[1]!Serial,0),0)&lt;&gt;0,INDEX(INDIRECT("Tractor_Status.xls!"&amp;N$1),MATCH($F243,[1]!Serial,0),0),"N/A")</f>
        <v>N/A</v>
      </c>
    </row>
    <row r="244" spans="6:14" x14ac:dyDescent="0.4">
      <c r="F244" t="s">
        <v>711</v>
      </c>
      <c r="G244" s="207" t="str">
        <f ca="1">INDEX($C$2:$C$13,MONTH(INDEX(INDIRECT("Tractor_Status.xls!"&amp;G$1),MATCH($F244,[1]!Serial,0),0)))</f>
        <v>December</v>
      </c>
      <c r="H244" s="206">
        <f ca="1">IF(INDEX(INDIRECT("Tractor_Status.xls!"&amp;H$1),MATCH($F244,[1]!Serial,0),0)&lt;&gt;0,INDEX(INDIRECT("Tractor_Status.xls!"&amp;H$1),MATCH($F244,[1]!Serial,0),0),"N/A")</f>
        <v>42036</v>
      </c>
      <c r="I244" s="206" t="str">
        <f ca="1">IF(INDEX(INDIRECT("Tractor_Status.xls!"&amp;I$1),MATCH($F244,[1]!Serial,0),0)&lt;&gt;0,INDEX(INDIRECT("Tractor_Status.xls!"&amp;I$1),MATCH($F244,[1]!Serial,0),0),"N/A")</f>
        <v>Terry County</v>
      </c>
      <c r="J244" s="207">
        <f ca="1">IF(INDEX(INDIRECT("Tractor_Status.xls!"&amp;J$1),MATCH($F244,[1]!Serial,0),0)&lt;&gt;0,INDEX(INDIRECT("Tractor_Status.xls!"&amp;J$1),MATCH($F244,[1]!Serial,0),0),"N/A")</f>
        <v>1220</v>
      </c>
      <c r="K244" s="206">
        <f ca="1">INDEX(INDIRECT("Tractor_Status.xls!"&amp;K$1),MATCH($F244,[1]!Serial,0),0)</f>
        <v>41822</v>
      </c>
      <c r="L244" s="206" t="str">
        <f ca="1">IF(INDEX(INDIRECT("Tractor_Status.xls!"&amp;L$1),MATCH($F244,[1]!Serial,0),0)&lt;&gt;0,INDEX(INDIRECT("Tractor_Status.xls!"&amp;L$1),MATCH($F244,[1]!Serial,0),0),"N/A")</f>
        <v>Thompson</v>
      </c>
      <c r="M244" s="206" t="str">
        <f ca="1">IF(INDEX(INDIRECT("Tractor_Status.xls!"&amp;M$1),MATCH($F244,[1]!Serial,0),0)&lt;&gt;0,INDEX(INDIRECT("Tractor_Status.xls!"&amp;M$1),MATCH($F244,[1]!Serial,0),0),"N/A")</f>
        <v>N/A</v>
      </c>
      <c r="N244" s="206" t="str">
        <f ca="1">IF(INDEX(INDIRECT("Tractor_Status.xls!"&amp;N$1),MATCH($F244,[1]!Serial,0),0)&lt;&gt;0,INDEX(INDIRECT("Tractor_Status.xls!"&amp;N$1),MATCH($F244,[1]!Serial,0),0),"N/A")</f>
        <v>N/A</v>
      </c>
    </row>
    <row r="245" spans="6:14" x14ac:dyDescent="0.4">
      <c r="F245" t="s">
        <v>712</v>
      </c>
      <c r="G245" s="207" t="str">
        <f ca="1">INDEX($C$2:$C$13,MONTH(INDEX(INDIRECT("Tractor_Status.xls!"&amp;G$1),MATCH($F245,[1]!Serial,0),0)))</f>
        <v>December</v>
      </c>
      <c r="H245" s="206">
        <f ca="1">IF(INDEX(INDIRECT("Tractor_Status.xls!"&amp;H$1),MATCH($F245,[1]!Serial,0),0)&lt;&gt;0,INDEX(INDIRECT("Tractor_Status.xls!"&amp;H$1),MATCH($F245,[1]!Serial,0),0),"N/A")</f>
        <v>42036</v>
      </c>
      <c r="I245" s="206" t="str">
        <f ca="1">IF(INDEX(INDIRECT("Tractor_Status.xls!"&amp;I$1),MATCH($F245,[1]!Serial,0),0)&lt;&gt;0,INDEX(INDIRECT("Tractor_Status.xls!"&amp;I$1),MATCH($F245,[1]!Serial,0),0),"N/A")</f>
        <v>Morrow</v>
      </c>
      <c r="J245" s="207">
        <f ca="1">IF(INDEX(INDIRECT("Tractor_Status.xls!"&amp;J$1),MATCH($F245,[1]!Serial,0),0)&lt;&gt;0,INDEX(INDIRECT("Tractor_Status.xls!"&amp;J$1),MATCH($F245,[1]!Serial,0),0),"N/A")</f>
        <v>1220</v>
      </c>
      <c r="K245" s="206">
        <f ca="1">INDEX(INDIRECT("Tractor_Status.xls!"&amp;K$1),MATCH($F245,[1]!Serial,0),0)</f>
        <v>41820</v>
      </c>
      <c r="L245" s="206" t="str">
        <f ca="1">IF(INDEX(INDIRECT("Tractor_Status.xls!"&amp;L$1),MATCH($F245,[1]!Serial,0),0)&lt;&gt;0,INDEX(INDIRECT("Tractor_Status.xls!"&amp;L$1),MATCH($F245,[1]!Serial,0),0),"N/A")</f>
        <v>Hatley</v>
      </c>
      <c r="M245" s="206" t="str">
        <f ca="1">IF(INDEX(INDIRECT("Tractor_Status.xls!"&amp;M$1),MATCH($F245,[1]!Serial,0),0)&lt;&gt;0,INDEX(INDIRECT("Tractor_Status.xls!"&amp;M$1),MATCH($F245,[1]!Serial,0),0),"N/A")</f>
        <v>N/A</v>
      </c>
      <c r="N245" s="206" t="str">
        <f ca="1">IF(INDEX(INDIRECT("Tractor_Status.xls!"&amp;N$1),MATCH($F245,[1]!Serial,0),0)&lt;&gt;0,INDEX(INDIRECT("Tractor_Status.xls!"&amp;N$1),MATCH($F245,[1]!Serial,0),0),"N/A")</f>
        <v>5 of 5</v>
      </c>
    </row>
    <row r="246" spans="6:14" x14ac:dyDescent="0.4">
      <c r="F246" t="s">
        <v>713</v>
      </c>
      <c r="G246" s="207" t="str">
        <f ca="1">INDEX($C$2:$C$13,MONTH(INDEX(INDIRECT("Tractor_Status.xls!"&amp;G$1),MATCH($F246,[1]!Serial,0),0)))</f>
        <v>December</v>
      </c>
      <c r="H246" s="206">
        <f ca="1">IF(INDEX(INDIRECT("Tractor_Status.xls!"&amp;H$1),MATCH($F246,[1]!Serial,0),0)&lt;&gt;0,INDEX(INDIRECT("Tractor_Status.xls!"&amp;H$1),MATCH($F246,[1]!Serial,0),0),"N/A")</f>
        <v>42036</v>
      </c>
      <c r="I246" s="206" t="str">
        <f ca="1">IF(INDEX(INDIRECT("Tractor_Status.xls!"&amp;I$1),MATCH($F246,[1]!Serial,0),0)&lt;&gt;0,INDEX(INDIRECT("Tractor_Status.xls!"&amp;I$1),MATCH($F246,[1]!Serial,0),0),"N/A")</f>
        <v>GFE</v>
      </c>
      <c r="J246" s="207">
        <f ca="1">IF(INDEX(INDIRECT("Tractor_Status.xls!"&amp;J$1),MATCH($F246,[1]!Serial,0),0)&lt;&gt;0,INDEX(INDIRECT("Tractor_Status.xls!"&amp;J$1),MATCH($F246,[1]!Serial,0),0),"N/A")</f>
        <v>720</v>
      </c>
      <c r="K246" s="206">
        <f ca="1">INDEX(INDIRECT("Tractor_Status.xls!"&amp;K$1),MATCH($F246,[1]!Serial,0),0)</f>
        <v>41838</v>
      </c>
      <c r="L246" s="206" t="str">
        <f ca="1">IF(INDEX(INDIRECT("Tractor_Status.xls!"&amp;L$1),MATCH($F246,[1]!Serial,0),0)&lt;&gt;0,INDEX(INDIRECT("Tractor_Status.xls!"&amp;L$1),MATCH($F246,[1]!Serial,0),0),"N/A")</f>
        <v>Follrod</v>
      </c>
      <c r="M246" s="206" t="str">
        <f ca="1">IF(INDEX(INDIRECT("Tractor_Status.xls!"&amp;M$1),MATCH($F246,[1]!Serial,0),0)&lt;&gt;0,INDEX(INDIRECT("Tractor_Status.xls!"&amp;M$1),MATCH($F246,[1]!Serial,0),0),"N/A")</f>
        <v>N/A</v>
      </c>
      <c r="N246" s="206" t="str">
        <f ca="1">IF(INDEX(INDIRECT("Tractor_Status.xls!"&amp;N$1),MATCH($F246,[1]!Serial,0),0)&lt;&gt;0,INDEX(INDIRECT("Tractor_Status.xls!"&amp;N$1),MATCH($F246,[1]!Serial,0),0),"N/A")</f>
        <v>PO 41536</v>
      </c>
    </row>
    <row r="247" spans="6:14" x14ac:dyDescent="0.4">
      <c r="F247" t="s">
        <v>714</v>
      </c>
      <c r="G247" s="207" t="str">
        <f ca="1">INDEX($C$2:$C$13,MONTH(INDEX(INDIRECT("Tractor_Status.xls!"&amp;G$1),MATCH($F247,[1]!Serial,0),0)))</f>
        <v>December</v>
      </c>
      <c r="H247" s="206">
        <f ca="1">IF(INDEX(INDIRECT("Tractor_Status.xls!"&amp;H$1),MATCH($F247,[1]!Serial,0),0)&lt;&gt;0,INDEX(INDIRECT("Tractor_Status.xls!"&amp;H$1),MATCH($F247,[1]!Serial,0),0),"N/A")</f>
        <v>42036</v>
      </c>
      <c r="I247" s="206" t="str">
        <f ca="1">IF(INDEX(INDIRECT("Tractor_Status.xls!"&amp;I$1),MATCH($F247,[1]!Serial,0),0)&lt;&gt;0,INDEX(INDIRECT("Tractor_Status.xls!"&amp;I$1),MATCH($F247,[1]!Serial,0),0),"N/A")</f>
        <v>P. Bradley</v>
      </c>
      <c r="J247" s="207">
        <f ca="1">IF(INDEX(INDIRECT("Tractor_Status.xls!"&amp;J$1),MATCH($F247,[1]!Serial,0),0)&lt;&gt;0,INDEX(INDIRECT("Tractor_Status.xls!"&amp;J$1),MATCH($F247,[1]!Serial,0),0),"N/A")</f>
        <v>720</v>
      </c>
      <c r="K247" s="206">
        <f ca="1">INDEX(INDIRECT("Tractor_Status.xls!"&amp;K$1),MATCH($F247,[1]!Serial,0),0)</f>
        <v>41867</v>
      </c>
      <c r="L247" s="206" t="str">
        <f ca="1">IF(INDEX(INDIRECT("Tractor_Status.xls!"&amp;L$1),MATCH($F247,[1]!Serial,0),0)&lt;&gt;0,INDEX(INDIRECT("Tractor_Status.xls!"&amp;L$1),MATCH($F247,[1]!Serial,0),0),"N/A")</f>
        <v>Follrod</v>
      </c>
      <c r="M247" s="206" t="str">
        <f ca="1">IF(INDEX(INDIRECT("Tractor_Status.xls!"&amp;M$1),MATCH($F247,[1]!Serial,0),0)&lt;&gt;0,INDEX(INDIRECT("Tractor_Status.xls!"&amp;M$1),MATCH($F247,[1]!Serial,0),0),"N/A")</f>
        <v>N/A</v>
      </c>
      <c r="N247" s="206" t="str">
        <f ca="1">IF(INDEX(INDIRECT("Tractor_Status.xls!"&amp;N$1),MATCH($F247,[1]!Serial,0),0)&lt;&gt;0,INDEX(INDIRECT("Tractor_Status.xls!"&amp;N$1),MATCH($F247,[1]!Serial,0),0),"N/A")</f>
        <v>PBS #1</v>
      </c>
    </row>
    <row r="248" spans="6:14" x14ac:dyDescent="0.4">
      <c r="F248" t="s">
        <v>715</v>
      </c>
      <c r="G248" s="207" t="str">
        <f ca="1">INDEX($C$2:$C$13,MONTH(INDEX(INDIRECT("Tractor_Status.xls!"&amp;G$1),MATCH($F248,[1]!Serial,0),0)))</f>
        <v>December</v>
      </c>
      <c r="H248" s="206">
        <f ca="1">IF(INDEX(INDIRECT("Tractor_Status.xls!"&amp;H$1),MATCH($F248,[1]!Serial,0),0)&lt;&gt;0,INDEX(INDIRECT("Tractor_Status.xls!"&amp;H$1),MATCH($F248,[1]!Serial,0),0),"N/A")</f>
        <v>42036</v>
      </c>
      <c r="I248" s="206" t="str">
        <f ca="1">IF(INDEX(INDIRECT("Tractor_Status.xls!"&amp;I$1),MATCH($F248,[1]!Serial,0),0)&lt;&gt;0,INDEX(INDIRECT("Tractor_Status.xls!"&amp;I$1),MATCH($F248,[1]!Serial,0),0),"N/A")</f>
        <v>P. Bradley</v>
      </c>
      <c r="J248" s="207">
        <f ca="1">IF(INDEX(INDIRECT("Tractor_Status.xls!"&amp;J$1),MATCH($F248,[1]!Serial,0),0)&lt;&gt;0,INDEX(INDIRECT("Tractor_Status.xls!"&amp;J$1),MATCH($F248,[1]!Serial,0),0),"N/A")</f>
        <v>720</v>
      </c>
      <c r="K248" s="206">
        <f ca="1">INDEX(INDIRECT("Tractor_Status.xls!"&amp;K$1),MATCH($F248,[1]!Serial,0),0)</f>
        <v>41867</v>
      </c>
      <c r="L248" s="206" t="str">
        <f ca="1">IF(INDEX(INDIRECT("Tractor_Status.xls!"&amp;L$1),MATCH($F248,[1]!Serial,0),0)&lt;&gt;0,INDEX(INDIRECT("Tractor_Status.xls!"&amp;L$1),MATCH($F248,[1]!Serial,0),0),"N/A")</f>
        <v>Follrod</v>
      </c>
      <c r="M248" s="206" t="str">
        <f ca="1">IF(INDEX(INDIRECT("Tractor_Status.xls!"&amp;M$1),MATCH($F248,[1]!Serial,0),0)&lt;&gt;0,INDEX(INDIRECT("Tractor_Status.xls!"&amp;M$1),MATCH($F248,[1]!Serial,0),0),"N/A")</f>
        <v>N/A</v>
      </c>
      <c r="N248" s="206" t="str">
        <f ca="1">IF(INDEX(INDIRECT("Tractor_Status.xls!"&amp;N$1),MATCH($F248,[1]!Serial,0),0)&lt;&gt;0,INDEX(INDIRECT("Tractor_Status.xls!"&amp;N$1),MATCH($F248,[1]!Serial,0),0),"N/A")</f>
        <v>PBS #2</v>
      </c>
    </row>
    <row r="249" spans="6:14" x14ac:dyDescent="0.4">
      <c r="F249" t="s">
        <v>716</v>
      </c>
      <c r="G249" s="207" t="str">
        <f ca="1">INDEX($C$2:$C$13,MONTH(INDEX(INDIRECT("Tractor_Status.xls!"&amp;G$1),MATCH($F249,[1]!Serial,0),0)))</f>
        <v>December</v>
      </c>
      <c r="H249" s="206">
        <f ca="1">IF(INDEX(INDIRECT("Tractor_Status.xls!"&amp;H$1),MATCH($F249,[1]!Serial,0),0)&lt;&gt;0,INDEX(INDIRECT("Tractor_Status.xls!"&amp;H$1),MATCH($F249,[1]!Serial,0),0),"N/A")</f>
        <v>42036</v>
      </c>
      <c r="I249" s="206" t="str">
        <f ca="1">IF(INDEX(INDIRECT("Tractor_Status.xls!"&amp;I$1),MATCH($F249,[1]!Serial,0),0)&lt;&gt;0,INDEX(INDIRECT("Tractor_Status.xls!"&amp;I$1),MATCH($F249,[1]!Serial,0),0),"N/A")</f>
        <v>Buckeye</v>
      </c>
      <c r="J249" s="207">
        <f ca="1">IF(INDEX(INDIRECT("Tractor_Status.xls!"&amp;J$1),MATCH($F249,[1]!Serial,0),0)&lt;&gt;0,INDEX(INDIRECT("Tractor_Status.xls!"&amp;J$1),MATCH($F249,[1]!Serial,0),0),"N/A")</f>
        <v>720</v>
      </c>
      <c r="K249" s="206">
        <f ca="1">INDEX(INDIRECT("Tractor_Status.xls!"&amp;K$1),MATCH($F249,[1]!Serial,0),0)</f>
        <v>41841</v>
      </c>
      <c r="L249" s="206" t="str">
        <f ca="1">IF(INDEX(INDIRECT("Tractor_Status.xls!"&amp;L$1),MATCH($F249,[1]!Serial,0),0)&lt;&gt;0,INDEX(INDIRECT("Tractor_Status.xls!"&amp;L$1),MATCH($F249,[1]!Serial,0),0),"N/A")</f>
        <v>Follrod</v>
      </c>
      <c r="M249" s="206" t="str">
        <f ca="1">IF(INDEX(INDIRECT("Tractor_Status.xls!"&amp;M$1),MATCH($F249,[1]!Serial,0),0)&lt;&gt;0,INDEX(INDIRECT("Tractor_Status.xls!"&amp;M$1),MATCH($F249,[1]!Serial,0),0),"N/A")</f>
        <v>N/A</v>
      </c>
      <c r="N249" s="206" t="str">
        <f ca="1">IF(INDEX(INDIRECT("Tractor_Status.xls!"&amp;N$1),MATCH($F249,[1]!Serial,0),0)&lt;&gt;0,INDEX(INDIRECT("Tractor_Status.xls!"&amp;N$1),MATCH($F249,[1]!Serial,0),0),"N/A")</f>
        <v>N/A</v>
      </c>
    </row>
    <row r="250" spans="6:14" x14ac:dyDescent="0.4">
      <c r="F250" t="s">
        <v>717</v>
      </c>
      <c r="G250" s="207" t="str">
        <f ca="1">INDEX($C$2:$C$13,MONTH(INDEX(INDIRECT("Tractor_Status.xls!"&amp;G$1),MATCH($F250,[1]!Serial,0),0)))</f>
        <v>December</v>
      </c>
      <c r="H250" s="206">
        <f ca="1">IF(INDEX(INDIRECT("Tractor_Status.xls!"&amp;H$1),MATCH($F250,[1]!Serial,0),0)&lt;&gt;0,INDEX(INDIRECT("Tractor_Status.xls!"&amp;H$1),MATCH($F250,[1]!Serial,0),0),"N/A")</f>
        <v>42036</v>
      </c>
      <c r="I250" s="206" t="str">
        <f ca="1">IF(INDEX(INDIRECT("Tractor_Status.xls!"&amp;I$1),MATCH($F250,[1]!Serial,0),0)&lt;&gt;0,INDEX(INDIRECT("Tractor_Status.xls!"&amp;I$1),MATCH($F250,[1]!Serial,0),0),"N/A")</f>
        <v>Buckeye</v>
      </c>
      <c r="J250" s="207" t="str">
        <f ca="1">IF(INDEX(INDIRECT("Tractor_Status.xls!"&amp;J$1),MATCH($F250,[1]!Serial,0),0)&lt;&gt;0,INDEX(INDIRECT("Tractor_Status.xls!"&amp;J$1),MATCH($F250,[1]!Serial,0),0),"N/A")</f>
        <v>1220+</v>
      </c>
      <c r="K250" s="206">
        <f ca="1">INDEX(INDIRECT("Tractor_Status.xls!"&amp;K$1),MATCH($F250,[1]!Serial,0),0)</f>
        <v>41841</v>
      </c>
      <c r="L250" s="206" t="str">
        <f ca="1">IF(INDEX(INDIRECT("Tractor_Status.xls!"&amp;L$1),MATCH($F250,[1]!Serial,0),0)&lt;&gt;0,INDEX(INDIRECT("Tractor_Status.xls!"&amp;L$1),MATCH($F250,[1]!Serial,0),0),"N/A")</f>
        <v>Follrod</v>
      </c>
      <c r="M250" s="206" t="str">
        <f ca="1">IF(INDEX(INDIRECT("Tractor_Status.xls!"&amp;M$1),MATCH($F250,[1]!Serial,0),0)&lt;&gt;0,INDEX(INDIRECT("Tractor_Status.xls!"&amp;M$1),MATCH($F250,[1]!Serial,0),0),"N/A")</f>
        <v>N/A</v>
      </c>
      <c r="N250" s="206" t="str">
        <f ca="1">IF(INDEX(INDIRECT("Tractor_Status.xls!"&amp;N$1),MATCH($F250,[1]!Serial,0),0)&lt;&gt;0,INDEX(INDIRECT("Tractor_Status.xls!"&amp;N$1),MATCH($F250,[1]!Serial,0),0),"N/A")</f>
        <v>N/A</v>
      </c>
    </row>
    <row r="251" spans="6:14" x14ac:dyDescent="0.4">
      <c r="F251" t="s">
        <v>718</v>
      </c>
      <c r="G251" s="207" t="str">
        <f ca="1">INDEX($C$2:$C$13,MONTH(INDEX(INDIRECT("Tractor_Status.xls!"&amp;G$1),MATCH($F251,[1]!Serial,0),0)))</f>
        <v>December</v>
      </c>
      <c r="H251" s="206">
        <f ca="1">IF(INDEX(INDIRECT("Tractor_Status.xls!"&amp;H$1),MATCH($F251,[1]!Serial,0),0)&lt;&gt;0,INDEX(INDIRECT("Tractor_Status.xls!"&amp;H$1),MATCH($F251,[1]!Serial,0),0),"N/A")</f>
        <v>42036</v>
      </c>
      <c r="I251" s="206" t="str">
        <f ca="1">IF(INDEX(INDIRECT("Tractor_Status.xls!"&amp;I$1),MATCH($F251,[1]!Serial,0),0)&lt;&gt;0,INDEX(INDIRECT("Tractor_Status.xls!"&amp;I$1),MATCH($F251,[1]!Serial,0),0),"N/A")</f>
        <v>HJV</v>
      </c>
      <c r="J251" s="207">
        <f ca="1">IF(INDEX(INDIRECT("Tractor_Status.xls!"&amp;J$1),MATCH($F251,[1]!Serial,0),0)&lt;&gt;0,INDEX(INDIRECT("Tractor_Status.xls!"&amp;J$1),MATCH($F251,[1]!Serial,0),0),"N/A")</f>
        <v>720</v>
      </c>
      <c r="K251" s="206">
        <f ca="1">INDEX(INDIRECT("Tractor_Status.xls!"&amp;K$1),MATCH($F251,[1]!Serial,0),0)</f>
        <v>41858</v>
      </c>
      <c r="L251" s="206" t="str">
        <f ca="1">IF(INDEX(INDIRECT("Tractor_Status.xls!"&amp;L$1),MATCH($F251,[1]!Serial,0),0)&lt;&gt;0,INDEX(INDIRECT("Tractor_Status.xls!"&amp;L$1),MATCH($F251,[1]!Serial,0),0),"N/A")</f>
        <v>Follrod</v>
      </c>
      <c r="M251" s="206" t="str">
        <f ca="1">IF(INDEX(INDIRECT("Tractor_Status.xls!"&amp;M$1),MATCH($F251,[1]!Serial,0),0)&lt;&gt;0,INDEX(INDIRECT("Tractor_Status.xls!"&amp;M$1),MATCH($F251,[1]!Serial,0),0),"N/A")</f>
        <v>N/A</v>
      </c>
      <c r="N251" s="206" t="str">
        <f ca="1">IF(INDEX(INDIRECT("Tractor_Status.xls!"&amp;N$1),MATCH($F251,[1]!Serial,0),0)&lt;&gt;0,INDEX(INDIRECT("Tractor_Status.xls!"&amp;N$1),MATCH($F251,[1]!Serial,0),0),"N/A")</f>
        <v>PO#00000010</v>
      </c>
    </row>
    <row r="252" spans="6:14" x14ac:dyDescent="0.4">
      <c r="F252" t="s">
        <v>719</v>
      </c>
      <c r="G252" s="207" t="str">
        <f ca="1">INDEX($C$2:$C$13,MONTH(INDEX(INDIRECT("Tractor_Status.xls!"&amp;G$1),MATCH($F252,[1]!Serial,0),0)))</f>
        <v>December</v>
      </c>
      <c r="H252" s="206">
        <f ca="1">IF(INDEX(INDIRECT("Tractor_Status.xls!"&amp;H$1),MATCH($F252,[1]!Serial,0),0)&lt;&gt;0,INDEX(INDIRECT("Tractor_Status.xls!"&amp;H$1),MATCH($F252,[1]!Serial,0),0),"N/A")</f>
        <v>42036</v>
      </c>
      <c r="I252" s="206" t="str">
        <f ca="1">IF(INDEX(INDIRECT("Tractor_Status.xls!"&amp;I$1),MATCH($F252,[1]!Serial,0),0)&lt;&gt;0,INDEX(INDIRECT("Tractor_Status.xls!"&amp;I$1),MATCH($F252,[1]!Serial,0),0),"N/A")</f>
        <v>HJV</v>
      </c>
      <c r="J252" s="207">
        <f ca="1">IF(INDEX(INDIRECT("Tractor_Status.xls!"&amp;J$1),MATCH($F252,[1]!Serial,0),0)&lt;&gt;0,INDEX(INDIRECT("Tractor_Status.xls!"&amp;J$1),MATCH($F252,[1]!Serial,0),0),"N/A")</f>
        <v>720</v>
      </c>
      <c r="K252" s="206">
        <f ca="1">INDEX(INDIRECT("Tractor_Status.xls!"&amp;K$1),MATCH($F252,[1]!Serial,0),0)</f>
        <v>41858</v>
      </c>
      <c r="L252" s="206" t="str">
        <f ca="1">IF(INDEX(INDIRECT("Tractor_Status.xls!"&amp;L$1),MATCH($F252,[1]!Serial,0),0)&lt;&gt;0,INDEX(INDIRECT("Tractor_Status.xls!"&amp;L$1),MATCH($F252,[1]!Serial,0),0),"N/A")</f>
        <v>Follrod</v>
      </c>
      <c r="M252" s="206" t="str">
        <f ca="1">IF(INDEX(INDIRECT("Tractor_Status.xls!"&amp;M$1),MATCH($F252,[1]!Serial,0),0)&lt;&gt;0,INDEX(INDIRECT("Tractor_Status.xls!"&amp;M$1),MATCH($F252,[1]!Serial,0),0),"N/A")</f>
        <v>N/A</v>
      </c>
      <c r="N252" s="206" t="str">
        <f ca="1">IF(INDEX(INDIRECT("Tractor_Status.xls!"&amp;N$1),MATCH($F252,[1]!Serial,0),0)&lt;&gt;0,INDEX(INDIRECT("Tractor_Status.xls!"&amp;N$1),MATCH($F252,[1]!Serial,0),0),"N/A")</f>
        <v>PO#00000011</v>
      </c>
    </row>
    <row r="253" spans="6:14" x14ac:dyDescent="0.4">
      <c r="F253" t="s">
        <v>720</v>
      </c>
      <c r="G253" s="207" t="str">
        <f ca="1">INDEX($C$2:$C$13,MONTH(INDEX(INDIRECT("Tractor_Status.xls!"&amp;G$1),MATCH($F253,[1]!Serial,0),0)))</f>
        <v>December</v>
      </c>
      <c r="H253" s="206">
        <f ca="1">IF(INDEX(INDIRECT("Tractor_Status.xls!"&amp;H$1),MATCH($F253,[1]!Serial,0),0)&lt;&gt;0,INDEX(INDIRECT("Tractor_Status.xls!"&amp;H$1),MATCH($F253,[1]!Serial,0),0),"N/A")</f>
        <v>42036</v>
      </c>
      <c r="I253" s="206" t="str">
        <f ca="1">IF(INDEX(INDIRECT("Tractor_Status.xls!"&amp;I$1),MATCH($F253,[1]!Serial,0),0)&lt;&gt;0,INDEX(INDIRECT("Tractor_Status.xls!"&amp;I$1),MATCH($F253,[1]!Serial,0),0),"N/A")</f>
        <v>HJV</v>
      </c>
      <c r="J253" s="207">
        <f ca="1">IF(INDEX(INDIRECT("Tractor_Status.xls!"&amp;J$1),MATCH($F253,[1]!Serial,0),0)&lt;&gt;0,INDEX(INDIRECT("Tractor_Status.xls!"&amp;J$1),MATCH($F253,[1]!Serial,0),0),"N/A")</f>
        <v>720</v>
      </c>
      <c r="K253" s="206">
        <f ca="1">INDEX(INDIRECT("Tractor_Status.xls!"&amp;K$1),MATCH($F253,[1]!Serial,0),0)</f>
        <v>41858</v>
      </c>
      <c r="L253" s="206" t="str">
        <f ca="1">IF(INDEX(INDIRECT("Tractor_Status.xls!"&amp;L$1),MATCH($F253,[1]!Serial,0),0)&lt;&gt;0,INDEX(INDIRECT("Tractor_Status.xls!"&amp;L$1),MATCH($F253,[1]!Serial,0),0),"N/A")</f>
        <v>Follrod</v>
      </c>
      <c r="M253" s="206" t="str">
        <f ca="1">IF(INDEX(INDIRECT("Tractor_Status.xls!"&amp;M$1),MATCH($F253,[1]!Serial,0),0)&lt;&gt;0,INDEX(INDIRECT("Tractor_Status.xls!"&amp;M$1),MATCH($F253,[1]!Serial,0),0),"N/A")</f>
        <v>N/A</v>
      </c>
      <c r="N253" s="206" t="str">
        <f ca="1">IF(INDEX(INDIRECT("Tractor_Status.xls!"&amp;N$1),MATCH($F253,[1]!Serial,0),0)&lt;&gt;0,INDEX(INDIRECT("Tractor_Status.xls!"&amp;N$1),MATCH($F253,[1]!Serial,0),0),"N/A")</f>
        <v>PO#00000012</v>
      </c>
    </row>
    <row r="254" spans="6:14" x14ac:dyDescent="0.4">
      <c r="F254" t="s">
        <v>721</v>
      </c>
      <c r="G254" s="207" t="str">
        <f ca="1">INDEX($C$2:$C$13,MONTH(INDEX(INDIRECT("Tractor_Status.xls!"&amp;G$1),MATCH($F254,[1]!Serial,0),0)))</f>
        <v>December</v>
      </c>
      <c r="H254" s="206">
        <f ca="1">IF(INDEX(INDIRECT("Tractor_Status.xls!"&amp;H$1),MATCH($F254,[1]!Serial,0),0)&lt;&gt;0,INDEX(INDIRECT("Tractor_Status.xls!"&amp;H$1),MATCH($F254,[1]!Serial,0),0),"N/A")</f>
        <v>42036</v>
      </c>
      <c r="I254" s="206" t="str">
        <f ca="1">IF(INDEX(INDIRECT("Tractor_Status.xls!"&amp;I$1),MATCH($F254,[1]!Serial,0),0)&lt;&gt;0,INDEX(INDIRECT("Tractor_Status.xls!"&amp;I$1),MATCH($F254,[1]!Serial,0),0),"N/A")</f>
        <v>HJV</v>
      </c>
      <c r="J254" s="207">
        <f ca="1">IF(INDEX(INDIRECT("Tractor_Status.xls!"&amp;J$1),MATCH($F254,[1]!Serial,0),0)&lt;&gt;0,INDEX(INDIRECT("Tractor_Status.xls!"&amp;J$1),MATCH($F254,[1]!Serial,0),0),"N/A")</f>
        <v>720</v>
      </c>
      <c r="K254" s="206">
        <f ca="1">INDEX(INDIRECT("Tractor_Status.xls!"&amp;K$1),MATCH($F254,[1]!Serial,0),0)</f>
        <v>41858</v>
      </c>
      <c r="L254" s="206" t="str">
        <f ca="1">IF(INDEX(INDIRECT("Tractor_Status.xls!"&amp;L$1),MATCH($F254,[1]!Serial,0),0)&lt;&gt;0,INDEX(INDIRECT("Tractor_Status.xls!"&amp;L$1),MATCH($F254,[1]!Serial,0),0),"N/A")</f>
        <v>Follrod</v>
      </c>
      <c r="M254" s="206" t="str">
        <f ca="1">IF(INDEX(INDIRECT("Tractor_Status.xls!"&amp;M$1),MATCH($F254,[1]!Serial,0),0)&lt;&gt;0,INDEX(INDIRECT("Tractor_Status.xls!"&amp;M$1),MATCH($F254,[1]!Serial,0),0),"N/A")</f>
        <v>N/A</v>
      </c>
      <c r="N254" s="206" t="str">
        <f ca="1">IF(INDEX(INDIRECT("Tractor_Status.xls!"&amp;N$1),MATCH($F254,[1]!Serial,0),0)&lt;&gt;0,INDEX(INDIRECT("Tractor_Status.xls!"&amp;N$1),MATCH($F254,[1]!Serial,0),0),"N/A")</f>
        <v>PO#00000015</v>
      </c>
    </row>
    <row r="255" spans="6:14" x14ac:dyDescent="0.4">
      <c r="F255" t="s">
        <v>722</v>
      </c>
      <c r="G255" s="207" t="str">
        <f ca="1">INDEX($C$2:$C$13,MONTH(INDEX(INDIRECT("Tractor_Status.xls!"&amp;G$1),MATCH($F255,[1]!Serial,0),0)))</f>
        <v>December</v>
      </c>
      <c r="H255" s="206">
        <f ca="1">IF(INDEX(INDIRECT("Tractor_Status.xls!"&amp;H$1),MATCH($F255,[1]!Serial,0),0)&lt;&gt;0,INDEX(INDIRECT("Tractor_Status.xls!"&amp;H$1),MATCH($F255,[1]!Serial,0),0),"N/A")</f>
        <v>42036</v>
      </c>
      <c r="I255" s="206" t="str">
        <f ca="1">IF(INDEX(INDIRECT("Tractor_Status.xls!"&amp;I$1),MATCH($F255,[1]!Serial,0),0)&lt;&gt;0,INDEX(INDIRECT("Tractor_Status.xls!"&amp;I$1),MATCH($F255,[1]!Serial,0),0),"N/A")</f>
        <v>HJV</v>
      </c>
      <c r="J255" s="207">
        <f ca="1">IF(INDEX(INDIRECT("Tractor_Status.xls!"&amp;J$1),MATCH($F255,[1]!Serial,0),0)&lt;&gt;0,INDEX(INDIRECT("Tractor_Status.xls!"&amp;J$1),MATCH($F255,[1]!Serial,0),0),"N/A")</f>
        <v>720</v>
      </c>
      <c r="K255" s="206">
        <f ca="1">INDEX(INDIRECT("Tractor_Status.xls!"&amp;K$1),MATCH($F255,[1]!Serial,0),0)</f>
        <v>41858</v>
      </c>
      <c r="L255" s="206" t="str">
        <f ca="1">IF(INDEX(INDIRECT("Tractor_Status.xls!"&amp;L$1),MATCH($F255,[1]!Serial,0),0)&lt;&gt;0,INDEX(INDIRECT("Tractor_Status.xls!"&amp;L$1),MATCH($F255,[1]!Serial,0),0),"N/A")</f>
        <v>Follrod</v>
      </c>
      <c r="M255" s="206" t="str">
        <f ca="1">IF(INDEX(INDIRECT("Tractor_Status.xls!"&amp;M$1),MATCH($F255,[1]!Serial,0),0)&lt;&gt;0,INDEX(INDIRECT("Tractor_Status.xls!"&amp;M$1),MATCH($F255,[1]!Serial,0),0),"N/A")</f>
        <v>N/A</v>
      </c>
      <c r="N255" s="206" t="str">
        <f ca="1">IF(INDEX(INDIRECT("Tractor_Status.xls!"&amp;N$1),MATCH($F255,[1]!Serial,0),0)&lt;&gt;0,INDEX(INDIRECT("Tractor_Status.xls!"&amp;N$1),MATCH($F255,[1]!Serial,0),0),"N/A")</f>
        <v>PO#00000016</v>
      </c>
    </row>
    <row r="256" spans="6:14" x14ac:dyDescent="0.4">
      <c r="F256" t="s">
        <v>723</v>
      </c>
      <c r="G256" s="207" t="str">
        <f ca="1">INDEX($C$2:$C$13,MONTH(INDEX(INDIRECT("Tractor_Status.xls!"&amp;G$1),MATCH($F256,[1]!Serial,0),0)))</f>
        <v>December</v>
      </c>
      <c r="H256" s="206">
        <f ca="1">IF(INDEX(INDIRECT("Tractor_Status.xls!"&amp;H$1),MATCH($F256,[1]!Serial,0),0)&lt;&gt;0,INDEX(INDIRECT("Tractor_Status.xls!"&amp;H$1),MATCH($F256,[1]!Serial,0),0),"N/A")</f>
        <v>42064</v>
      </c>
      <c r="I256" s="206" t="str">
        <f ca="1">IF(INDEX(INDIRECT("Tractor_Status.xls!"&amp;I$1),MATCH($F256,[1]!Serial,0),0)&lt;&gt;0,INDEX(INDIRECT("Tractor_Status.xls!"&amp;I$1),MATCH($F256,[1]!Serial,0),0),"N/A")</f>
        <v>Egger Truck</v>
      </c>
      <c r="J256" s="207">
        <f ca="1">IF(INDEX(INDIRECT("Tractor_Status.xls!"&amp;J$1),MATCH($F256,[1]!Serial,0),0)&lt;&gt;0,INDEX(INDIRECT("Tractor_Status.xls!"&amp;J$1),MATCH($F256,[1]!Serial,0),0),"N/A")</f>
        <v>720</v>
      </c>
      <c r="K256" s="206">
        <f ca="1">INDEX(INDIRECT("Tractor_Status.xls!"&amp;K$1),MATCH($F256,[1]!Serial,0),0)</f>
        <v>41845</v>
      </c>
      <c r="L256" s="206" t="str">
        <f ca="1">IF(INDEX(INDIRECT("Tractor_Status.xls!"&amp;L$1),MATCH($F256,[1]!Serial,0),0)&lt;&gt;0,INDEX(INDIRECT("Tractor_Status.xls!"&amp;L$1),MATCH($F256,[1]!Serial,0),0),"N/A")</f>
        <v>Follrod</v>
      </c>
      <c r="M256" s="206">
        <f ca="1">IF(INDEX(INDIRECT("Tractor_Status.xls!"&amp;M$1),MATCH($F256,[1]!Serial,0),0)&lt;&gt;0,INDEX(INDIRECT("Tractor_Status.xls!"&amp;M$1),MATCH($F256,[1]!Serial,0),0),"N/A")</f>
        <v>41849</v>
      </c>
      <c r="N256" s="206" t="str">
        <f ca="1">IF(INDEX(INDIRECT("Tractor_Status.xls!"&amp;N$1),MATCH($F256,[1]!Serial,0),0)&lt;&gt;0,INDEX(INDIRECT("Tractor_Status.xls!"&amp;N$1),MATCH($F256,[1]!Serial,0),0),"N/A")</f>
        <v>N/A</v>
      </c>
    </row>
    <row r="257" spans="6:14" x14ac:dyDescent="0.4">
      <c r="F257" t="s">
        <v>724</v>
      </c>
      <c r="G257" s="207" t="str">
        <f ca="1">INDEX($C$2:$C$13,MONTH(INDEX(INDIRECT("Tractor_Status.xls!"&amp;G$1),MATCH($F257,[1]!Serial,0),0)))</f>
        <v>December</v>
      </c>
      <c r="H257" s="206">
        <f ca="1">IF(INDEX(INDIRECT("Tractor_Status.xls!"&amp;H$1),MATCH($F257,[1]!Serial,0),0)&lt;&gt;0,INDEX(INDIRECT("Tractor_Status.xls!"&amp;H$1),MATCH($F257,[1]!Serial,0),0),"N/A")</f>
        <v>42064</v>
      </c>
      <c r="I257" s="206" t="str">
        <f ca="1">IF(INDEX(INDIRECT("Tractor_Status.xls!"&amp;I$1),MATCH($F257,[1]!Serial,0),0)&lt;&gt;0,INDEX(INDIRECT("Tractor_Status.xls!"&amp;I$1),MATCH($F257,[1]!Serial,0),0),"N/A")</f>
        <v>Buckeye</v>
      </c>
      <c r="J257" s="207">
        <f ca="1">IF(INDEX(INDIRECT("Tractor_Status.xls!"&amp;J$1),MATCH($F257,[1]!Serial,0),0)&lt;&gt;0,INDEX(INDIRECT("Tractor_Status.xls!"&amp;J$1),MATCH($F257,[1]!Serial,0),0),"N/A")</f>
        <v>720</v>
      </c>
      <c r="K257" s="206">
        <f ca="1">INDEX(INDIRECT("Tractor_Status.xls!"&amp;K$1),MATCH($F257,[1]!Serial,0),0)</f>
        <v>41841</v>
      </c>
      <c r="L257" s="206" t="str">
        <f ca="1">IF(INDEX(INDIRECT("Tractor_Status.xls!"&amp;L$1),MATCH($F257,[1]!Serial,0),0)&lt;&gt;0,INDEX(INDIRECT("Tractor_Status.xls!"&amp;L$1),MATCH($F257,[1]!Serial,0),0),"N/A")</f>
        <v>Follrod</v>
      </c>
      <c r="M257" s="206" t="str">
        <f ca="1">IF(INDEX(INDIRECT("Tractor_Status.xls!"&amp;M$1),MATCH($F257,[1]!Serial,0),0)&lt;&gt;0,INDEX(INDIRECT("Tractor_Status.xls!"&amp;M$1),MATCH($F257,[1]!Serial,0),0),"N/A")</f>
        <v>N/A</v>
      </c>
      <c r="N257" s="206" t="str">
        <f ca="1">IF(INDEX(INDIRECT("Tractor_Status.xls!"&amp;N$1),MATCH($F257,[1]!Serial,0),0)&lt;&gt;0,INDEX(INDIRECT("Tractor_Status.xls!"&amp;N$1),MATCH($F257,[1]!Serial,0),0),"N/A")</f>
        <v>N/A</v>
      </c>
    </row>
    <row r="258" spans="6:14" x14ac:dyDescent="0.4">
      <c r="F258" t="s">
        <v>725</v>
      </c>
      <c r="G258" s="207" t="str">
        <f ca="1">INDEX($C$2:$C$13,MONTH(INDEX(INDIRECT("Tractor_Status.xls!"&amp;G$1),MATCH($F258,[1]!Serial,0),0)))</f>
        <v>December</v>
      </c>
      <c r="H258" s="206">
        <f ca="1">IF(INDEX(INDIRECT("Tractor_Status.xls!"&amp;H$1),MATCH($F258,[1]!Serial,0),0)&lt;&gt;0,INDEX(INDIRECT("Tractor_Status.xls!"&amp;H$1),MATCH($F258,[1]!Serial,0),0),"N/A")</f>
        <v>42064</v>
      </c>
      <c r="I258" s="206" t="str">
        <f ca="1">IF(INDEX(INDIRECT("Tractor_Status.xls!"&amp;I$1),MATCH($F258,[1]!Serial,0),0)&lt;&gt;0,INDEX(INDIRECT("Tractor_Status.xls!"&amp;I$1),MATCH($F258,[1]!Serial,0),0),"N/A")</f>
        <v>Buckeye</v>
      </c>
      <c r="J258" s="207">
        <f ca="1">IF(INDEX(INDIRECT("Tractor_Status.xls!"&amp;J$1),MATCH($F258,[1]!Serial,0),0)&lt;&gt;0,INDEX(INDIRECT("Tractor_Status.xls!"&amp;J$1),MATCH($F258,[1]!Serial,0),0),"N/A")</f>
        <v>720</v>
      </c>
      <c r="K258" s="206">
        <f ca="1">INDEX(INDIRECT("Tractor_Status.xls!"&amp;K$1),MATCH($F258,[1]!Serial,0),0)</f>
        <v>41841</v>
      </c>
      <c r="L258" s="206" t="str">
        <f ca="1">IF(INDEX(INDIRECT("Tractor_Status.xls!"&amp;L$1),MATCH($F258,[1]!Serial,0),0)&lt;&gt;0,INDEX(INDIRECT("Tractor_Status.xls!"&amp;L$1),MATCH($F258,[1]!Serial,0),0),"N/A")</f>
        <v>Follrod</v>
      </c>
      <c r="M258" s="206">
        <f ca="1">IF(INDEX(INDIRECT("Tractor_Status.xls!"&amp;M$1),MATCH($F258,[1]!Serial,0),0)&lt;&gt;0,INDEX(INDIRECT("Tractor_Status.xls!"&amp;M$1),MATCH($F258,[1]!Serial,0),0),"N/A")</f>
        <v>41845</v>
      </c>
      <c r="N258" s="206" t="str">
        <f ca="1">IF(INDEX(INDIRECT("Tractor_Status.xls!"&amp;N$1),MATCH($F258,[1]!Serial,0),0)&lt;&gt;0,INDEX(INDIRECT("Tractor_Status.xls!"&amp;N$1),MATCH($F258,[1]!Serial,0),0),"N/A")</f>
        <v>N/A</v>
      </c>
    </row>
    <row r="259" spans="6:14" x14ac:dyDescent="0.4">
      <c r="F259" t="s">
        <v>726</v>
      </c>
      <c r="G259" s="207" t="str">
        <f ca="1">INDEX($C$2:$C$13,MONTH(INDEX(INDIRECT("Tractor_Status.xls!"&amp;G$1),MATCH($F259,[1]!Serial,0),0)))</f>
        <v>December</v>
      </c>
      <c r="H259" s="206">
        <f ca="1">IF(INDEX(INDIRECT("Tractor_Status.xls!"&amp;H$1),MATCH($F259,[1]!Serial,0),0)&lt;&gt;0,INDEX(INDIRECT("Tractor_Status.xls!"&amp;H$1),MATCH($F259,[1]!Serial,0),0),"N/A")</f>
        <v>42064</v>
      </c>
      <c r="I259" s="206" t="str">
        <f ca="1">IF(INDEX(INDIRECT("Tractor_Status.xls!"&amp;I$1),MATCH($F259,[1]!Serial,0),0)&lt;&gt;0,INDEX(INDIRECT("Tractor_Status.xls!"&amp;I$1),MATCH($F259,[1]!Serial,0),0),"N/A")</f>
        <v>GFE</v>
      </c>
      <c r="J259" s="207">
        <f ca="1">IF(INDEX(INDIRECT("Tractor_Status.xls!"&amp;J$1),MATCH($F259,[1]!Serial,0),0)&lt;&gt;0,INDEX(INDIRECT("Tractor_Status.xls!"&amp;J$1),MATCH($F259,[1]!Serial,0),0),"N/A")</f>
        <v>720</v>
      </c>
      <c r="K259" s="206">
        <f ca="1">INDEX(INDIRECT("Tractor_Status.xls!"&amp;K$1),MATCH($F259,[1]!Serial,0),0)</f>
        <v>41838</v>
      </c>
      <c r="L259" s="206" t="str">
        <f ca="1">IF(INDEX(INDIRECT("Tractor_Status.xls!"&amp;L$1),MATCH($F259,[1]!Serial,0),0)&lt;&gt;0,INDEX(INDIRECT("Tractor_Status.xls!"&amp;L$1),MATCH($F259,[1]!Serial,0),0),"N/A")</f>
        <v>Follrod</v>
      </c>
      <c r="M259" s="206">
        <f ca="1">IF(INDEX(INDIRECT("Tractor_Status.xls!"&amp;M$1),MATCH($F259,[1]!Serial,0),0)&lt;&gt;0,INDEX(INDIRECT("Tractor_Status.xls!"&amp;M$1),MATCH($F259,[1]!Serial,0),0),"N/A")</f>
        <v>41838</v>
      </c>
      <c r="N259" s="206" t="str">
        <f ca="1">IF(INDEX(INDIRECT("Tractor_Status.xls!"&amp;N$1),MATCH($F259,[1]!Serial,0),0)&lt;&gt;0,INDEX(INDIRECT("Tractor_Status.xls!"&amp;N$1),MATCH($F259,[1]!Serial,0),0),"N/A")</f>
        <v>PO 41537</v>
      </c>
    </row>
    <row r="260" spans="6:14" x14ac:dyDescent="0.4">
      <c r="F260" t="s">
        <v>727</v>
      </c>
      <c r="G260" s="207" t="str">
        <f ca="1">INDEX($C$2:$C$13,MONTH(INDEX(INDIRECT("Tractor_Status.xls!"&amp;G$1),MATCH($F260,[1]!Serial,0),0)))</f>
        <v>December</v>
      </c>
      <c r="H260" s="206">
        <f ca="1">IF(INDEX(INDIRECT("Tractor_Status.xls!"&amp;H$1),MATCH($F260,[1]!Serial,0),0)&lt;&gt;0,INDEX(INDIRECT("Tractor_Status.xls!"&amp;H$1),MATCH($F260,[1]!Serial,0),0),"N/A")</f>
        <v>42064</v>
      </c>
      <c r="I260" s="206" t="str">
        <f ca="1">IF(INDEX(INDIRECT("Tractor_Status.xls!"&amp;I$1),MATCH($F260,[1]!Serial,0),0)&lt;&gt;0,INDEX(INDIRECT("Tractor_Status.xls!"&amp;I$1),MATCH($F260,[1]!Serial,0),0),"N/A")</f>
        <v>Brokaw MN</v>
      </c>
      <c r="J260" s="207">
        <f ca="1">IF(INDEX(INDIRECT("Tractor_Status.xls!"&amp;J$1),MATCH($F260,[1]!Serial,0),0)&lt;&gt;0,INDEX(INDIRECT("Tractor_Status.xls!"&amp;J$1),MATCH($F260,[1]!Serial,0),0),"N/A")</f>
        <v>1220</v>
      </c>
      <c r="K260" s="206">
        <f ca="1">INDEX(INDIRECT("Tractor_Status.xls!"&amp;K$1),MATCH($F260,[1]!Serial,0),0)</f>
        <v>41822</v>
      </c>
      <c r="L260" s="206" t="str">
        <f ca="1">IF(INDEX(INDIRECT("Tractor_Status.xls!"&amp;L$1),MATCH($F260,[1]!Serial,0),0)&lt;&gt;0,INDEX(INDIRECT("Tractor_Status.xls!"&amp;L$1),MATCH($F260,[1]!Serial,0),0),"N/A")</f>
        <v>Rech</v>
      </c>
      <c r="M260" s="206" t="str">
        <f ca="1">IF(INDEX(INDIRECT("Tractor_Status.xls!"&amp;M$1),MATCH($F260,[1]!Serial,0),0)&lt;&gt;0,INDEX(INDIRECT("Tractor_Status.xls!"&amp;M$1),MATCH($F260,[1]!Serial,0),0),"N/A")</f>
        <v>N/A</v>
      </c>
      <c r="N260" s="206" t="str">
        <f ca="1">IF(INDEX(INDIRECT("Tractor_Status.xls!"&amp;N$1),MATCH($F260,[1]!Serial,0),0)&lt;&gt;0,INDEX(INDIRECT("Tractor_Status.xls!"&amp;N$1),MATCH($F260,[1]!Serial,0),0),"N/A")</f>
        <v>UF01455</v>
      </c>
    </row>
    <row r="261" spans="6:14" x14ac:dyDescent="0.4">
      <c r="F261" t="s">
        <v>728</v>
      </c>
      <c r="G261" s="207" t="str">
        <f ca="1">INDEX($C$2:$C$13,MONTH(INDEX(INDIRECT("Tractor_Status.xls!"&amp;G$1),MATCH($F261,[1]!Serial,0),0)))</f>
        <v>December</v>
      </c>
      <c r="H261" s="206">
        <f ca="1">IF(INDEX(INDIRECT("Tractor_Status.xls!"&amp;H$1),MATCH($F261,[1]!Serial,0),0)&lt;&gt;0,INDEX(INDIRECT("Tractor_Status.xls!"&amp;H$1),MATCH($F261,[1]!Serial,0),0),"N/A")</f>
        <v>42064</v>
      </c>
      <c r="I261" s="206" t="str">
        <f ca="1">IF(INDEX(INDIRECT("Tractor_Status.xls!"&amp;I$1),MATCH($F261,[1]!Serial,0),0)&lt;&gt;0,INDEX(INDIRECT("Tractor_Status.xls!"&amp;I$1),MATCH($F261,[1]!Serial,0),0),"N/A")</f>
        <v>Terry County</v>
      </c>
      <c r="J261" s="207">
        <f ca="1">IF(INDEX(INDIRECT("Tractor_Status.xls!"&amp;J$1),MATCH($F261,[1]!Serial,0),0)&lt;&gt;0,INDEX(INDIRECT("Tractor_Status.xls!"&amp;J$1),MATCH($F261,[1]!Serial,0),0),"N/A")</f>
        <v>1220</v>
      </c>
      <c r="K261" s="206">
        <f ca="1">INDEX(INDIRECT("Tractor_Status.xls!"&amp;K$1),MATCH($F261,[1]!Serial,0),0)</f>
        <v>41822</v>
      </c>
      <c r="L261" s="206" t="str">
        <f ca="1">IF(INDEX(INDIRECT("Tractor_Status.xls!"&amp;L$1),MATCH($F261,[1]!Serial,0),0)&lt;&gt;0,INDEX(INDIRECT("Tractor_Status.xls!"&amp;L$1),MATCH($F261,[1]!Serial,0),0),"N/A")</f>
        <v>Thompson</v>
      </c>
      <c r="M261" s="206" t="str">
        <f ca="1">IF(INDEX(INDIRECT("Tractor_Status.xls!"&amp;M$1),MATCH($F261,[1]!Serial,0),0)&lt;&gt;0,INDEX(INDIRECT("Tractor_Status.xls!"&amp;M$1),MATCH($F261,[1]!Serial,0),0),"N/A")</f>
        <v>N/A</v>
      </c>
      <c r="N261" s="206" t="str">
        <f ca="1">IF(INDEX(INDIRECT("Tractor_Status.xls!"&amp;N$1),MATCH($F261,[1]!Serial,0),0)&lt;&gt;0,INDEX(INDIRECT("Tractor_Status.xls!"&amp;N$1),MATCH($F261,[1]!Serial,0),0),"N/A")</f>
        <v>N/A</v>
      </c>
    </row>
    <row r="262" spans="6:14" x14ac:dyDescent="0.4">
      <c r="F262" t="s">
        <v>729</v>
      </c>
      <c r="G262" s="207" t="str">
        <f ca="1">INDEX($C$2:$C$13,MONTH(INDEX(INDIRECT("Tractor_Status.xls!"&amp;G$1),MATCH($F262,[1]!Serial,0),0)))</f>
        <v>December</v>
      </c>
      <c r="H262" s="206">
        <f ca="1">IF(INDEX(INDIRECT("Tractor_Status.xls!"&amp;H$1),MATCH($F262,[1]!Serial,0),0)&lt;&gt;0,INDEX(INDIRECT("Tractor_Status.xls!"&amp;H$1),MATCH($F262,[1]!Serial,0),0),"N/A")</f>
        <v>42064</v>
      </c>
      <c r="I262" s="206" t="str">
        <f ca="1">IF(INDEX(INDIRECT("Tractor_Status.xls!"&amp;I$1),MATCH($F262,[1]!Serial,0),0)&lt;&gt;0,INDEX(INDIRECT("Tractor_Status.xls!"&amp;I$1),MATCH($F262,[1]!Serial,0),0),"N/A")</f>
        <v>Polen</v>
      </c>
      <c r="J262" s="207">
        <f ca="1">IF(INDEX(INDIRECT("Tractor_Status.xls!"&amp;J$1),MATCH($F262,[1]!Serial,0),0)&lt;&gt;0,INDEX(INDIRECT("Tractor_Status.xls!"&amp;J$1),MATCH($F262,[1]!Serial,0),0),"N/A")</f>
        <v>1220</v>
      </c>
      <c r="K262" s="206">
        <f ca="1">INDEX(INDIRECT("Tractor_Status.xls!"&amp;K$1),MATCH($F262,[1]!Serial,0),0)</f>
        <v>41827</v>
      </c>
      <c r="L262" s="206" t="str">
        <f ca="1">IF(INDEX(INDIRECT("Tractor_Status.xls!"&amp;L$1),MATCH($F262,[1]!Serial,0),0)&lt;&gt;0,INDEX(INDIRECT("Tractor_Status.xls!"&amp;L$1),MATCH($F262,[1]!Serial,0),0),"N/A")</f>
        <v>Follrod</v>
      </c>
      <c r="M262" s="206" t="str">
        <f ca="1">IF(INDEX(INDIRECT("Tractor_Status.xls!"&amp;M$1),MATCH($F262,[1]!Serial,0),0)&lt;&gt;0,INDEX(INDIRECT("Tractor_Status.xls!"&amp;M$1),MATCH($F262,[1]!Serial,0),0),"N/A")</f>
        <v>N/A</v>
      </c>
      <c r="N262" s="206" t="str">
        <f ca="1">IF(INDEX(INDIRECT("Tractor_Status.xls!"&amp;N$1),MATCH($F262,[1]!Serial,0),0)&lt;&gt;0,INDEX(INDIRECT("Tractor_Status.xls!"&amp;N$1),MATCH($F262,[1]!Serial,0),0),"N/A")</f>
        <v>N/A</v>
      </c>
    </row>
    <row r="263" spans="6:14" x14ac:dyDescent="0.4">
      <c r="F263" t="s">
        <v>730</v>
      </c>
      <c r="G263" s="207" t="str">
        <f ca="1">INDEX($C$2:$C$13,MONTH(INDEX(INDIRECT("Tractor_Status.xls!"&amp;G$1),MATCH($F263,[1]!Serial,0),0)))</f>
        <v>December</v>
      </c>
      <c r="H263" s="206">
        <f ca="1">IF(INDEX(INDIRECT("Tractor_Status.xls!"&amp;H$1),MATCH($F263,[1]!Serial,0),0)&lt;&gt;0,INDEX(INDIRECT("Tractor_Status.xls!"&amp;H$1),MATCH($F263,[1]!Serial,0),0),"N/A")</f>
        <v>42064</v>
      </c>
      <c r="I263" s="206" t="str">
        <f ca="1">IF(INDEX(INDIRECT("Tractor_Status.xls!"&amp;I$1),MATCH($F263,[1]!Serial,0),0)&lt;&gt;0,INDEX(INDIRECT("Tractor_Status.xls!"&amp;I$1),MATCH($F263,[1]!Serial,0),0),"N/A")</f>
        <v>Polen</v>
      </c>
      <c r="J263" s="207">
        <f ca="1">IF(INDEX(INDIRECT("Tractor_Status.xls!"&amp;J$1),MATCH($F263,[1]!Serial,0),0)&lt;&gt;0,INDEX(INDIRECT("Tractor_Status.xls!"&amp;J$1),MATCH($F263,[1]!Serial,0),0),"N/A")</f>
        <v>720</v>
      </c>
      <c r="K263" s="206">
        <f ca="1">INDEX(INDIRECT("Tractor_Status.xls!"&amp;K$1),MATCH($F263,[1]!Serial,0),0)</f>
        <v>41827</v>
      </c>
      <c r="L263" s="206" t="str">
        <f ca="1">IF(INDEX(INDIRECT("Tractor_Status.xls!"&amp;L$1),MATCH($F263,[1]!Serial,0),0)&lt;&gt;0,INDEX(INDIRECT("Tractor_Status.xls!"&amp;L$1),MATCH($F263,[1]!Serial,0),0),"N/A")</f>
        <v>Follrod</v>
      </c>
      <c r="M263" s="206" t="str">
        <f ca="1">IF(INDEX(INDIRECT("Tractor_Status.xls!"&amp;M$1),MATCH($F263,[1]!Serial,0),0)&lt;&gt;0,INDEX(INDIRECT("Tractor_Status.xls!"&amp;M$1),MATCH($F263,[1]!Serial,0),0),"N/A")</f>
        <v>N/A</v>
      </c>
      <c r="N263" s="206" t="str">
        <f ca="1">IF(INDEX(INDIRECT("Tractor_Status.xls!"&amp;N$1),MATCH($F263,[1]!Serial,0),0)&lt;&gt;0,INDEX(INDIRECT("Tractor_Status.xls!"&amp;N$1),MATCH($F263,[1]!Serial,0),0),"N/A")</f>
        <v>N/A</v>
      </c>
    </row>
    <row r="264" spans="6:14" x14ac:dyDescent="0.4">
      <c r="F264" t="s">
        <v>731</v>
      </c>
      <c r="G264" s="207" t="str">
        <f ca="1">INDEX($C$2:$C$13,MONTH(INDEX(INDIRECT("Tractor_Status.xls!"&amp;G$1),MATCH($F264,[1]!Serial,0),0)))</f>
        <v>December</v>
      </c>
      <c r="H264" s="206">
        <f ca="1">IF(INDEX(INDIRECT("Tractor_Status.xls!"&amp;H$1),MATCH($F264,[1]!Serial,0),0)&lt;&gt;0,INDEX(INDIRECT("Tractor_Status.xls!"&amp;H$1),MATCH($F264,[1]!Serial,0),0),"N/A")</f>
        <v>42064</v>
      </c>
      <c r="I264" s="206" t="str">
        <f ca="1">IF(INDEX(INDIRECT("Tractor_Status.xls!"&amp;I$1),MATCH($F264,[1]!Serial,0),0)&lt;&gt;0,INDEX(INDIRECT("Tractor_Status.xls!"&amp;I$1),MATCH($F264,[1]!Serial,0),0),"N/A")</f>
        <v>Polen</v>
      </c>
      <c r="J264" s="207">
        <f ca="1">IF(INDEX(INDIRECT("Tractor_Status.xls!"&amp;J$1),MATCH($F264,[1]!Serial,0),0)&lt;&gt;0,INDEX(INDIRECT("Tractor_Status.xls!"&amp;J$1),MATCH($F264,[1]!Serial,0),0),"N/A")</f>
        <v>720</v>
      </c>
      <c r="K264" s="206">
        <f ca="1">INDEX(INDIRECT("Tractor_Status.xls!"&amp;K$1),MATCH($F264,[1]!Serial,0),0)</f>
        <v>41827</v>
      </c>
      <c r="L264" s="206" t="str">
        <f ca="1">IF(INDEX(INDIRECT("Tractor_Status.xls!"&amp;L$1),MATCH($F264,[1]!Serial,0),0)&lt;&gt;0,INDEX(INDIRECT("Tractor_Status.xls!"&amp;L$1),MATCH($F264,[1]!Serial,0),0),"N/A")</f>
        <v>Follrod</v>
      </c>
      <c r="M264" s="206" t="str">
        <f ca="1">IF(INDEX(INDIRECT("Tractor_Status.xls!"&amp;M$1),MATCH($F264,[1]!Serial,0),0)&lt;&gt;0,INDEX(INDIRECT("Tractor_Status.xls!"&amp;M$1),MATCH($F264,[1]!Serial,0),0),"N/A")</f>
        <v>N/A</v>
      </c>
      <c r="N264" s="206" t="str">
        <f ca="1">IF(INDEX(INDIRECT("Tractor_Status.xls!"&amp;N$1),MATCH($F264,[1]!Serial,0),0)&lt;&gt;0,INDEX(INDIRECT("Tractor_Status.xls!"&amp;N$1),MATCH($F264,[1]!Serial,0),0),"N/A")</f>
        <v>N/A</v>
      </c>
    </row>
    <row r="265" spans="6:14" x14ac:dyDescent="0.4">
      <c r="F265" t="s">
        <v>732</v>
      </c>
      <c r="G265" s="207" t="str">
        <f ca="1">INDEX($C$2:$C$13,MONTH(INDEX(INDIRECT("Tractor_Status.xls!"&amp;G$1),MATCH($F265,[1]!Serial,0),0)))</f>
        <v>January</v>
      </c>
      <c r="H265" s="206">
        <f ca="1">IF(INDEX(INDIRECT("Tractor_Status.xls!"&amp;H$1),MATCH($F265,[1]!Serial,0),0)&lt;&gt;0,INDEX(INDIRECT("Tractor_Status.xls!"&amp;H$1),MATCH($F265,[1]!Serial,0),0),"N/A")</f>
        <v>42005</v>
      </c>
      <c r="I265" s="206" t="str">
        <f ca="1">IF(INDEX(INDIRECT("Tractor_Status.xls!"&amp;I$1),MATCH($F265,[1]!Serial,0),0)&lt;&gt;0,INDEX(INDIRECT("Tractor_Status.xls!"&amp;I$1),MATCH($F265,[1]!Serial,0),0),"N/A")</f>
        <v>HPA</v>
      </c>
      <c r="J265" s="207">
        <f ca="1">IF(INDEX(INDIRECT("Tractor_Status.xls!"&amp;J$1),MATCH($F265,[1]!Serial,0),0)&lt;&gt;0,INDEX(INDIRECT("Tractor_Status.xls!"&amp;J$1),MATCH($F265,[1]!Serial,0),0),"N/A")</f>
        <v>1020</v>
      </c>
      <c r="K265" s="206">
        <f ca="1">INDEX(INDIRECT("Tractor_Status.xls!"&amp;K$1),MATCH($F265,[1]!Serial,0),0)</f>
        <v>41835</v>
      </c>
      <c r="L265" s="206" t="str">
        <f ca="1">IF(INDEX(INDIRECT("Tractor_Status.xls!"&amp;L$1),MATCH($F265,[1]!Serial,0),0)&lt;&gt;0,INDEX(INDIRECT("Tractor_Status.xls!"&amp;L$1),MATCH($F265,[1]!Serial,0),0),"N/A")</f>
        <v>Ohm</v>
      </c>
      <c r="M265" s="206" t="str">
        <f ca="1">IF(INDEX(INDIRECT("Tractor_Status.xls!"&amp;M$1),MATCH($F265,[1]!Serial,0),0)&lt;&gt;0,INDEX(INDIRECT("Tractor_Status.xls!"&amp;M$1),MATCH($F265,[1]!Serial,0),0),"N/A")</f>
        <v>N/A</v>
      </c>
      <c r="N265" s="206" t="str">
        <f ca="1">IF(INDEX(INDIRECT("Tractor_Status.xls!"&amp;N$1),MATCH($F265,[1]!Serial,0),0)&lt;&gt;0,INDEX(INDIRECT("Tractor_Status.xls!"&amp;N$1),MATCH($F265,[1]!Serial,0),0),"N/A")</f>
        <v>N/A</v>
      </c>
    </row>
    <row r="266" spans="6:14" x14ac:dyDescent="0.4">
      <c r="F266" t="s">
        <v>733</v>
      </c>
      <c r="G266" s="207" t="str">
        <f ca="1">INDEX($C$2:$C$13,MONTH(INDEX(INDIRECT("Tractor_Status.xls!"&amp;G$1),MATCH($F266,[1]!Serial,0),0)))</f>
        <v>January</v>
      </c>
      <c r="H266" s="206">
        <f ca="1">IF(INDEX(INDIRECT("Tractor_Status.xls!"&amp;H$1),MATCH($F266,[1]!Serial,0),0)&lt;&gt;0,INDEX(INDIRECT("Tractor_Status.xls!"&amp;H$1),MATCH($F266,[1]!Serial,0),0),"N/A")</f>
        <v>42005</v>
      </c>
      <c r="I266" s="206" t="str">
        <f ca="1">IF(INDEX(INDIRECT("Tractor_Status.xls!"&amp;I$1),MATCH($F266,[1]!Serial,0),0)&lt;&gt;0,INDEX(INDIRECT("Tractor_Status.xls!"&amp;I$1),MATCH($F266,[1]!Serial,0),0),"N/A")</f>
        <v>OVA-IL</v>
      </c>
      <c r="J266" s="207">
        <f ca="1">IF(INDEX(INDIRECT("Tractor_Status.xls!"&amp;J$1),MATCH($F266,[1]!Serial,0),0)&lt;&gt;0,INDEX(INDIRECT("Tractor_Status.xls!"&amp;J$1),MATCH($F266,[1]!Serial,0),0),"N/A")</f>
        <v>720</v>
      </c>
      <c r="K266" s="206">
        <f ca="1">INDEX(INDIRECT("Tractor_Status.xls!"&amp;K$1),MATCH($F266,[1]!Serial,0),0)</f>
        <v>41848</v>
      </c>
      <c r="L266" s="206" t="str">
        <f ca="1">IF(INDEX(INDIRECT("Tractor_Status.xls!"&amp;L$1),MATCH($F266,[1]!Serial,0),0)&lt;&gt;0,INDEX(INDIRECT("Tractor_Status.xls!"&amp;L$1),MATCH($F266,[1]!Serial,0),0),"N/A")</f>
        <v>Payne</v>
      </c>
      <c r="M266" s="206" t="str">
        <f ca="1">IF(INDEX(INDIRECT("Tractor_Status.xls!"&amp;M$1),MATCH($F266,[1]!Serial,0),0)&lt;&gt;0,INDEX(INDIRECT("Tractor_Status.xls!"&amp;M$1),MATCH($F266,[1]!Serial,0),0),"N/A")</f>
        <v>N/A</v>
      </c>
      <c r="N266" s="206" t="str">
        <f ca="1">IF(INDEX(INDIRECT("Tractor_Status.xls!"&amp;N$1),MATCH($F266,[1]!Serial,0),0)&lt;&gt;0,INDEX(INDIRECT("Tractor_Status.xls!"&amp;N$1),MATCH($F266,[1]!Serial,0),0),"N/A")</f>
        <v>ASDEC06</v>
      </c>
    </row>
    <row r="267" spans="6:14" x14ac:dyDescent="0.4">
      <c r="F267" t="s">
        <v>734</v>
      </c>
      <c r="G267" s="207" t="str">
        <f ca="1">INDEX($C$2:$C$13,MONTH(INDEX(INDIRECT("Tractor_Status.xls!"&amp;G$1),MATCH($F267,[1]!Serial,0),0)))</f>
        <v>January</v>
      </c>
      <c r="H267" s="206">
        <f ca="1">IF(INDEX(INDIRECT("Tractor_Status.xls!"&amp;H$1),MATCH($F267,[1]!Serial,0),0)&lt;&gt;0,INDEX(INDIRECT("Tractor_Status.xls!"&amp;H$1),MATCH($F267,[1]!Serial,0),0),"N/A")</f>
        <v>42005</v>
      </c>
      <c r="I267" s="206" t="str">
        <f ca="1">IF(INDEX(INDIRECT("Tractor_Status.xls!"&amp;I$1),MATCH($F267,[1]!Serial,0),0)&lt;&gt;0,INDEX(INDIRECT("Tractor_Status.xls!"&amp;I$1),MATCH($F267,[1]!Serial,0),0),"N/A")</f>
        <v>OVA-IL</v>
      </c>
      <c r="J267" s="207">
        <f ca="1">IF(INDEX(INDIRECT("Tractor_Status.xls!"&amp;J$1),MATCH($F267,[1]!Serial,0),0)&lt;&gt;0,INDEX(INDIRECT("Tractor_Status.xls!"&amp;J$1),MATCH($F267,[1]!Serial,0),0),"N/A")</f>
        <v>720</v>
      </c>
      <c r="K267" s="206">
        <f ca="1">INDEX(INDIRECT("Tractor_Status.xls!"&amp;K$1),MATCH($F267,[1]!Serial,0),0)</f>
        <v>41848</v>
      </c>
      <c r="L267" s="206" t="str">
        <f ca="1">IF(INDEX(INDIRECT("Tractor_Status.xls!"&amp;L$1),MATCH($F267,[1]!Serial,0),0)&lt;&gt;0,INDEX(INDIRECT("Tractor_Status.xls!"&amp;L$1),MATCH($F267,[1]!Serial,0),0),"N/A")</f>
        <v>Payne</v>
      </c>
      <c r="M267" s="206">
        <f ca="1">IF(INDEX(INDIRECT("Tractor_Status.xls!"&amp;M$1),MATCH($F267,[1]!Serial,0),0)&lt;&gt;0,INDEX(INDIRECT("Tractor_Status.xls!"&amp;M$1),MATCH($F267,[1]!Serial,0),0),"N/A")</f>
        <v>41859</v>
      </c>
      <c r="N267" s="206" t="str">
        <f ca="1">IF(INDEX(INDIRECT("Tractor_Status.xls!"&amp;N$1),MATCH($F267,[1]!Serial,0),0)&lt;&gt;0,INDEX(INDIRECT("Tractor_Status.xls!"&amp;N$1),MATCH($F267,[1]!Serial,0),0),"N/A")</f>
        <v>ASDEC05</v>
      </c>
    </row>
    <row r="268" spans="6:14" x14ac:dyDescent="0.4">
      <c r="F268" t="s">
        <v>735</v>
      </c>
      <c r="G268" s="207" t="str">
        <f ca="1">INDEX($C$2:$C$13,MONTH(INDEX(INDIRECT("Tractor_Status.xls!"&amp;G$1),MATCH($F268,[1]!Serial,0),0)))</f>
        <v>January</v>
      </c>
      <c r="H268" s="206">
        <f ca="1">IF(INDEX(INDIRECT("Tractor_Status.xls!"&amp;H$1),MATCH($F268,[1]!Serial,0),0)&lt;&gt;0,INDEX(INDIRECT("Tractor_Status.xls!"&amp;H$1),MATCH($F268,[1]!Serial,0),0),"N/A")</f>
        <v>42005</v>
      </c>
      <c r="I268" s="206" t="str">
        <f ca="1">IF(INDEX(INDIRECT("Tractor_Status.xls!"&amp;I$1),MATCH($F268,[1]!Serial,0),0)&lt;&gt;0,INDEX(INDIRECT("Tractor_Status.xls!"&amp;I$1),MATCH($F268,[1]!Serial,0),0),"N/A")</f>
        <v>OVA-IL</v>
      </c>
      <c r="J268" s="207">
        <f ca="1">IF(INDEX(INDIRECT("Tractor_Status.xls!"&amp;J$1),MATCH($F268,[1]!Serial,0),0)&lt;&gt;0,INDEX(INDIRECT("Tractor_Status.xls!"&amp;J$1),MATCH($F268,[1]!Serial,0),0),"N/A")</f>
        <v>720</v>
      </c>
      <c r="K268" s="206">
        <f ca="1">INDEX(INDIRECT("Tractor_Status.xls!"&amp;K$1),MATCH($F268,[1]!Serial,0),0)</f>
        <v>41848</v>
      </c>
      <c r="L268" s="206" t="str">
        <f ca="1">IF(INDEX(INDIRECT("Tractor_Status.xls!"&amp;L$1),MATCH($F268,[1]!Serial,0),0)&lt;&gt;0,INDEX(INDIRECT("Tractor_Status.xls!"&amp;L$1),MATCH($F268,[1]!Serial,0),0),"N/A")</f>
        <v>Payne</v>
      </c>
      <c r="M268" s="206" t="str">
        <f ca="1">IF(INDEX(INDIRECT("Tractor_Status.xls!"&amp;M$1),MATCH($F268,[1]!Serial,0),0)&lt;&gt;0,INDEX(INDIRECT("Tractor_Status.xls!"&amp;M$1),MATCH($F268,[1]!Serial,0),0),"N/A")</f>
        <v>N/A</v>
      </c>
      <c r="N268" s="206" t="str">
        <f ca="1">IF(INDEX(INDIRECT("Tractor_Status.xls!"&amp;N$1),MATCH($F268,[1]!Serial,0),0)&lt;&gt;0,INDEX(INDIRECT("Tractor_Status.xls!"&amp;N$1),MATCH($F268,[1]!Serial,0),0),"N/A")</f>
        <v>ASDEC04</v>
      </c>
    </row>
    <row r="269" spans="6:14" x14ac:dyDescent="0.4">
      <c r="F269" t="s">
        <v>736</v>
      </c>
      <c r="G269" s="207" t="str">
        <f ca="1">INDEX($C$2:$C$13,MONTH(INDEX(INDIRECT("Tractor_Status.xls!"&amp;G$1),MATCH($F269,[1]!Serial,0),0)))</f>
        <v>January</v>
      </c>
      <c r="H269" s="206">
        <f ca="1">IF(INDEX(INDIRECT("Tractor_Status.xls!"&amp;H$1),MATCH($F269,[1]!Serial,0),0)&lt;&gt;0,INDEX(INDIRECT("Tractor_Status.xls!"&amp;H$1),MATCH($F269,[1]!Serial,0),0),"N/A")</f>
        <v>42005</v>
      </c>
      <c r="I269" s="206" t="str">
        <f ca="1">IF(INDEX(INDIRECT("Tractor_Status.xls!"&amp;I$1),MATCH($F269,[1]!Serial,0),0)&lt;&gt;0,INDEX(INDIRECT("Tractor_Status.xls!"&amp;I$1),MATCH($F269,[1]!Serial,0),0),"N/A")</f>
        <v>OVA-IL</v>
      </c>
      <c r="J269" s="207">
        <f ca="1">IF(INDEX(INDIRECT("Tractor_Status.xls!"&amp;J$1),MATCH($F269,[1]!Serial,0),0)&lt;&gt;0,INDEX(INDIRECT("Tractor_Status.xls!"&amp;J$1),MATCH($F269,[1]!Serial,0),0),"N/A")</f>
        <v>720</v>
      </c>
      <c r="K269" s="206">
        <f ca="1">INDEX(INDIRECT("Tractor_Status.xls!"&amp;K$1),MATCH($F269,[1]!Serial,0),0)</f>
        <v>41848</v>
      </c>
      <c r="L269" s="206" t="str">
        <f ca="1">IF(INDEX(INDIRECT("Tractor_Status.xls!"&amp;L$1),MATCH($F269,[1]!Serial,0),0)&lt;&gt;0,INDEX(INDIRECT("Tractor_Status.xls!"&amp;L$1),MATCH($F269,[1]!Serial,0),0),"N/A")</f>
        <v>Payne</v>
      </c>
      <c r="M269" s="206" t="str">
        <f ca="1">IF(INDEX(INDIRECT("Tractor_Status.xls!"&amp;M$1),MATCH($F269,[1]!Serial,0),0)&lt;&gt;0,INDEX(INDIRECT("Tractor_Status.xls!"&amp;M$1),MATCH($F269,[1]!Serial,0),0),"N/A")</f>
        <v>N/A</v>
      </c>
      <c r="N269" s="206" t="str">
        <f ca="1">IF(INDEX(INDIRECT("Tractor_Status.xls!"&amp;N$1),MATCH($F269,[1]!Serial,0),0)&lt;&gt;0,INDEX(INDIRECT("Tractor_Status.xls!"&amp;N$1),MATCH($F269,[1]!Serial,0),0),"N/A")</f>
        <v>ASDEC03</v>
      </c>
    </row>
    <row r="270" spans="6:14" x14ac:dyDescent="0.4">
      <c r="F270" t="s">
        <v>737</v>
      </c>
      <c r="G270" s="207" t="str">
        <f ca="1">INDEX($C$2:$C$13,MONTH(INDEX(INDIRECT("Tractor_Status.xls!"&amp;G$1),MATCH($F270,[1]!Serial,0),0)))</f>
        <v>January</v>
      </c>
      <c r="H270" s="206">
        <f ca="1">IF(INDEX(INDIRECT("Tractor_Status.xls!"&amp;H$1),MATCH($F270,[1]!Serial,0),0)&lt;&gt;0,INDEX(INDIRECT("Tractor_Status.xls!"&amp;H$1),MATCH($F270,[1]!Serial,0),0),"N/A")</f>
        <v>42005</v>
      </c>
      <c r="I270" s="206" t="str">
        <f ca="1">IF(INDEX(INDIRECT("Tractor_Status.xls!"&amp;I$1),MATCH($F270,[1]!Serial,0),0)&lt;&gt;0,INDEX(INDIRECT("Tractor_Status.xls!"&amp;I$1),MATCH($F270,[1]!Serial,0),0),"N/A")</f>
        <v>OVA-IL</v>
      </c>
      <c r="J270" s="207">
        <f ca="1">IF(INDEX(INDIRECT("Tractor_Status.xls!"&amp;J$1),MATCH($F270,[1]!Serial,0),0)&lt;&gt;0,INDEX(INDIRECT("Tractor_Status.xls!"&amp;J$1),MATCH($F270,[1]!Serial,0),0),"N/A")</f>
        <v>720</v>
      </c>
      <c r="K270" s="206">
        <f ca="1">INDEX(INDIRECT("Tractor_Status.xls!"&amp;K$1),MATCH($F270,[1]!Serial,0),0)</f>
        <v>41848</v>
      </c>
      <c r="L270" s="206" t="str">
        <f ca="1">IF(INDEX(INDIRECT("Tractor_Status.xls!"&amp;L$1),MATCH($F270,[1]!Serial,0),0)&lt;&gt;0,INDEX(INDIRECT("Tractor_Status.xls!"&amp;L$1),MATCH($F270,[1]!Serial,0),0),"N/A")</f>
        <v>Payne</v>
      </c>
      <c r="M270" s="206" t="str">
        <f ca="1">IF(INDEX(INDIRECT("Tractor_Status.xls!"&amp;M$1),MATCH($F270,[1]!Serial,0),0)&lt;&gt;0,INDEX(INDIRECT("Tractor_Status.xls!"&amp;M$1),MATCH($F270,[1]!Serial,0),0),"N/A")</f>
        <v>N/A</v>
      </c>
      <c r="N270" s="206" t="str">
        <f ca="1">IF(INDEX(INDIRECT("Tractor_Status.xls!"&amp;N$1),MATCH($F270,[1]!Serial,0),0)&lt;&gt;0,INDEX(INDIRECT("Tractor_Status.xls!"&amp;N$1),MATCH($F270,[1]!Serial,0),0),"N/A")</f>
        <v>ASDEC09</v>
      </c>
    </row>
    <row r="271" spans="6:14" x14ac:dyDescent="0.4">
      <c r="F271" t="s">
        <v>738</v>
      </c>
      <c r="G271" s="207" t="str">
        <f ca="1">INDEX($C$2:$C$13,MONTH(INDEX(INDIRECT("Tractor_Status.xls!"&amp;G$1),MATCH($F271,[1]!Serial,0),0)))</f>
        <v>January</v>
      </c>
      <c r="H271" s="206">
        <f ca="1">IF(INDEX(INDIRECT("Tractor_Status.xls!"&amp;H$1),MATCH($F271,[1]!Serial,0),0)&lt;&gt;0,INDEX(INDIRECT("Tractor_Status.xls!"&amp;H$1),MATCH($F271,[1]!Serial,0),0),"N/A")</f>
        <v>42005</v>
      </c>
      <c r="I271" s="206" t="str">
        <f ca="1">IF(INDEX(INDIRECT("Tractor_Status.xls!"&amp;I$1),MATCH($F271,[1]!Serial,0),0)&lt;&gt;0,INDEX(INDIRECT("Tractor_Status.xls!"&amp;I$1),MATCH($F271,[1]!Serial,0),0),"N/A")</f>
        <v>OVA-IL</v>
      </c>
      <c r="J271" s="207">
        <f ca="1">IF(INDEX(INDIRECT("Tractor_Status.xls!"&amp;J$1),MATCH($F271,[1]!Serial,0),0)&lt;&gt;0,INDEX(INDIRECT("Tractor_Status.xls!"&amp;J$1),MATCH($F271,[1]!Serial,0),0),"N/A")</f>
        <v>720</v>
      </c>
      <c r="K271" s="206">
        <f ca="1">INDEX(INDIRECT("Tractor_Status.xls!"&amp;K$1),MATCH($F271,[1]!Serial,0),0)</f>
        <v>41848</v>
      </c>
      <c r="L271" s="206" t="str">
        <f ca="1">IF(INDEX(INDIRECT("Tractor_Status.xls!"&amp;L$1),MATCH($F271,[1]!Serial,0),0)&lt;&gt;0,INDEX(INDIRECT("Tractor_Status.xls!"&amp;L$1),MATCH($F271,[1]!Serial,0),0),"N/A")</f>
        <v>Payne</v>
      </c>
      <c r="M271" s="206" t="str">
        <f ca="1">IF(INDEX(INDIRECT("Tractor_Status.xls!"&amp;M$1),MATCH($F271,[1]!Serial,0),0)&lt;&gt;0,INDEX(INDIRECT("Tractor_Status.xls!"&amp;M$1),MATCH($F271,[1]!Serial,0),0),"N/A")</f>
        <v>N/A</v>
      </c>
      <c r="N271" s="206" t="str">
        <f ca="1">IF(INDEX(INDIRECT("Tractor_Status.xls!"&amp;N$1),MATCH($F271,[1]!Serial,0),0)&lt;&gt;0,INDEX(INDIRECT("Tractor_Status.xls!"&amp;N$1),MATCH($F271,[1]!Serial,0),0),"N/A")</f>
        <v>ASDEC10</v>
      </c>
    </row>
    <row r="272" spans="6:14" x14ac:dyDescent="0.4">
      <c r="F272" t="s">
        <v>739</v>
      </c>
      <c r="G272" s="207" t="str">
        <f ca="1">INDEX($C$2:$C$13,MONTH(INDEX(INDIRECT("Tractor_Status.xls!"&amp;G$1),MATCH($F272,[1]!Serial,0),0)))</f>
        <v>January</v>
      </c>
      <c r="H272" s="206">
        <f ca="1">IF(INDEX(INDIRECT("Tractor_Status.xls!"&amp;H$1),MATCH($F272,[1]!Serial,0),0)&lt;&gt;0,INDEX(INDIRECT("Tractor_Status.xls!"&amp;H$1),MATCH($F272,[1]!Serial,0),0),"N/A")</f>
        <v>42005</v>
      </c>
      <c r="I272" s="206" t="str">
        <f ca="1">IF(INDEX(INDIRECT("Tractor_Status.xls!"&amp;I$1),MATCH($F272,[1]!Serial,0),0)&lt;&gt;0,INDEX(INDIRECT("Tractor_Status.xls!"&amp;I$1),MATCH($F272,[1]!Serial,0),0),"N/A")</f>
        <v>OVA-IL</v>
      </c>
      <c r="J272" s="207">
        <f ca="1">IF(INDEX(INDIRECT("Tractor_Status.xls!"&amp;J$1),MATCH($F272,[1]!Serial,0),0)&lt;&gt;0,INDEX(INDIRECT("Tractor_Status.xls!"&amp;J$1),MATCH($F272,[1]!Serial,0),0),"N/A")</f>
        <v>720</v>
      </c>
      <c r="K272" s="206">
        <f ca="1">INDEX(INDIRECT("Tractor_Status.xls!"&amp;K$1),MATCH($F272,[1]!Serial,0),0)</f>
        <v>41848</v>
      </c>
      <c r="L272" s="206" t="str">
        <f ca="1">IF(INDEX(INDIRECT("Tractor_Status.xls!"&amp;L$1),MATCH($F272,[1]!Serial,0),0)&lt;&gt;0,INDEX(INDIRECT("Tractor_Status.xls!"&amp;L$1),MATCH($F272,[1]!Serial,0),0),"N/A")</f>
        <v>Payne</v>
      </c>
      <c r="M272" s="206" t="str">
        <f ca="1">IF(INDEX(INDIRECT("Tractor_Status.xls!"&amp;M$1),MATCH($F272,[1]!Serial,0),0)&lt;&gt;0,INDEX(INDIRECT("Tractor_Status.xls!"&amp;M$1),MATCH($F272,[1]!Serial,0),0),"N/A")</f>
        <v>N/A</v>
      </c>
      <c r="N272" s="206" t="str">
        <f ca="1">IF(INDEX(INDIRECT("Tractor_Status.xls!"&amp;N$1),MATCH($F272,[1]!Serial,0),0)&lt;&gt;0,INDEX(INDIRECT("Tractor_Status.xls!"&amp;N$1),MATCH($F272,[1]!Serial,0),0),"N/A")</f>
        <v>ASDEC11</v>
      </c>
    </row>
    <row r="273" spans="6:14" x14ac:dyDescent="0.4">
      <c r="F273" t="s">
        <v>740</v>
      </c>
      <c r="G273" s="207" t="str">
        <f ca="1">INDEX($C$2:$C$13,MONTH(INDEX(INDIRECT("Tractor_Status.xls!"&amp;G$1),MATCH($F273,[1]!Serial,0),0)))</f>
        <v>January</v>
      </c>
      <c r="H273" s="206">
        <f ca="1">IF(INDEX(INDIRECT("Tractor_Status.xls!"&amp;H$1),MATCH($F273,[1]!Serial,0),0)&lt;&gt;0,INDEX(INDIRECT("Tractor_Status.xls!"&amp;H$1),MATCH($F273,[1]!Serial,0),0),"N/A")</f>
        <v>42005</v>
      </c>
      <c r="I273" s="206" t="str">
        <f ca="1">IF(INDEX(INDIRECT("Tractor_Status.xls!"&amp;I$1),MATCH($F273,[1]!Serial,0),0)&lt;&gt;0,INDEX(INDIRECT("Tractor_Status.xls!"&amp;I$1),MATCH($F273,[1]!Serial,0),0),"N/A")</f>
        <v>OVA-IL</v>
      </c>
      <c r="J273" s="207">
        <f ca="1">IF(INDEX(INDIRECT("Tractor_Status.xls!"&amp;J$1),MATCH($F273,[1]!Serial,0),0)&lt;&gt;0,INDEX(INDIRECT("Tractor_Status.xls!"&amp;J$1),MATCH($F273,[1]!Serial,0),0),"N/A")</f>
        <v>720</v>
      </c>
      <c r="K273" s="206">
        <f ca="1">INDEX(INDIRECT("Tractor_Status.xls!"&amp;K$1),MATCH($F273,[1]!Serial,0),0)</f>
        <v>41848</v>
      </c>
      <c r="L273" s="206" t="str">
        <f ca="1">IF(INDEX(INDIRECT("Tractor_Status.xls!"&amp;L$1),MATCH($F273,[1]!Serial,0),0)&lt;&gt;0,INDEX(INDIRECT("Tractor_Status.xls!"&amp;L$1),MATCH($F273,[1]!Serial,0),0),"N/A")</f>
        <v>Payne</v>
      </c>
      <c r="M273" s="206" t="str">
        <f ca="1">IF(INDEX(INDIRECT("Tractor_Status.xls!"&amp;M$1),MATCH($F273,[1]!Serial,0),0)&lt;&gt;0,INDEX(INDIRECT("Tractor_Status.xls!"&amp;M$1),MATCH($F273,[1]!Serial,0),0),"N/A")</f>
        <v>N/A</v>
      </c>
      <c r="N273" s="206" t="str">
        <f ca="1">IF(INDEX(INDIRECT("Tractor_Status.xls!"&amp;N$1),MATCH($F273,[1]!Serial,0),0)&lt;&gt;0,INDEX(INDIRECT("Tractor_Status.xls!"&amp;N$1),MATCH($F273,[1]!Serial,0),0),"N/A")</f>
        <v>ASDEC12</v>
      </c>
    </row>
    <row r="274" spans="6:14" x14ac:dyDescent="0.4">
      <c r="F274" t="s">
        <v>741</v>
      </c>
      <c r="G274" s="207" t="str">
        <f ca="1">INDEX($C$2:$C$13,MONTH(INDEX(INDIRECT("Tractor_Status.xls!"&amp;G$1),MATCH($F274,[1]!Serial,0),0)))</f>
        <v>January</v>
      </c>
      <c r="H274" s="206">
        <f ca="1">IF(INDEX(INDIRECT("Tractor_Status.xls!"&amp;H$1),MATCH($F274,[1]!Serial,0),0)&lt;&gt;0,INDEX(INDIRECT("Tractor_Status.xls!"&amp;H$1),MATCH($F274,[1]!Serial,0),0),"N/A")</f>
        <v>42005</v>
      </c>
      <c r="I274" s="206" t="str">
        <f ca="1">IF(INDEX(INDIRECT("Tractor_Status.xls!"&amp;I$1),MATCH($F274,[1]!Serial,0),0)&lt;&gt;0,INDEX(INDIRECT("Tractor_Status.xls!"&amp;I$1),MATCH($F274,[1]!Serial,0),0),"N/A")</f>
        <v>OVA-IL</v>
      </c>
      <c r="J274" s="207">
        <f ca="1">IF(INDEX(INDIRECT("Tractor_Status.xls!"&amp;J$1),MATCH($F274,[1]!Serial,0),0)&lt;&gt;0,INDEX(INDIRECT("Tractor_Status.xls!"&amp;J$1),MATCH($F274,[1]!Serial,0),0),"N/A")</f>
        <v>1220</v>
      </c>
      <c r="K274" s="206">
        <f ca="1">INDEX(INDIRECT("Tractor_Status.xls!"&amp;K$1),MATCH($F274,[1]!Serial,0),0)</f>
        <v>41848</v>
      </c>
      <c r="L274" s="206" t="str">
        <f ca="1">IF(INDEX(INDIRECT("Tractor_Status.xls!"&amp;L$1),MATCH($F274,[1]!Serial,0),0)&lt;&gt;0,INDEX(INDIRECT("Tractor_Status.xls!"&amp;L$1),MATCH($F274,[1]!Serial,0),0),"N/A")</f>
        <v>Payne</v>
      </c>
      <c r="M274" s="206" t="str">
        <f ca="1">IF(INDEX(INDIRECT("Tractor_Status.xls!"&amp;M$1),MATCH($F274,[1]!Serial,0),0)&lt;&gt;0,INDEX(INDIRECT("Tractor_Status.xls!"&amp;M$1),MATCH($F274,[1]!Serial,0),0),"N/A")</f>
        <v>N/A</v>
      </c>
      <c r="N274" s="206" t="str">
        <f ca="1">IF(INDEX(INDIRECT("Tractor_Status.xls!"&amp;N$1),MATCH($F274,[1]!Serial,0),0)&lt;&gt;0,INDEX(INDIRECT("Tractor_Status.xls!"&amp;N$1),MATCH($F274,[1]!Serial,0),0),"N/A")</f>
        <v>ASDEC22</v>
      </c>
    </row>
    <row r="275" spans="6:14" x14ac:dyDescent="0.4">
      <c r="F275" t="s">
        <v>742</v>
      </c>
      <c r="G275" s="207" t="str">
        <f ca="1">INDEX($C$2:$C$13,MONTH(INDEX(INDIRECT("Tractor_Status.xls!"&amp;G$1),MATCH($F275,[1]!Serial,0),0)))</f>
        <v>January</v>
      </c>
      <c r="H275" s="206">
        <f ca="1">IF(INDEX(INDIRECT("Tractor_Status.xls!"&amp;H$1),MATCH($F275,[1]!Serial,0),0)&lt;&gt;0,INDEX(INDIRECT("Tractor_Status.xls!"&amp;H$1),MATCH($F275,[1]!Serial,0),0),"N/A")</f>
        <v>42005</v>
      </c>
      <c r="I275" s="206" t="str">
        <f ca="1">IF(INDEX(INDIRECT("Tractor_Status.xls!"&amp;I$1),MATCH($F275,[1]!Serial,0),0)&lt;&gt;0,INDEX(INDIRECT("Tractor_Status.xls!"&amp;I$1),MATCH($F275,[1]!Serial,0),0),"N/A")</f>
        <v>OVA-IL</v>
      </c>
      <c r="J275" s="207">
        <f ca="1">IF(INDEX(INDIRECT("Tractor_Status.xls!"&amp;J$1),MATCH($F275,[1]!Serial,0),0)&lt;&gt;0,INDEX(INDIRECT("Tractor_Status.xls!"&amp;J$1),MATCH($F275,[1]!Serial,0),0),"N/A")</f>
        <v>1220</v>
      </c>
      <c r="K275" s="206">
        <f ca="1">INDEX(INDIRECT("Tractor_Status.xls!"&amp;K$1),MATCH($F275,[1]!Serial,0),0)</f>
        <v>41848</v>
      </c>
      <c r="L275" s="206" t="str">
        <f ca="1">IF(INDEX(INDIRECT("Tractor_Status.xls!"&amp;L$1),MATCH($F275,[1]!Serial,0),0)&lt;&gt;0,INDEX(INDIRECT("Tractor_Status.xls!"&amp;L$1),MATCH($F275,[1]!Serial,0),0),"N/A")</f>
        <v>Payne</v>
      </c>
      <c r="M275" s="206">
        <f ca="1">IF(INDEX(INDIRECT("Tractor_Status.xls!"&amp;M$1),MATCH($F275,[1]!Serial,0),0)&lt;&gt;0,INDEX(INDIRECT("Tractor_Status.xls!"&amp;M$1),MATCH($F275,[1]!Serial,0),0),"N/A")</f>
        <v>41859</v>
      </c>
      <c r="N275" s="206" t="str">
        <f ca="1">IF(INDEX(INDIRECT("Tractor_Status.xls!"&amp;N$1),MATCH($F275,[1]!Serial,0),0)&lt;&gt;0,INDEX(INDIRECT("Tractor_Status.xls!"&amp;N$1),MATCH($F275,[1]!Serial,0),0),"N/A")</f>
        <v>ASDEC23</v>
      </c>
    </row>
    <row r="276" spans="6:14" x14ac:dyDescent="0.4">
      <c r="F276" t="s">
        <v>743</v>
      </c>
      <c r="G276" s="207" t="str">
        <f ca="1">INDEX($C$2:$C$13,MONTH(INDEX(INDIRECT("Tractor_Status.xls!"&amp;G$1),MATCH($F276,[1]!Serial,0),0)))</f>
        <v>January</v>
      </c>
      <c r="H276" s="206">
        <f ca="1">IF(INDEX(INDIRECT("Tractor_Status.xls!"&amp;H$1),MATCH($F276,[1]!Serial,0),0)&lt;&gt;0,INDEX(INDIRECT("Tractor_Status.xls!"&amp;H$1),MATCH($F276,[1]!Serial,0),0),"N/A")</f>
        <v>42005</v>
      </c>
      <c r="I276" s="206" t="str">
        <f ca="1">IF(INDEX(INDIRECT("Tractor_Status.xls!"&amp;I$1),MATCH($F276,[1]!Serial,0),0)&lt;&gt;0,INDEX(INDIRECT("Tractor_Status.xls!"&amp;I$1),MATCH($F276,[1]!Serial,0),0),"N/A")</f>
        <v>OVA</v>
      </c>
      <c r="J276" s="207">
        <f ca="1">IF(INDEX(INDIRECT("Tractor_Status.xls!"&amp;J$1),MATCH($F276,[1]!Serial,0),0)&lt;&gt;0,INDEX(INDIRECT("Tractor_Status.xls!"&amp;J$1),MATCH($F276,[1]!Serial,0),0),"N/A")</f>
        <v>720</v>
      </c>
      <c r="K276" s="206">
        <f ca="1">INDEX(INDIRECT("Tractor_Status.xls!"&amp;K$1),MATCH($F276,[1]!Serial,0),0)</f>
        <v>41838</v>
      </c>
      <c r="L276" s="206" t="str">
        <f ca="1">IF(INDEX(INDIRECT("Tractor_Status.xls!"&amp;L$1),MATCH($F276,[1]!Serial,0),0)&lt;&gt;0,INDEX(INDIRECT("Tractor_Status.xls!"&amp;L$1),MATCH($F276,[1]!Serial,0),0),"N/A")</f>
        <v>Payne</v>
      </c>
      <c r="M276" s="206" t="str">
        <f ca="1">IF(INDEX(INDIRECT("Tractor_Status.xls!"&amp;M$1),MATCH($F276,[1]!Serial,0),0)&lt;&gt;0,INDEX(INDIRECT("Tractor_Status.xls!"&amp;M$1),MATCH($F276,[1]!Serial,0),0),"N/A")</f>
        <v>N/A</v>
      </c>
      <c r="N276" s="206" t="str">
        <f ca="1">IF(INDEX(INDIRECT("Tractor_Status.xls!"&amp;N$1),MATCH($F276,[1]!Serial,0),0)&lt;&gt;0,INDEX(INDIRECT("Tractor_Status.xls!"&amp;N$1),MATCH($F276,[1]!Serial,0),0),"N/A")</f>
        <v>PO ASOWB09</v>
      </c>
    </row>
    <row r="277" spans="6:14" x14ac:dyDescent="0.4">
      <c r="F277" t="s">
        <v>744</v>
      </c>
      <c r="G277" s="207" t="str">
        <f ca="1">INDEX($C$2:$C$13,MONTH(INDEX(INDIRECT("Tractor_Status.xls!"&amp;G$1),MATCH($F277,[1]!Serial,0),0)))</f>
        <v>January</v>
      </c>
      <c r="H277" s="206">
        <f ca="1">IF(INDEX(INDIRECT("Tractor_Status.xls!"&amp;H$1),MATCH($F277,[1]!Serial,0),0)&lt;&gt;0,INDEX(INDIRECT("Tractor_Status.xls!"&amp;H$1),MATCH($F277,[1]!Serial,0),0),"N/A")</f>
        <v>42005</v>
      </c>
      <c r="I277" s="206" t="str">
        <f ca="1">IF(INDEX(INDIRECT("Tractor_Status.xls!"&amp;I$1),MATCH($F277,[1]!Serial,0),0)&lt;&gt;0,INDEX(INDIRECT("Tractor_Status.xls!"&amp;I$1),MATCH($F277,[1]!Serial,0),0),"N/A")</f>
        <v>OVA</v>
      </c>
      <c r="J277" s="207">
        <f ca="1">IF(INDEX(INDIRECT("Tractor_Status.xls!"&amp;J$1),MATCH($F277,[1]!Serial,0),0)&lt;&gt;0,INDEX(INDIRECT("Tractor_Status.xls!"&amp;J$1),MATCH($F277,[1]!Serial,0),0),"N/A")</f>
        <v>720</v>
      </c>
      <c r="K277" s="206">
        <f ca="1">INDEX(INDIRECT("Tractor_Status.xls!"&amp;K$1),MATCH($F277,[1]!Serial,0),0)</f>
        <v>41838</v>
      </c>
      <c r="L277" s="206" t="str">
        <f ca="1">IF(INDEX(INDIRECT("Tractor_Status.xls!"&amp;L$1),MATCH($F277,[1]!Serial,0),0)&lt;&gt;0,INDEX(INDIRECT("Tractor_Status.xls!"&amp;L$1),MATCH($F277,[1]!Serial,0),0),"N/A")</f>
        <v>Payne</v>
      </c>
      <c r="M277" s="206" t="str">
        <f ca="1">IF(INDEX(INDIRECT("Tractor_Status.xls!"&amp;M$1),MATCH($F277,[1]!Serial,0),0)&lt;&gt;0,INDEX(INDIRECT("Tractor_Status.xls!"&amp;M$1),MATCH($F277,[1]!Serial,0),0),"N/A")</f>
        <v>N/A</v>
      </c>
      <c r="N277" s="206" t="str">
        <f ca="1">IF(INDEX(INDIRECT("Tractor_Status.xls!"&amp;N$1),MATCH($F277,[1]!Serial,0),0)&lt;&gt;0,INDEX(INDIRECT("Tractor_Status.xls!"&amp;N$1),MATCH($F277,[1]!Serial,0),0),"N/A")</f>
        <v>PO ASOWB10</v>
      </c>
    </row>
    <row r="278" spans="6:14" x14ac:dyDescent="0.4">
      <c r="F278" t="s">
        <v>745</v>
      </c>
      <c r="G278" s="207" t="str">
        <f ca="1">INDEX($C$2:$C$13,MONTH(INDEX(INDIRECT("Tractor_Status.xls!"&amp;G$1),MATCH($F278,[1]!Serial,0),0)))</f>
        <v>January</v>
      </c>
      <c r="H278" s="206">
        <f ca="1">IF(INDEX(INDIRECT("Tractor_Status.xls!"&amp;H$1),MATCH($F278,[1]!Serial,0),0)&lt;&gt;0,INDEX(INDIRECT("Tractor_Status.xls!"&amp;H$1),MATCH($F278,[1]!Serial,0),0),"N/A")</f>
        <v>42005</v>
      </c>
      <c r="I278" s="206" t="str">
        <f ca="1">IF(INDEX(INDIRECT("Tractor_Status.xls!"&amp;I$1),MATCH($F278,[1]!Serial,0),0)&lt;&gt;0,INDEX(INDIRECT("Tractor_Status.xls!"&amp;I$1),MATCH($F278,[1]!Serial,0),0),"N/A")</f>
        <v>OVA</v>
      </c>
      <c r="J278" s="207">
        <f ca="1">IF(INDEX(INDIRECT("Tractor_Status.xls!"&amp;J$1),MATCH($F278,[1]!Serial,0),0)&lt;&gt;0,INDEX(INDIRECT("Tractor_Status.xls!"&amp;J$1),MATCH($F278,[1]!Serial,0),0),"N/A")</f>
        <v>720</v>
      </c>
      <c r="K278" s="206">
        <f ca="1">INDEX(INDIRECT("Tractor_Status.xls!"&amp;K$1),MATCH($F278,[1]!Serial,0),0)</f>
        <v>41838</v>
      </c>
      <c r="L278" s="206" t="str">
        <f ca="1">IF(INDEX(INDIRECT("Tractor_Status.xls!"&amp;L$1),MATCH($F278,[1]!Serial,0),0)&lt;&gt;0,INDEX(INDIRECT("Tractor_Status.xls!"&amp;L$1),MATCH($F278,[1]!Serial,0),0),"N/A")</f>
        <v>Payne</v>
      </c>
      <c r="M278" s="206" t="str">
        <f ca="1">IF(INDEX(INDIRECT("Tractor_Status.xls!"&amp;M$1),MATCH($F278,[1]!Serial,0),0)&lt;&gt;0,INDEX(INDIRECT("Tractor_Status.xls!"&amp;M$1),MATCH($F278,[1]!Serial,0),0),"N/A")</f>
        <v>N/A</v>
      </c>
      <c r="N278" s="206" t="str">
        <f ca="1">IF(INDEX(INDIRECT("Tractor_Status.xls!"&amp;N$1),MATCH($F278,[1]!Serial,0),0)&lt;&gt;0,INDEX(INDIRECT("Tractor_Status.xls!"&amp;N$1),MATCH($F278,[1]!Serial,0),0),"N/A")</f>
        <v>PO ASOWB11</v>
      </c>
    </row>
    <row r="279" spans="6:14" x14ac:dyDescent="0.4">
      <c r="F279" t="s">
        <v>746</v>
      </c>
      <c r="G279" s="207" t="str">
        <f ca="1">INDEX($C$2:$C$13,MONTH(INDEX(INDIRECT("Tractor_Status.xls!"&amp;G$1),MATCH($F279,[1]!Serial,0),0)))</f>
        <v>January</v>
      </c>
      <c r="H279" s="206">
        <f ca="1">IF(INDEX(INDIRECT("Tractor_Status.xls!"&amp;H$1),MATCH($F279,[1]!Serial,0),0)&lt;&gt;0,INDEX(INDIRECT("Tractor_Status.xls!"&amp;H$1),MATCH($F279,[1]!Serial,0),0),"N/A")</f>
        <v>42005</v>
      </c>
      <c r="I279" s="206" t="str">
        <f ca="1">IF(INDEX(INDIRECT("Tractor_Status.xls!"&amp;I$1),MATCH($F279,[1]!Serial,0),0)&lt;&gt;0,INDEX(INDIRECT("Tractor_Status.xls!"&amp;I$1),MATCH($F279,[1]!Serial,0),0),"N/A")</f>
        <v>OVA</v>
      </c>
      <c r="J279" s="207">
        <f ca="1">IF(INDEX(INDIRECT("Tractor_Status.xls!"&amp;J$1),MATCH($F279,[1]!Serial,0),0)&lt;&gt;0,INDEX(INDIRECT("Tractor_Status.xls!"&amp;J$1),MATCH($F279,[1]!Serial,0),0),"N/A")</f>
        <v>720</v>
      </c>
      <c r="K279" s="206">
        <f ca="1">INDEX(INDIRECT("Tractor_Status.xls!"&amp;K$1),MATCH($F279,[1]!Serial,0),0)</f>
        <v>41838</v>
      </c>
      <c r="L279" s="206" t="str">
        <f ca="1">IF(INDEX(INDIRECT("Tractor_Status.xls!"&amp;L$1),MATCH($F279,[1]!Serial,0),0)&lt;&gt;0,INDEX(INDIRECT("Tractor_Status.xls!"&amp;L$1),MATCH($F279,[1]!Serial,0),0),"N/A")</f>
        <v>Payne</v>
      </c>
      <c r="M279" s="206" t="str">
        <f ca="1">IF(INDEX(INDIRECT("Tractor_Status.xls!"&amp;M$1),MATCH($F279,[1]!Serial,0),0)&lt;&gt;0,INDEX(INDIRECT("Tractor_Status.xls!"&amp;M$1),MATCH($F279,[1]!Serial,0),0),"N/A")</f>
        <v>N/A</v>
      </c>
      <c r="N279" s="206" t="str">
        <f ca="1">IF(INDEX(INDIRECT("Tractor_Status.xls!"&amp;N$1),MATCH($F279,[1]!Serial,0),0)&lt;&gt;0,INDEX(INDIRECT("Tractor_Status.xls!"&amp;N$1),MATCH($F279,[1]!Serial,0),0),"N/A")</f>
        <v>PO ASOWB12</v>
      </c>
    </row>
    <row r="280" spans="6:14" x14ac:dyDescent="0.4">
      <c r="F280" t="s">
        <v>747</v>
      </c>
      <c r="G280" s="207" t="str">
        <f ca="1">INDEX($C$2:$C$13,MONTH(INDEX(INDIRECT("Tractor_Status.xls!"&amp;G$1),MATCH($F280,[1]!Serial,0),0)))</f>
        <v>January</v>
      </c>
      <c r="H280" s="206">
        <f ca="1">IF(INDEX(INDIRECT("Tractor_Status.xls!"&amp;H$1),MATCH($F280,[1]!Serial,0),0)&lt;&gt;0,INDEX(INDIRECT("Tractor_Status.xls!"&amp;H$1),MATCH($F280,[1]!Serial,0),0),"N/A")</f>
        <v>42005</v>
      </c>
      <c r="I280" s="206" t="str">
        <f ca="1">IF(INDEX(INDIRECT("Tractor_Status.xls!"&amp;I$1),MATCH($F280,[1]!Serial,0),0)&lt;&gt;0,INDEX(INDIRECT("Tractor_Status.xls!"&amp;I$1),MATCH($F280,[1]!Serial,0),0),"N/A")</f>
        <v>OVA</v>
      </c>
      <c r="J280" s="207">
        <f ca="1">IF(INDEX(INDIRECT("Tractor_Status.xls!"&amp;J$1),MATCH($F280,[1]!Serial,0),0)&lt;&gt;0,INDEX(INDIRECT("Tractor_Status.xls!"&amp;J$1),MATCH($F280,[1]!Serial,0),0),"N/A")</f>
        <v>1220</v>
      </c>
      <c r="K280" s="206">
        <f ca="1">INDEX(INDIRECT("Tractor_Status.xls!"&amp;K$1),MATCH($F280,[1]!Serial,0),0)</f>
        <v>41838</v>
      </c>
      <c r="L280" s="206" t="str">
        <f ca="1">IF(INDEX(INDIRECT("Tractor_Status.xls!"&amp;L$1),MATCH($F280,[1]!Serial,0),0)&lt;&gt;0,INDEX(INDIRECT("Tractor_Status.xls!"&amp;L$1),MATCH($F280,[1]!Serial,0),0),"N/A")</f>
        <v>Payne</v>
      </c>
      <c r="M280" s="206" t="str">
        <f ca="1">IF(INDEX(INDIRECT("Tractor_Status.xls!"&amp;M$1),MATCH($F280,[1]!Serial,0),0)&lt;&gt;0,INDEX(INDIRECT("Tractor_Status.xls!"&amp;M$1),MATCH($F280,[1]!Serial,0),0),"N/A")</f>
        <v>N/A</v>
      </c>
      <c r="N280" s="206" t="str">
        <f ca="1">IF(INDEX(INDIRECT("Tractor_Status.xls!"&amp;N$1),MATCH($F280,[1]!Serial,0),0)&lt;&gt;0,INDEX(INDIRECT("Tractor_Status.xls!"&amp;N$1),MATCH($F280,[1]!Serial,0),0),"N/A")</f>
        <v>PO ASOWB20</v>
      </c>
    </row>
    <row r="281" spans="6:14" x14ac:dyDescent="0.4">
      <c r="F281" t="s">
        <v>748</v>
      </c>
      <c r="G281" s="207" t="str">
        <f ca="1">INDEX($C$2:$C$13,MONTH(INDEX(INDIRECT("Tractor_Status.xls!"&amp;G$1),MATCH($F281,[1]!Serial,0),0)))</f>
        <v>January</v>
      </c>
      <c r="H281" s="206">
        <f ca="1">IF(INDEX(INDIRECT("Tractor_Status.xls!"&amp;H$1),MATCH($F281,[1]!Serial,0),0)&lt;&gt;0,INDEX(INDIRECT("Tractor_Status.xls!"&amp;H$1),MATCH($F281,[1]!Serial,0),0),"N/A")</f>
        <v>42005</v>
      </c>
      <c r="I281" s="206" t="str">
        <f ca="1">IF(INDEX(INDIRECT("Tractor_Status.xls!"&amp;I$1),MATCH($F281,[1]!Serial,0),0)&lt;&gt;0,INDEX(INDIRECT("Tractor_Status.xls!"&amp;I$1),MATCH($F281,[1]!Serial,0),0),"N/A")</f>
        <v>OVA-IN</v>
      </c>
      <c r="J281" s="207">
        <f ca="1">IF(INDEX(INDIRECT("Tractor_Status.xls!"&amp;J$1),MATCH($F281,[1]!Serial,0),0)&lt;&gt;0,INDEX(INDIRECT("Tractor_Status.xls!"&amp;J$1),MATCH($F281,[1]!Serial,0),0),"N/A")</f>
        <v>1220</v>
      </c>
      <c r="K281" s="206">
        <f ca="1">INDEX(INDIRECT("Tractor_Status.xls!"&amp;K$1),MATCH($F281,[1]!Serial,0),0)</f>
        <v>41829</v>
      </c>
      <c r="L281" s="206" t="str">
        <f ca="1">IF(INDEX(INDIRECT("Tractor_Status.xls!"&amp;L$1),MATCH($F281,[1]!Serial,0),0)&lt;&gt;0,INDEX(INDIRECT("Tractor_Status.xls!"&amp;L$1),MATCH($F281,[1]!Serial,0),0),"N/A")</f>
        <v>Payne</v>
      </c>
      <c r="M281" s="206" t="str">
        <f ca="1">IF(INDEX(INDIRECT("Tractor_Status.xls!"&amp;M$1),MATCH($F281,[1]!Serial,0),0)&lt;&gt;0,INDEX(INDIRECT("Tractor_Status.xls!"&amp;M$1),MATCH($F281,[1]!Serial,0),0),"N/A")</f>
        <v>N/A</v>
      </c>
      <c r="N281" s="206" t="str">
        <f ca="1">IF(INDEX(INDIRECT("Tractor_Status.xls!"&amp;N$1),MATCH($F281,[1]!Serial,0),0)&lt;&gt;0,INDEX(INDIRECT("Tractor_Status.xls!"&amp;N$1),MATCH($F281,[1]!Serial,0),0),"N/A")</f>
        <v>PO ASG-21 Jamie McWhinney</v>
      </c>
    </row>
    <row r="282" spans="6:14" x14ac:dyDescent="0.4">
      <c r="F282" t="s">
        <v>749</v>
      </c>
      <c r="G282" s="207" t="str">
        <f ca="1">INDEX($C$2:$C$13,MONTH(INDEX(INDIRECT("Tractor_Status.xls!"&amp;G$1),MATCH($F282,[1]!Serial,0),0)))</f>
        <v>January</v>
      </c>
      <c r="H282" s="206">
        <f ca="1">IF(INDEX(INDIRECT("Tractor_Status.xls!"&amp;H$1),MATCH($F282,[1]!Serial,0),0)&lt;&gt;0,INDEX(INDIRECT("Tractor_Status.xls!"&amp;H$1),MATCH($F282,[1]!Serial,0),0),"N/A")</f>
        <v>42005</v>
      </c>
      <c r="I282" s="206" t="str">
        <f ca="1">IF(INDEX(INDIRECT("Tractor_Status.xls!"&amp;I$1),MATCH($F282,[1]!Serial,0),0)&lt;&gt;0,INDEX(INDIRECT("Tractor_Status.xls!"&amp;I$1),MATCH($F282,[1]!Serial,0),0),"N/A")</f>
        <v>OVA-IN</v>
      </c>
      <c r="J282" s="207">
        <f ca="1">IF(INDEX(INDIRECT("Tractor_Status.xls!"&amp;J$1),MATCH($F282,[1]!Serial,0),0)&lt;&gt;0,INDEX(INDIRECT("Tractor_Status.xls!"&amp;J$1),MATCH($F282,[1]!Serial,0),0),"N/A")</f>
        <v>1220</v>
      </c>
      <c r="K282" s="206">
        <f ca="1">INDEX(INDIRECT("Tractor_Status.xls!"&amp;K$1),MATCH($F282,[1]!Serial,0),0)</f>
        <v>41829</v>
      </c>
      <c r="L282" s="206" t="str">
        <f ca="1">IF(INDEX(INDIRECT("Tractor_Status.xls!"&amp;L$1),MATCH($F282,[1]!Serial,0),0)&lt;&gt;0,INDEX(INDIRECT("Tractor_Status.xls!"&amp;L$1),MATCH($F282,[1]!Serial,0),0),"N/A")</f>
        <v>Payne</v>
      </c>
      <c r="M282" s="206" t="str">
        <f ca="1">IF(INDEX(INDIRECT("Tractor_Status.xls!"&amp;M$1),MATCH($F282,[1]!Serial,0),0)&lt;&gt;0,INDEX(INDIRECT("Tractor_Status.xls!"&amp;M$1),MATCH($F282,[1]!Serial,0),0),"N/A")</f>
        <v>N/A</v>
      </c>
      <c r="N282" s="206" t="str">
        <f ca="1">IF(INDEX(INDIRECT("Tractor_Status.xls!"&amp;N$1),MATCH($F282,[1]!Serial,0),0)&lt;&gt;0,INDEX(INDIRECT("Tractor_Status.xls!"&amp;N$1),MATCH($F282,[1]!Serial,0),0),"N/A")</f>
        <v>PO ASG-22</v>
      </c>
    </row>
    <row r="283" spans="6:14" x14ac:dyDescent="0.4">
      <c r="F283" t="s">
        <v>750</v>
      </c>
      <c r="G283" s="207" t="str">
        <f ca="1">INDEX($C$2:$C$13,MONTH(INDEX(INDIRECT("Tractor_Status.xls!"&amp;G$1),MATCH($F283,[1]!Serial,0),0)))</f>
        <v>January</v>
      </c>
      <c r="H283" s="206">
        <f ca="1">IF(INDEX(INDIRECT("Tractor_Status.xls!"&amp;H$1),MATCH($F283,[1]!Serial,0),0)&lt;&gt;0,INDEX(INDIRECT("Tractor_Status.xls!"&amp;H$1),MATCH($F283,[1]!Serial,0),0),"N/A")</f>
        <v>42005</v>
      </c>
      <c r="I283" s="206" t="str">
        <f ca="1">IF(INDEX(INDIRECT("Tractor_Status.xls!"&amp;I$1),MATCH($F283,[1]!Serial,0),0)&lt;&gt;0,INDEX(INDIRECT("Tractor_Status.xls!"&amp;I$1),MATCH($F283,[1]!Serial,0),0),"N/A")</f>
        <v>OVA-IN</v>
      </c>
      <c r="J283" s="207">
        <f ca="1">IF(INDEX(INDIRECT("Tractor_Status.xls!"&amp;J$1),MATCH($F283,[1]!Serial,0),0)&lt;&gt;0,INDEX(INDIRECT("Tractor_Status.xls!"&amp;J$1),MATCH($F283,[1]!Serial,0),0),"N/A")</f>
        <v>720</v>
      </c>
      <c r="K283" s="206">
        <f ca="1">INDEX(INDIRECT("Tractor_Status.xls!"&amp;K$1),MATCH($F283,[1]!Serial,0),0)</f>
        <v>41829</v>
      </c>
      <c r="L283" s="206" t="str">
        <f ca="1">IF(INDEX(INDIRECT("Tractor_Status.xls!"&amp;L$1),MATCH($F283,[1]!Serial,0),0)&lt;&gt;0,INDEX(INDIRECT("Tractor_Status.xls!"&amp;L$1),MATCH($F283,[1]!Serial,0),0),"N/A")</f>
        <v>Payne</v>
      </c>
      <c r="M283" s="206" t="str">
        <f ca="1">IF(INDEX(INDIRECT("Tractor_Status.xls!"&amp;M$1),MATCH($F283,[1]!Serial,0),0)&lt;&gt;0,INDEX(INDIRECT("Tractor_Status.xls!"&amp;M$1),MATCH($F283,[1]!Serial,0),0),"N/A")</f>
        <v>N/A</v>
      </c>
      <c r="N283" s="206" t="str">
        <f ca="1">IF(INDEX(INDIRECT("Tractor_Status.xls!"&amp;N$1),MATCH($F283,[1]!Serial,0),0)&lt;&gt;0,INDEX(INDIRECT("Tractor_Status.xls!"&amp;N$1),MATCH($F283,[1]!Serial,0),0),"N/A")</f>
        <v>PO ASG-12</v>
      </c>
    </row>
    <row r="284" spans="6:14" x14ac:dyDescent="0.4">
      <c r="F284" t="s">
        <v>751</v>
      </c>
      <c r="G284" s="207" t="str">
        <f ca="1">INDEX($C$2:$C$13,MONTH(INDEX(INDIRECT("Tractor_Status.xls!"&amp;G$1),MATCH($F284,[1]!Serial,0),0)))</f>
        <v>January</v>
      </c>
      <c r="H284" s="206">
        <f ca="1">IF(INDEX(INDIRECT("Tractor_Status.xls!"&amp;H$1),MATCH($F284,[1]!Serial,0),0)&lt;&gt;0,INDEX(INDIRECT("Tractor_Status.xls!"&amp;H$1),MATCH($F284,[1]!Serial,0),0),"N/A")</f>
        <v>42005</v>
      </c>
      <c r="I284" s="206" t="str">
        <f ca="1">IF(INDEX(INDIRECT("Tractor_Status.xls!"&amp;I$1),MATCH($F284,[1]!Serial,0),0)&lt;&gt;0,INDEX(INDIRECT("Tractor_Status.xls!"&amp;I$1),MATCH($F284,[1]!Serial,0),0),"N/A")</f>
        <v>OVA-IN</v>
      </c>
      <c r="J284" s="207">
        <f ca="1">IF(INDEX(INDIRECT("Tractor_Status.xls!"&amp;J$1),MATCH($F284,[1]!Serial,0),0)&lt;&gt;0,INDEX(INDIRECT("Tractor_Status.xls!"&amp;J$1),MATCH($F284,[1]!Serial,0),0),"N/A")</f>
        <v>720</v>
      </c>
      <c r="K284" s="206">
        <f ca="1">INDEX(INDIRECT("Tractor_Status.xls!"&amp;K$1),MATCH($F284,[1]!Serial,0),0)</f>
        <v>41829</v>
      </c>
      <c r="L284" s="206" t="str">
        <f ca="1">IF(INDEX(INDIRECT("Tractor_Status.xls!"&amp;L$1),MATCH($F284,[1]!Serial,0),0)&lt;&gt;0,INDEX(INDIRECT("Tractor_Status.xls!"&amp;L$1),MATCH($F284,[1]!Serial,0),0),"N/A")</f>
        <v>Payne</v>
      </c>
      <c r="M284" s="206" t="str">
        <f ca="1">IF(INDEX(INDIRECT("Tractor_Status.xls!"&amp;M$1),MATCH($F284,[1]!Serial,0),0)&lt;&gt;0,INDEX(INDIRECT("Tractor_Status.xls!"&amp;M$1),MATCH($F284,[1]!Serial,0),0),"N/A")</f>
        <v>N/A</v>
      </c>
      <c r="N284" s="206" t="str">
        <f ca="1">IF(INDEX(INDIRECT("Tractor_Status.xls!"&amp;N$1),MATCH($F284,[1]!Serial,0),0)&lt;&gt;0,INDEX(INDIRECT("Tractor_Status.xls!"&amp;N$1),MATCH($F284,[1]!Serial,0),0),"N/A")</f>
        <v>PO ASG-13</v>
      </c>
    </row>
    <row r="285" spans="6:14" x14ac:dyDescent="0.4">
      <c r="F285" t="s">
        <v>752</v>
      </c>
      <c r="G285" s="207" t="str">
        <f ca="1">INDEX($C$2:$C$13,MONTH(INDEX(INDIRECT("Tractor_Status.xls!"&amp;G$1),MATCH($F285,[1]!Serial,0),0)))</f>
        <v>February</v>
      </c>
      <c r="H285" s="206">
        <f ca="1">IF(INDEX(INDIRECT("Tractor_Status.xls!"&amp;H$1),MATCH($F285,[1]!Serial,0),0)&lt;&gt;0,INDEX(INDIRECT("Tractor_Status.xls!"&amp;H$1),MATCH($F285,[1]!Serial,0),0),"N/A")</f>
        <v>42036</v>
      </c>
      <c r="I285" s="206" t="str">
        <f ca="1">IF(INDEX(INDIRECT("Tractor_Status.xls!"&amp;I$1),MATCH($F285,[1]!Serial,0),0)&lt;&gt;0,INDEX(INDIRECT("Tractor_Status.xls!"&amp;I$1),MATCH($F285,[1]!Serial,0),0),"N/A")</f>
        <v>OVA-IN</v>
      </c>
      <c r="J285" s="207">
        <f ca="1">IF(INDEX(INDIRECT("Tractor_Status.xls!"&amp;J$1),MATCH($F285,[1]!Serial,0),0)&lt;&gt;0,INDEX(INDIRECT("Tractor_Status.xls!"&amp;J$1),MATCH($F285,[1]!Serial,0),0),"N/A")</f>
        <v>720</v>
      </c>
      <c r="K285" s="206">
        <f ca="1">INDEX(INDIRECT("Tractor_Status.xls!"&amp;K$1),MATCH($F285,[1]!Serial,0),0)</f>
        <v>41829</v>
      </c>
      <c r="L285" s="206" t="str">
        <f ca="1">IF(INDEX(INDIRECT("Tractor_Status.xls!"&amp;L$1),MATCH($F285,[1]!Serial,0),0)&lt;&gt;0,INDEX(INDIRECT("Tractor_Status.xls!"&amp;L$1),MATCH($F285,[1]!Serial,0),0),"N/A")</f>
        <v>Payne</v>
      </c>
      <c r="M285" s="206" t="str">
        <f ca="1">IF(INDEX(INDIRECT("Tractor_Status.xls!"&amp;M$1),MATCH($F285,[1]!Serial,0),0)&lt;&gt;0,INDEX(INDIRECT("Tractor_Status.xls!"&amp;M$1),MATCH($F285,[1]!Serial,0),0),"N/A")</f>
        <v>N/A</v>
      </c>
      <c r="N285" s="206" t="str">
        <f ca="1">IF(INDEX(INDIRECT("Tractor_Status.xls!"&amp;N$1),MATCH($F285,[1]!Serial,0),0)&lt;&gt;0,INDEX(INDIRECT("Tractor_Status.xls!"&amp;N$1),MATCH($F285,[1]!Serial,0),0),"N/A")</f>
        <v>PO ASG-14</v>
      </c>
    </row>
    <row r="286" spans="6:14" x14ac:dyDescent="0.4">
      <c r="F286" t="s">
        <v>753</v>
      </c>
      <c r="G286" s="207" t="str">
        <f ca="1">INDEX($C$2:$C$13,MONTH(INDEX(INDIRECT("Tractor_Status.xls!"&amp;G$1),MATCH($F286,[1]!Serial,0),0)))</f>
        <v>February</v>
      </c>
      <c r="H286" s="206">
        <f ca="1">IF(INDEX(INDIRECT("Tractor_Status.xls!"&amp;H$1),MATCH($F286,[1]!Serial,0),0)&lt;&gt;0,INDEX(INDIRECT("Tractor_Status.xls!"&amp;H$1),MATCH($F286,[1]!Serial,0),0),"N/A")</f>
        <v>42036</v>
      </c>
      <c r="I286" s="206" t="str">
        <f ca="1">IF(INDEX(INDIRECT("Tractor_Status.xls!"&amp;I$1),MATCH($F286,[1]!Serial,0),0)&lt;&gt;0,INDEX(INDIRECT("Tractor_Status.xls!"&amp;I$1),MATCH($F286,[1]!Serial,0),0),"N/A")</f>
        <v>OVA-IN</v>
      </c>
      <c r="J286" s="207">
        <f ca="1">IF(INDEX(INDIRECT("Tractor_Status.xls!"&amp;J$1),MATCH($F286,[1]!Serial,0),0)&lt;&gt;0,INDEX(INDIRECT("Tractor_Status.xls!"&amp;J$1),MATCH($F286,[1]!Serial,0),0),"N/A")</f>
        <v>720</v>
      </c>
      <c r="K286" s="206">
        <f ca="1">INDEX(INDIRECT("Tractor_Status.xls!"&amp;K$1),MATCH($F286,[1]!Serial,0),0)</f>
        <v>41829</v>
      </c>
      <c r="L286" s="206" t="str">
        <f ca="1">IF(INDEX(INDIRECT("Tractor_Status.xls!"&amp;L$1),MATCH($F286,[1]!Serial,0),0)&lt;&gt;0,INDEX(INDIRECT("Tractor_Status.xls!"&amp;L$1),MATCH($F286,[1]!Serial,0),0),"N/A")</f>
        <v>Payne</v>
      </c>
      <c r="M286" s="206" t="str">
        <f ca="1">IF(INDEX(INDIRECT("Tractor_Status.xls!"&amp;M$1),MATCH($F286,[1]!Serial,0),0)&lt;&gt;0,INDEX(INDIRECT("Tractor_Status.xls!"&amp;M$1),MATCH($F286,[1]!Serial,0),0),"N/A")</f>
        <v>N/A</v>
      </c>
      <c r="N286" s="206" t="str">
        <f ca="1">IF(INDEX(INDIRECT("Tractor_Status.xls!"&amp;N$1),MATCH($F286,[1]!Serial,0),0)&lt;&gt;0,INDEX(INDIRECT("Tractor_Status.xls!"&amp;N$1),MATCH($F286,[1]!Serial,0),0),"N/A")</f>
        <v>PO ASG-15</v>
      </c>
    </row>
    <row r="287" spans="6:14" x14ac:dyDescent="0.4">
      <c r="F287" t="s">
        <v>754</v>
      </c>
      <c r="G287" s="207" t="str">
        <f ca="1">INDEX($C$2:$C$13,MONTH(INDEX(INDIRECT("Tractor_Status.xls!"&amp;G$1),MATCH($F287,[1]!Serial,0),0)))</f>
        <v>February</v>
      </c>
      <c r="H287" s="206">
        <f ca="1">IF(INDEX(INDIRECT("Tractor_Status.xls!"&amp;H$1),MATCH($F287,[1]!Serial,0),0)&lt;&gt;0,INDEX(INDIRECT("Tractor_Status.xls!"&amp;H$1),MATCH($F287,[1]!Serial,0),0),"N/A")</f>
        <v>42036</v>
      </c>
      <c r="I287" s="206" t="str">
        <f ca="1">IF(INDEX(INDIRECT("Tractor_Status.xls!"&amp;I$1),MATCH($F287,[1]!Serial,0),0)&lt;&gt;0,INDEX(INDIRECT("Tractor_Status.xls!"&amp;I$1),MATCH($F287,[1]!Serial,0),0),"N/A")</f>
        <v>OVA</v>
      </c>
      <c r="J287" s="207">
        <f ca="1">IF(INDEX(INDIRECT("Tractor_Status.xls!"&amp;J$1),MATCH($F287,[1]!Serial,0),0)&lt;&gt;0,INDEX(INDIRECT("Tractor_Status.xls!"&amp;J$1),MATCH($F287,[1]!Serial,0),0),"N/A")</f>
        <v>720</v>
      </c>
      <c r="K287" s="206">
        <f ca="1">INDEX(INDIRECT("Tractor_Status.xls!"&amp;K$1),MATCH($F287,[1]!Serial,0),0)</f>
        <v>41838</v>
      </c>
      <c r="L287" s="206" t="str">
        <f ca="1">IF(INDEX(INDIRECT("Tractor_Status.xls!"&amp;L$1),MATCH($F287,[1]!Serial,0),0)&lt;&gt;0,INDEX(INDIRECT("Tractor_Status.xls!"&amp;L$1),MATCH($F287,[1]!Serial,0),0),"N/A")</f>
        <v>Payne</v>
      </c>
      <c r="M287" s="206" t="str">
        <f ca="1">IF(INDEX(INDIRECT("Tractor_Status.xls!"&amp;M$1),MATCH($F287,[1]!Serial,0),0)&lt;&gt;0,INDEX(INDIRECT("Tractor_Status.xls!"&amp;M$1),MATCH($F287,[1]!Serial,0),0),"N/A")</f>
        <v>N/A</v>
      </c>
      <c r="N287" s="206" t="str">
        <f ca="1">IF(INDEX(INDIRECT("Tractor_Status.xls!"&amp;N$1),MATCH($F287,[1]!Serial,0),0)&lt;&gt;0,INDEX(INDIRECT("Tractor_Status.xls!"&amp;N$1),MATCH($F287,[1]!Serial,0),0),"N/A")</f>
        <v>PO ASOWB16</v>
      </c>
    </row>
    <row r="288" spans="6:14" x14ac:dyDescent="0.4">
      <c r="F288" t="s">
        <v>755</v>
      </c>
      <c r="G288" s="207" t="str">
        <f ca="1">INDEX($C$2:$C$13,MONTH(INDEX(INDIRECT("Tractor_Status.xls!"&amp;G$1),MATCH($F288,[1]!Serial,0),0)))</f>
        <v>February</v>
      </c>
      <c r="H288" s="206">
        <f ca="1">IF(INDEX(INDIRECT("Tractor_Status.xls!"&amp;H$1),MATCH($F288,[1]!Serial,0),0)&lt;&gt;0,INDEX(INDIRECT("Tractor_Status.xls!"&amp;H$1),MATCH($F288,[1]!Serial,0),0),"N/A")</f>
        <v>42036</v>
      </c>
      <c r="I288" s="206" t="str">
        <f ca="1">IF(INDEX(INDIRECT("Tractor_Status.xls!"&amp;I$1),MATCH($F288,[1]!Serial,0),0)&lt;&gt;0,INDEX(INDIRECT("Tractor_Status.xls!"&amp;I$1),MATCH($F288,[1]!Serial,0),0),"N/A")</f>
        <v>OVA</v>
      </c>
      <c r="J288" s="207">
        <f ca="1">IF(INDEX(INDIRECT("Tractor_Status.xls!"&amp;J$1),MATCH($F288,[1]!Serial,0),0)&lt;&gt;0,INDEX(INDIRECT("Tractor_Status.xls!"&amp;J$1),MATCH($F288,[1]!Serial,0),0),"N/A")</f>
        <v>1220</v>
      </c>
      <c r="K288" s="206">
        <f ca="1">INDEX(INDIRECT("Tractor_Status.xls!"&amp;K$1),MATCH($F288,[1]!Serial,0),0)</f>
        <v>41838</v>
      </c>
      <c r="L288" s="206" t="str">
        <f ca="1">IF(INDEX(INDIRECT("Tractor_Status.xls!"&amp;L$1),MATCH($F288,[1]!Serial,0),0)&lt;&gt;0,INDEX(INDIRECT("Tractor_Status.xls!"&amp;L$1),MATCH($F288,[1]!Serial,0),0),"N/A")</f>
        <v>Payne</v>
      </c>
      <c r="M288" s="206" t="str">
        <f ca="1">IF(INDEX(INDIRECT("Tractor_Status.xls!"&amp;M$1),MATCH($F288,[1]!Serial,0),0)&lt;&gt;0,INDEX(INDIRECT("Tractor_Status.xls!"&amp;M$1),MATCH($F288,[1]!Serial,0),0),"N/A")</f>
        <v>N/A</v>
      </c>
      <c r="N288" s="206" t="str">
        <f ca="1">IF(INDEX(INDIRECT("Tractor_Status.xls!"&amp;N$1),MATCH($F288,[1]!Serial,0),0)&lt;&gt;0,INDEX(INDIRECT("Tractor_Status.xls!"&amp;N$1),MATCH($F288,[1]!Serial,0),0),"N/A")</f>
        <v>PO ASOWB21</v>
      </c>
    </row>
    <row r="289" spans="6:14" x14ac:dyDescent="0.4">
      <c r="F289" t="s">
        <v>756</v>
      </c>
      <c r="G289" s="207" t="str">
        <f ca="1">INDEX($C$2:$C$13,MONTH(INDEX(INDIRECT("Tractor_Status.xls!"&amp;G$1),MATCH($F289,[1]!Serial,0),0)))</f>
        <v>February</v>
      </c>
      <c r="H289" s="206">
        <f ca="1">IF(INDEX(INDIRECT("Tractor_Status.xls!"&amp;H$1),MATCH($F289,[1]!Serial,0),0)&lt;&gt;0,INDEX(INDIRECT("Tractor_Status.xls!"&amp;H$1),MATCH($F289,[1]!Serial,0),0),"N/A")</f>
        <v>42036</v>
      </c>
      <c r="I289" s="206" t="str">
        <f ca="1">IF(INDEX(INDIRECT("Tractor_Status.xls!"&amp;I$1),MATCH($F289,[1]!Serial,0),0)&lt;&gt;0,INDEX(INDIRECT("Tractor_Status.xls!"&amp;I$1),MATCH($F289,[1]!Serial,0),0),"N/A")</f>
        <v>OVA</v>
      </c>
      <c r="J289" s="207">
        <f ca="1">IF(INDEX(INDIRECT("Tractor_Status.xls!"&amp;J$1),MATCH($F289,[1]!Serial,0),0)&lt;&gt;0,INDEX(INDIRECT("Tractor_Status.xls!"&amp;J$1),MATCH($F289,[1]!Serial,0),0),"N/A")</f>
        <v>1220</v>
      </c>
      <c r="K289" s="206">
        <f ca="1">INDEX(INDIRECT("Tractor_Status.xls!"&amp;K$1),MATCH($F289,[1]!Serial,0),0)</f>
        <v>41838</v>
      </c>
      <c r="L289" s="206" t="str">
        <f ca="1">IF(INDEX(INDIRECT("Tractor_Status.xls!"&amp;L$1),MATCH($F289,[1]!Serial,0),0)&lt;&gt;0,INDEX(INDIRECT("Tractor_Status.xls!"&amp;L$1),MATCH($F289,[1]!Serial,0),0),"N/A")</f>
        <v>Payne</v>
      </c>
      <c r="M289" s="206" t="str">
        <f ca="1">IF(INDEX(INDIRECT("Tractor_Status.xls!"&amp;M$1),MATCH($F289,[1]!Serial,0),0)&lt;&gt;0,INDEX(INDIRECT("Tractor_Status.xls!"&amp;M$1),MATCH($F289,[1]!Serial,0),0),"N/A")</f>
        <v>N/A</v>
      </c>
      <c r="N289" s="206" t="str">
        <f ca="1">IF(INDEX(INDIRECT("Tractor_Status.xls!"&amp;N$1),MATCH($F289,[1]!Serial,0),0)&lt;&gt;0,INDEX(INDIRECT("Tractor_Status.xls!"&amp;N$1),MATCH($F289,[1]!Serial,0),0),"N/A")</f>
        <v>PO ASOWB22</v>
      </c>
    </row>
    <row r="290" spans="6:14" x14ac:dyDescent="0.4">
      <c r="F290" t="s">
        <v>757</v>
      </c>
      <c r="G290" s="207" t="str">
        <f ca="1">INDEX($C$2:$C$13,MONTH(INDEX(INDIRECT("Tractor_Status.xls!"&amp;G$1),MATCH($F290,[1]!Serial,0),0)))</f>
        <v>February</v>
      </c>
      <c r="H290" s="206">
        <f ca="1">IF(INDEX(INDIRECT("Tractor_Status.xls!"&amp;H$1),MATCH($F290,[1]!Serial,0),0)&lt;&gt;0,INDEX(INDIRECT("Tractor_Status.xls!"&amp;H$1),MATCH($F290,[1]!Serial,0),0),"N/A")</f>
        <v>42036</v>
      </c>
      <c r="I290" s="206" t="str">
        <f ca="1">IF(INDEX(INDIRECT("Tractor_Status.xls!"&amp;I$1),MATCH($F290,[1]!Serial,0),0)&lt;&gt;0,INDEX(INDIRECT("Tractor_Status.xls!"&amp;I$1),MATCH($F290,[1]!Serial,0),0),"N/A")</f>
        <v>Egger Truck</v>
      </c>
      <c r="J290" s="207">
        <f ca="1">IF(INDEX(INDIRECT("Tractor_Status.xls!"&amp;J$1),MATCH($F290,[1]!Serial,0),0)&lt;&gt;0,INDEX(INDIRECT("Tractor_Status.xls!"&amp;J$1),MATCH($F290,[1]!Serial,0),0),"N/A")</f>
        <v>1020</v>
      </c>
      <c r="K290" s="206">
        <f ca="1">INDEX(INDIRECT("Tractor_Status.xls!"&amp;K$1),MATCH($F290,[1]!Serial,0),0)</f>
        <v>41845</v>
      </c>
      <c r="L290" s="206" t="str">
        <f ca="1">IF(INDEX(INDIRECT("Tractor_Status.xls!"&amp;L$1),MATCH($F290,[1]!Serial,0),0)&lt;&gt;0,INDEX(INDIRECT("Tractor_Status.xls!"&amp;L$1),MATCH($F290,[1]!Serial,0),0),"N/A")</f>
        <v>Follrod</v>
      </c>
      <c r="M290" s="206" t="str">
        <f ca="1">IF(INDEX(INDIRECT("Tractor_Status.xls!"&amp;M$1),MATCH($F290,[1]!Serial,0),0)&lt;&gt;0,INDEX(INDIRECT("Tractor_Status.xls!"&amp;M$1),MATCH($F290,[1]!Serial,0),0),"N/A")</f>
        <v>N/A</v>
      </c>
      <c r="N290" s="206" t="str">
        <f ca="1">IF(INDEX(INDIRECT("Tractor_Status.xls!"&amp;N$1),MATCH($F290,[1]!Serial,0),0)&lt;&gt;0,INDEX(INDIRECT("Tractor_Status.xls!"&amp;N$1),MATCH($F290,[1]!Serial,0),0),"N/A")</f>
        <v>N/A</v>
      </c>
    </row>
    <row r="291" spans="6:14" x14ac:dyDescent="0.4">
      <c r="F291" t="s">
        <v>758</v>
      </c>
      <c r="G291" s="207" t="str">
        <f ca="1">INDEX($C$2:$C$13,MONTH(INDEX(INDIRECT("Tractor_Status.xls!"&amp;G$1),MATCH($F291,[1]!Serial,0),0)))</f>
        <v>February</v>
      </c>
      <c r="H291" s="206">
        <f ca="1">IF(INDEX(INDIRECT("Tractor_Status.xls!"&amp;H$1),MATCH($F291,[1]!Serial,0),0)&lt;&gt;0,INDEX(INDIRECT("Tractor_Status.xls!"&amp;H$1),MATCH($F291,[1]!Serial,0),0),"N/A")</f>
        <v>42036</v>
      </c>
      <c r="I291" s="206" t="str">
        <f ca="1">IF(INDEX(INDIRECT("Tractor_Status.xls!"&amp;I$1),MATCH($F291,[1]!Serial,0),0)&lt;&gt;0,INDEX(INDIRECT("Tractor_Status.xls!"&amp;I$1),MATCH($F291,[1]!Serial,0),0),"N/A")</f>
        <v>Odessa</v>
      </c>
      <c r="J291" s="207">
        <f ca="1">IF(INDEX(INDIRECT("Tractor_Status.xls!"&amp;J$1),MATCH($F291,[1]!Serial,0),0)&lt;&gt;0,INDEX(INDIRECT("Tractor_Status.xls!"&amp;J$1),MATCH($F291,[1]!Serial,0),0),"N/A")</f>
        <v>1020</v>
      </c>
      <c r="K291" s="206">
        <f ca="1">INDEX(INDIRECT("Tractor_Status.xls!"&amp;K$1),MATCH($F291,[1]!Serial,0),0)</f>
        <v>41848</v>
      </c>
      <c r="L291" s="206" t="str">
        <f ca="1">IF(INDEX(INDIRECT("Tractor_Status.xls!"&amp;L$1),MATCH($F291,[1]!Serial,0),0)&lt;&gt;0,INDEX(INDIRECT("Tractor_Status.xls!"&amp;L$1),MATCH($F291,[1]!Serial,0),0),"N/A")</f>
        <v>Hatley</v>
      </c>
      <c r="M291" s="206" t="str">
        <f ca="1">IF(INDEX(INDIRECT("Tractor_Status.xls!"&amp;M$1),MATCH($F291,[1]!Serial,0),0)&lt;&gt;0,INDEX(INDIRECT("Tractor_Status.xls!"&amp;M$1),MATCH($F291,[1]!Serial,0),0),"N/A")</f>
        <v>N/A</v>
      </c>
      <c r="N291" s="206" t="str">
        <f ca="1">IF(INDEX(INDIRECT("Tractor_Status.xls!"&amp;N$1),MATCH($F291,[1]!Serial,0),0)&lt;&gt;0,INDEX(INDIRECT("Tractor_Status.xls!"&amp;N$1),MATCH($F291,[1]!Serial,0),0),"N/A")</f>
        <v>3 of 4 (late Feb)</v>
      </c>
    </row>
    <row r="292" spans="6:14" x14ac:dyDescent="0.4">
      <c r="F292" t="s">
        <v>759</v>
      </c>
      <c r="G292" s="207" t="str">
        <f ca="1">INDEX($C$2:$C$13,MONTH(INDEX(INDIRECT("Tractor_Status.xls!"&amp;G$1),MATCH($F292,[1]!Serial,0),0)))</f>
        <v>February</v>
      </c>
      <c r="H292" s="206">
        <f ca="1">IF(INDEX(INDIRECT("Tractor_Status.xls!"&amp;H$1),MATCH($F292,[1]!Serial,0),0)&lt;&gt;0,INDEX(INDIRECT("Tractor_Status.xls!"&amp;H$1),MATCH($F292,[1]!Serial,0),0),"N/A")</f>
        <v>42036</v>
      </c>
      <c r="I292" s="206" t="str">
        <f ca="1">IF(INDEX(INDIRECT("Tractor_Status.xls!"&amp;I$1),MATCH($F292,[1]!Serial,0),0)&lt;&gt;0,INDEX(INDIRECT("Tractor_Status.xls!"&amp;I$1),MATCH($F292,[1]!Serial,0),0),"N/A")</f>
        <v>Odessa</v>
      </c>
      <c r="J292" s="207">
        <f ca="1">IF(INDEX(INDIRECT("Tractor_Status.xls!"&amp;J$1),MATCH($F292,[1]!Serial,0),0)&lt;&gt;0,INDEX(INDIRECT("Tractor_Status.xls!"&amp;J$1),MATCH($F292,[1]!Serial,0),0),"N/A")</f>
        <v>1020</v>
      </c>
      <c r="K292" s="206">
        <f ca="1">INDEX(INDIRECT("Tractor_Status.xls!"&amp;K$1),MATCH($F292,[1]!Serial,0),0)</f>
        <v>41848</v>
      </c>
      <c r="L292" s="206" t="str">
        <f ca="1">IF(INDEX(INDIRECT("Tractor_Status.xls!"&amp;L$1),MATCH($F292,[1]!Serial,0),0)&lt;&gt;0,INDEX(INDIRECT("Tractor_Status.xls!"&amp;L$1),MATCH($F292,[1]!Serial,0),0),"N/A")</f>
        <v>Hatley</v>
      </c>
      <c r="M292" s="206" t="str">
        <f ca="1">IF(INDEX(INDIRECT("Tractor_Status.xls!"&amp;M$1),MATCH($F292,[1]!Serial,0),0)&lt;&gt;0,INDEX(INDIRECT("Tractor_Status.xls!"&amp;M$1),MATCH($F292,[1]!Serial,0),0),"N/A")</f>
        <v>N/A</v>
      </c>
      <c r="N292" s="206" t="str">
        <f ca="1">IF(INDEX(INDIRECT("Tractor_Status.xls!"&amp;N$1),MATCH($F292,[1]!Serial,0),0)&lt;&gt;0,INDEX(INDIRECT("Tractor_Status.xls!"&amp;N$1),MATCH($F292,[1]!Serial,0),0),"N/A")</f>
        <v>4 of 4 (late Feb)</v>
      </c>
    </row>
    <row r="293" spans="6:14" x14ac:dyDescent="0.4">
      <c r="F293" t="s">
        <v>760</v>
      </c>
      <c r="G293" s="207" t="str">
        <f ca="1">INDEX($C$2:$C$13,MONTH(INDEX(INDIRECT("Tractor_Status.xls!"&amp;G$1),MATCH($F293,[1]!Serial,0),0)))</f>
        <v>January</v>
      </c>
      <c r="H293" s="206">
        <f ca="1">IF(INDEX(INDIRECT("Tractor_Status.xls!"&amp;H$1),MATCH($F293,[1]!Serial,0),0)&lt;&gt;0,INDEX(INDIRECT("Tractor_Status.xls!"&amp;H$1),MATCH($F293,[1]!Serial,0),0),"N/A")</f>
        <v>41913</v>
      </c>
      <c r="I293" s="206" t="str">
        <f ca="1">IF(INDEX(INDIRECT("Tractor_Status.xls!"&amp;I$1),MATCH($F293,[1]!Serial,0),0)&lt;&gt;0,INDEX(INDIRECT("Tractor_Status.xls!"&amp;I$1),MATCH($F293,[1]!Serial,0),0),"N/A")</f>
        <v>HPA</v>
      </c>
      <c r="J293" s="207">
        <f ca="1">IF(INDEX(INDIRECT("Tractor_Status.xls!"&amp;J$1),MATCH($F293,[1]!Serial,0),0)&lt;&gt;0,INDEX(INDIRECT("Tractor_Status.xls!"&amp;J$1),MATCH($F293,[1]!Serial,0),0),"N/A")</f>
        <v>1020</v>
      </c>
      <c r="K293" s="206">
        <f ca="1">INDEX(INDIRECT("Tractor_Status.xls!"&amp;K$1),MATCH($F293,[1]!Serial,0),0)</f>
        <v>41835</v>
      </c>
      <c r="L293" s="206" t="str">
        <f ca="1">IF(INDEX(INDIRECT("Tractor_Status.xls!"&amp;L$1),MATCH($F293,[1]!Serial,0),0)&lt;&gt;0,INDEX(INDIRECT("Tractor_Status.xls!"&amp;L$1),MATCH($F293,[1]!Serial,0),0),"N/A")</f>
        <v>Ohm</v>
      </c>
      <c r="M293" s="206" t="str">
        <f ca="1">IF(INDEX(INDIRECT("Tractor_Status.xls!"&amp;M$1),MATCH($F293,[1]!Serial,0),0)&lt;&gt;0,INDEX(INDIRECT("Tractor_Status.xls!"&amp;M$1),MATCH($F293,[1]!Serial,0),0),"N/A")</f>
        <v>N/A</v>
      </c>
      <c r="N293" s="206" t="str">
        <f ca="1">IF(INDEX(INDIRECT("Tractor_Status.xls!"&amp;N$1),MATCH($F293,[1]!Serial,0),0)&lt;&gt;0,INDEX(INDIRECT("Tractor_Status.xls!"&amp;N$1),MATCH($F293,[1]!Serial,0),0),"N/A")</f>
        <v>N/A</v>
      </c>
    </row>
    <row r="294" spans="6:14" x14ac:dyDescent="0.4">
      <c r="F294" t="s">
        <v>761</v>
      </c>
      <c r="G294" s="207" t="str">
        <f ca="1">INDEX($C$2:$C$13,MONTH(INDEX(INDIRECT("Tractor_Status.xls!"&amp;G$1),MATCH($F294,[1]!Serial,0),0)))</f>
        <v>February</v>
      </c>
      <c r="H294" s="206">
        <f ca="1">IF(INDEX(INDIRECT("Tractor_Status.xls!"&amp;H$1),MATCH($F294,[1]!Serial,0),0)&lt;&gt;0,INDEX(INDIRECT("Tractor_Status.xls!"&amp;H$1),MATCH($F294,[1]!Serial,0),0),"N/A")</f>
        <v>42036</v>
      </c>
      <c r="I294" s="206" t="str">
        <f ca="1">IF(INDEX(INDIRECT("Tractor_Status.xls!"&amp;I$1),MATCH($F294,[1]!Serial,0),0)&lt;&gt;0,INDEX(INDIRECT("Tractor_Status.xls!"&amp;I$1),MATCH($F294,[1]!Serial,0),0),"N/A")</f>
        <v>HPA</v>
      </c>
      <c r="J294" s="207">
        <f ca="1">IF(INDEX(INDIRECT("Tractor_Status.xls!"&amp;J$1),MATCH($F294,[1]!Serial,0),0)&lt;&gt;0,INDEX(INDIRECT("Tractor_Status.xls!"&amp;J$1),MATCH($F294,[1]!Serial,0),0),"N/A")</f>
        <v>1020</v>
      </c>
      <c r="K294" s="206">
        <f ca="1">INDEX(INDIRECT("Tractor_Status.xls!"&amp;K$1),MATCH($F294,[1]!Serial,0),0)</f>
        <v>41835</v>
      </c>
      <c r="L294" s="206" t="str">
        <f ca="1">IF(INDEX(INDIRECT("Tractor_Status.xls!"&amp;L$1),MATCH($F294,[1]!Serial,0),0)&lt;&gt;0,INDEX(INDIRECT("Tractor_Status.xls!"&amp;L$1),MATCH($F294,[1]!Serial,0),0),"N/A")</f>
        <v>Ohm</v>
      </c>
      <c r="M294" s="206" t="str">
        <f ca="1">IF(INDEX(INDIRECT("Tractor_Status.xls!"&amp;M$1),MATCH($F294,[1]!Serial,0),0)&lt;&gt;0,INDEX(INDIRECT("Tractor_Status.xls!"&amp;M$1),MATCH($F294,[1]!Serial,0),0),"N/A")</f>
        <v>N/A</v>
      </c>
      <c r="N294" s="206" t="str">
        <f ca="1">IF(INDEX(INDIRECT("Tractor_Status.xls!"&amp;N$1),MATCH($F294,[1]!Serial,0),0)&lt;&gt;0,INDEX(INDIRECT("Tractor_Status.xls!"&amp;N$1),MATCH($F294,[1]!Serial,0),0),"N/A")</f>
        <v>N/A</v>
      </c>
    </row>
    <row r="295" spans="6:14" x14ac:dyDescent="0.4">
      <c r="F295" t="s">
        <v>762</v>
      </c>
      <c r="G295" s="207" t="str">
        <f ca="1">INDEX($C$2:$C$13,MONTH(INDEX(INDIRECT("Tractor_Status.xls!"&amp;G$1),MATCH($F295,[1]!Serial,0),0)))</f>
        <v>February</v>
      </c>
      <c r="H295" s="206">
        <f ca="1">IF(INDEX(INDIRECT("Tractor_Status.xls!"&amp;H$1),MATCH($F295,[1]!Serial,0),0)&lt;&gt;0,INDEX(INDIRECT("Tractor_Status.xls!"&amp;H$1),MATCH($F295,[1]!Serial,0),0),"N/A")</f>
        <v>41913</v>
      </c>
      <c r="I295" s="206" t="str">
        <f ca="1">IF(INDEX(INDIRECT("Tractor_Status.xls!"&amp;I$1),MATCH($F295,[1]!Serial,0),0)&lt;&gt;0,INDEX(INDIRECT("Tractor_Status.xls!"&amp;I$1),MATCH($F295,[1]!Serial,0),0),"N/A")</f>
        <v>HPA</v>
      </c>
      <c r="J295" s="207">
        <f ca="1">IF(INDEX(INDIRECT("Tractor_Status.xls!"&amp;J$1),MATCH($F295,[1]!Serial,0),0)&lt;&gt;0,INDEX(INDIRECT("Tractor_Status.xls!"&amp;J$1),MATCH($F295,[1]!Serial,0),0),"N/A")</f>
        <v>1020</v>
      </c>
      <c r="K295" s="206">
        <f ca="1">INDEX(INDIRECT("Tractor_Status.xls!"&amp;K$1),MATCH($F295,[1]!Serial,0),0)</f>
        <v>41835</v>
      </c>
      <c r="L295" s="206" t="str">
        <f ca="1">IF(INDEX(INDIRECT("Tractor_Status.xls!"&amp;L$1),MATCH($F295,[1]!Serial,0),0)&lt;&gt;0,INDEX(INDIRECT("Tractor_Status.xls!"&amp;L$1),MATCH($F295,[1]!Serial,0),0),"N/A")</f>
        <v>Ohm</v>
      </c>
      <c r="M295" s="206" t="str">
        <f ca="1">IF(INDEX(INDIRECT("Tractor_Status.xls!"&amp;M$1),MATCH($F295,[1]!Serial,0),0)&lt;&gt;0,INDEX(INDIRECT("Tractor_Status.xls!"&amp;M$1),MATCH($F295,[1]!Serial,0),0),"N/A")</f>
        <v>N/A</v>
      </c>
      <c r="N295" s="206" t="str">
        <f ca="1">IF(INDEX(INDIRECT("Tractor_Status.xls!"&amp;N$1),MATCH($F295,[1]!Serial,0),0)&lt;&gt;0,INDEX(INDIRECT("Tractor_Status.xls!"&amp;N$1),MATCH($F295,[1]!Serial,0),0),"N/A")</f>
        <v>N/A</v>
      </c>
    </row>
    <row r="296" spans="6:14" x14ac:dyDescent="0.4">
      <c r="F296" t="s">
        <v>763</v>
      </c>
      <c r="G296" s="207" t="str">
        <f ca="1">INDEX($C$2:$C$13,MONTH(INDEX(INDIRECT("Tractor_Status.xls!"&amp;G$1),MATCH($F296,[1]!Serial,0),0)))</f>
        <v>February</v>
      </c>
      <c r="H296" s="206">
        <f ca="1">IF(INDEX(INDIRECT("Tractor_Status.xls!"&amp;H$1),MATCH($F296,[1]!Serial,0),0)&lt;&gt;0,INDEX(INDIRECT("Tractor_Status.xls!"&amp;H$1),MATCH($F296,[1]!Serial,0),0),"N/A")</f>
        <v>41913</v>
      </c>
      <c r="I296" s="206" t="str">
        <f ca="1">IF(INDEX(INDIRECT("Tractor_Status.xls!"&amp;I$1),MATCH($F296,[1]!Serial,0),0)&lt;&gt;0,INDEX(INDIRECT("Tractor_Status.xls!"&amp;I$1),MATCH($F296,[1]!Serial,0),0),"N/A")</f>
        <v>HPA</v>
      </c>
      <c r="J296" s="207">
        <f ca="1">IF(INDEX(INDIRECT("Tractor_Status.xls!"&amp;J$1),MATCH($F296,[1]!Serial,0),0)&lt;&gt;0,INDEX(INDIRECT("Tractor_Status.xls!"&amp;J$1),MATCH($F296,[1]!Serial,0),0),"N/A")</f>
        <v>1020</v>
      </c>
      <c r="K296" s="206">
        <f ca="1">INDEX(INDIRECT("Tractor_Status.xls!"&amp;K$1),MATCH($F296,[1]!Serial,0),0)</f>
        <v>41835</v>
      </c>
      <c r="L296" s="206" t="str">
        <f ca="1">IF(INDEX(INDIRECT("Tractor_Status.xls!"&amp;L$1),MATCH($F296,[1]!Serial,0),0)&lt;&gt;0,INDEX(INDIRECT("Tractor_Status.xls!"&amp;L$1),MATCH($F296,[1]!Serial,0),0),"N/A")</f>
        <v>Ohm</v>
      </c>
      <c r="M296" s="206" t="str">
        <f ca="1">IF(INDEX(INDIRECT("Tractor_Status.xls!"&amp;M$1),MATCH($F296,[1]!Serial,0),0)&lt;&gt;0,INDEX(INDIRECT("Tractor_Status.xls!"&amp;M$1),MATCH($F296,[1]!Serial,0),0),"N/A")</f>
        <v>N/A</v>
      </c>
      <c r="N296" s="206" t="str">
        <f ca="1">IF(INDEX(INDIRECT("Tractor_Status.xls!"&amp;N$1),MATCH($F296,[1]!Serial,0),0)&lt;&gt;0,INDEX(INDIRECT("Tractor_Status.xls!"&amp;N$1),MATCH($F296,[1]!Serial,0),0),"N/A")</f>
        <v>N/A</v>
      </c>
    </row>
    <row r="297" spans="6:14" x14ac:dyDescent="0.4">
      <c r="F297" t="s">
        <v>764</v>
      </c>
      <c r="G297" s="207" t="str">
        <f ca="1">INDEX($C$2:$C$13,MONTH(INDEX(INDIRECT("Tractor_Status.xls!"&amp;G$1),MATCH($F297,[1]!Serial,0),0)))</f>
        <v>February</v>
      </c>
      <c r="H297" s="206">
        <f ca="1">IF(INDEX(INDIRECT("Tractor_Status.xls!"&amp;H$1),MATCH($F297,[1]!Serial,0),0)&lt;&gt;0,INDEX(INDIRECT("Tractor_Status.xls!"&amp;H$1),MATCH($F297,[1]!Serial,0),0),"N/A")</f>
        <v>41913</v>
      </c>
      <c r="I297" s="206" t="str">
        <f ca="1">IF(INDEX(INDIRECT("Tractor_Status.xls!"&amp;I$1),MATCH($F297,[1]!Serial,0),0)&lt;&gt;0,INDEX(INDIRECT("Tractor_Status.xls!"&amp;I$1),MATCH($F297,[1]!Serial,0),0),"N/A")</f>
        <v>HPA</v>
      </c>
      <c r="J297" s="207">
        <f ca="1">IF(INDEX(INDIRECT("Tractor_Status.xls!"&amp;J$1),MATCH($F297,[1]!Serial,0),0)&lt;&gt;0,INDEX(INDIRECT("Tractor_Status.xls!"&amp;J$1),MATCH($F297,[1]!Serial,0),0),"N/A")</f>
        <v>1020</v>
      </c>
      <c r="K297" s="206">
        <f ca="1">INDEX(INDIRECT("Tractor_Status.xls!"&amp;K$1),MATCH($F297,[1]!Serial,0),0)</f>
        <v>41835</v>
      </c>
      <c r="L297" s="206" t="str">
        <f ca="1">IF(INDEX(INDIRECT("Tractor_Status.xls!"&amp;L$1),MATCH($F297,[1]!Serial,0),0)&lt;&gt;0,INDEX(INDIRECT("Tractor_Status.xls!"&amp;L$1),MATCH($F297,[1]!Serial,0),0),"N/A")</f>
        <v>Ohm</v>
      </c>
      <c r="M297" s="206" t="str">
        <f ca="1">IF(INDEX(INDIRECT("Tractor_Status.xls!"&amp;M$1),MATCH($F297,[1]!Serial,0),0)&lt;&gt;0,INDEX(INDIRECT("Tractor_Status.xls!"&amp;M$1),MATCH($F297,[1]!Serial,0),0),"N/A")</f>
        <v>N/A</v>
      </c>
      <c r="N297" s="206" t="str">
        <f ca="1">IF(INDEX(INDIRECT("Tractor_Status.xls!"&amp;N$1),MATCH($F297,[1]!Serial,0),0)&lt;&gt;0,INDEX(INDIRECT("Tractor_Status.xls!"&amp;N$1),MATCH($F297,[1]!Serial,0),0),"N/A")</f>
        <v>N/A</v>
      </c>
    </row>
    <row r="298" spans="6:14" x14ac:dyDescent="0.4">
      <c r="F298" t="s">
        <v>765</v>
      </c>
      <c r="G298" s="207" t="str">
        <f ca="1">INDEX($C$2:$C$13,MONTH(INDEX(INDIRECT("Tractor_Status.xls!"&amp;G$1),MATCH($F298,[1]!Serial,0),0)))</f>
        <v>February</v>
      </c>
      <c r="H298" s="206">
        <f ca="1">IF(INDEX(INDIRECT("Tractor_Status.xls!"&amp;H$1),MATCH($F298,[1]!Serial,0),0)&lt;&gt;0,INDEX(INDIRECT("Tractor_Status.xls!"&amp;H$1),MATCH($F298,[1]!Serial,0),0),"N/A")</f>
        <v>42036</v>
      </c>
      <c r="I298" s="206" t="str">
        <f ca="1">IF(INDEX(INDIRECT("Tractor_Status.xls!"&amp;I$1),MATCH($F298,[1]!Serial,0),0)&lt;&gt;0,INDEX(INDIRECT("Tractor_Status.xls!"&amp;I$1),MATCH($F298,[1]!Serial,0),0),"N/A")</f>
        <v>HPA</v>
      </c>
      <c r="J298" s="207">
        <f ca="1">IF(INDEX(INDIRECT("Tractor_Status.xls!"&amp;J$1),MATCH($F298,[1]!Serial,0),0)&lt;&gt;0,INDEX(INDIRECT("Tractor_Status.xls!"&amp;J$1),MATCH($F298,[1]!Serial,0),0),"N/A")</f>
        <v>1020</v>
      </c>
      <c r="K298" s="206">
        <f ca="1">INDEX(INDIRECT("Tractor_Status.xls!"&amp;K$1),MATCH($F298,[1]!Serial,0),0)</f>
        <v>41835</v>
      </c>
      <c r="L298" s="206" t="str">
        <f ca="1">IF(INDEX(INDIRECT("Tractor_Status.xls!"&amp;L$1),MATCH($F298,[1]!Serial,0),0)&lt;&gt;0,INDEX(INDIRECT("Tractor_Status.xls!"&amp;L$1),MATCH($F298,[1]!Serial,0),0),"N/A")</f>
        <v>Ohm</v>
      </c>
      <c r="M298" s="206" t="str">
        <f ca="1">IF(INDEX(INDIRECT("Tractor_Status.xls!"&amp;M$1),MATCH($F298,[1]!Serial,0),0)&lt;&gt;0,INDEX(INDIRECT("Tractor_Status.xls!"&amp;M$1),MATCH($F298,[1]!Serial,0),0),"N/A")</f>
        <v>N/A</v>
      </c>
      <c r="N298" s="206" t="str">
        <f ca="1">IF(INDEX(INDIRECT("Tractor_Status.xls!"&amp;N$1),MATCH($F298,[1]!Serial,0),0)&lt;&gt;0,INDEX(INDIRECT("Tractor_Status.xls!"&amp;N$1),MATCH($F298,[1]!Serial,0),0),"N/A")</f>
        <v>N/A</v>
      </c>
    </row>
    <row r="299" spans="6:14" x14ac:dyDescent="0.4">
      <c r="F299" t="s">
        <v>766</v>
      </c>
      <c r="G299" s="207" t="str">
        <f ca="1">INDEX($C$2:$C$13,MONTH(INDEX(INDIRECT("Tractor_Status.xls!"&amp;G$1),MATCH($F299,[1]!Serial,0),0)))</f>
        <v>February</v>
      </c>
      <c r="H299" s="206">
        <f ca="1">IF(INDEX(INDIRECT("Tractor_Status.xls!"&amp;H$1),MATCH($F299,[1]!Serial,0),0)&lt;&gt;0,INDEX(INDIRECT("Tractor_Status.xls!"&amp;H$1),MATCH($F299,[1]!Serial,0),0),"N/A")</f>
        <v>42036</v>
      </c>
      <c r="I299" s="206" t="str">
        <f ca="1">IF(INDEX(INDIRECT("Tractor_Status.xls!"&amp;I$1),MATCH($F299,[1]!Serial,0),0)&lt;&gt;0,INDEX(INDIRECT("Tractor_Status.xls!"&amp;I$1),MATCH($F299,[1]!Serial,0),0),"N/A")</f>
        <v>HPA</v>
      </c>
      <c r="J299" s="207">
        <f ca="1">IF(INDEX(INDIRECT("Tractor_Status.xls!"&amp;J$1),MATCH($F299,[1]!Serial,0),0)&lt;&gt;0,INDEX(INDIRECT("Tractor_Status.xls!"&amp;J$1),MATCH($F299,[1]!Serial,0),0),"N/A")</f>
        <v>1020</v>
      </c>
      <c r="K299" s="206">
        <f ca="1">INDEX(INDIRECT("Tractor_Status.xls!"&amp;K$1),MATCH($F299,[1]!Serial,0),0)</f>
        <v>41835</v>
      </c>
      <c r="L299" s="206" t="str">
        <f ca="1">IF(INDEX(INDIRECT("Tractor_Status.xls!"&amp;L$1),MATCH($F299,[1]!Serial,0),0)&lt;&gt;0,INDEX(INDIRECT("Tractor_Status.xls!"&amp;L$1),MATCH($F299,[1]!Serial,0),0),"N/A")</f>
        <v>Ohm</v>
      </c>
      <c r="M299" s="206" t="str">
        <f ca="1">IF(INDEX(INDIRECT("Tractor_Status.xls!"&amp;M$1),MATCH($F299,[1]!Serial,0),0)&lt;&gt;0,INDEX(INDIRECT("Tractor_Status.xls!"&amp;M$1),MATCH($F299,[1]!Serial,0),0),"N/A")</f>
        <v>N/A</v>
      </c>
      <c r="N299" s="206" t="str">
        <f ca="1">IF(INDEX(INDIRECT("Tractor_Status.xls!"&amp;N$1),MATCH($F299,[1]!Serial,0),0)&lt;&gt;0,INDEX(INDIRECT("Tractor_Status.xls!"&amp;N$1),MATCH($F299,[1]!Serial,0),0),"N/A")</f>
        <v>N/A</v>
      </c>
    </row>
    <row r="300" spans="6:14" x14ac:dyDescent="0.4">
      <c r="F300" t="s">
        <v>767</v>
      </c>
      <c r="G300" s="207" t="str">
        <f ca="1">INDEX($C$2:$C$13,MONTH(INDEX(INDIRECT("Tractor_Status.xls!"&amp;G$1),MATCH($F300,[1]!Serial,0),0)))</f>
        <v>February</v>
      </c>
      <c r="H300" s="206">
        <f ca="1">IF(INDEX(INDIRECT("Tractor_Status.xls!"&amp;H$1),MATCH($F300,[1]!Serial,0),0)&lt;&gt;0,INDEX(INDIRECT("Tractor_Status.xls!"&amp;H$1),MATCH($F300,[1]!Serial,0),0),"N/A")</f>
        <v>41944</v>
      </c>
      <c r="I300" s="206" t="str">
        <f ca="1">IF(INDEX(INDIRECT("Tractor_Status.xls!"&amp;I$1),MATCH($F300,[1]!Serial,0),0)&lt;&gt;0,INDEX(INDIRECT("Tractor_Status.xls!"&amp;I$1),MATCH($F300,[1]!Serial,0),0),"N/A")</f>
        <v>HPA</v>
      </c>
      <c r="J300" s="207">
        <f ca="1">IF(INDEX(INDIRECT("Tractor_Status.xls!"&amp;J$1),MATCH($F300,[1]!Serial,0),0)&lt;&gt;0,INDEX(INDIRECT("Tractor_Status.xls!"&amp;J$1),MATCH($F300,[1]!Serial,0),0),"N/A")</f>
        <v>1020</v>
      </c>
      <c r="K300" s="206">
        <f ca="1">INDEX(INDIRECT("Tractor_Status.xls!"&amp;K$1),MATCH($F300,[1]!Serial,0),0)</f>
        <v>41835</v>
      </c>
      <c r="L300" s="206" t="str">
        <f ca="1">IF(INDEX(INDIRECT("Tractor_Status.xls!"&amp;L$1),MATCH($F300,[1]!Serial,0),0)&lt;&gt;0,INDEX(INDIRECT("Tractor_Status.xls!"&amp;L$1),MATCH($F300,[1]!Serial,0),0),"N/A")</f>
        <v>Ohm</v>
      </c>
      <c r="M300" s="206" t="str">
        <f ca="1">IF(INDEX(INDIRECT("Tractor_Status.xls!"&amp;M$1),MATCH($F300,[1]!Serial,0),0)&lt;&gt;0,INDEX(INDIRECT("Tractor_Status.xls!"&amp;M$1),MATCH($F300,[1]!Serial,0),0),"N/A")</f>
        <v>N/A</v>
      </c>
      <c r="N300" s="206" t="str">
        <f ca="1">IF(INDEX(INDIRECT("Tractor_Status.xls!"&amp;N$1),MATCH($F300,[1]!Serial,0),0)&lt;&gt;0,INDEX(INDIRECT("Tractor_Status.xls!"&amp;N$1),MATCH($F300,[1]!Serial,0),0),"N/A")</f>
        <v>N/A</v>
      </c>
    </row>
    <row r="301" spans="6:14" x14ac:dyDescent="0.4">
      <c r="F301" t="s">
        <v>768</v>
      </c>
      <c r="G301" s="207" t="str">
        <f ca="1">INDEX($C$2:$C$13,MONTH(INDEX(INDIRECT("Tractor_Status.xls!"&amp;G$1),MATCH($F301,[1]!Serial,0),0)))</f>
        <v>February</v>
      </c>
      <c r="H301" s="206">
        <f ca="1">IF(INDEX(INDIRECT("Tractor_Status.xls!"&amp;H$1),MATCH($F301,[1]!Serial,0),0)&lt;&gt;0,INDEX(INDIRECT("Tractor_Status.xls!"&amp;H$1),MATCH($F301,[1]!Serial,0),0),"N/A")</f>
        <v>41944</v>
      </c>
      <c r="I301" s="206" t="str">
        <f ca="1">IF(INDEX(INDIRECT("Tractor_Status.xls!"&amp;I$1),MATCH($F301,[1]!Serial,0),0)&lt;&gt;0,INDEX(INDIRECT("Tractor_Status.xls!"&amp;I$1),MATCH($F301,[1]!Serial,0),0),"N/A")</f>
        <v>HPA</v>
      </c>
      <c r="J301" s="207">
        <f ca="1">IF(INDEX(INDIRECT("Tractor_Status.xls!"&amp;J$1),MATCH($F301,[1]!Serial,0),0)&lt;&gt;0,INDEX(INDIRECT("Tractor_Status.xls!"&amp;J$1),MATCH($F301,[1]!Serial,0),0),"N/A")</f>
        <v>1020</v>
      </c>
      <c r="K301" s="206">
        <f ca="1">INDEX(INDIRECT("Tractor_Status.xls!"&amp;K$1),MATCH($F301,[1]!Serial,0),0)</f>
        <v>41835</v>
      </c>
      <c r="L301" s="206" t="str">
        <f ca="1">IF(INDEX(INDIRECT("Tractor_Status.xls!"&amp;L$1),MATCH($F301,[1]!Serial,0),0)&lt;&gt;0,INDEX(INDIRECT("Tractor_Status.xls!"&amp;L$1),MATCH($F301,[1]!Serial,0),0),"N/A")</f>
        <v>Ohm</v>
      </c>
      <c r="M301" s="206" t="str">
        <f ca="1">IF(INDEX(INDIRECT("Tractor_Status.xls!"&amp;M$1),MATCH($F301,[1]!Serial,0),0)&lt;&gt;0,INDEX(INDIRECT("Tractor_Status.xls!"&amp;M$1),MATCH($F301,[1]!Serial,0),0),"N/A")</f>
        <v>N/A</v>
      </c>
      <c r="N301" s="206" t="str">
        <f ca="1">IF(INDEX(INDIRECT("Tractor_Status.xls!"&amp;N$1),MATCH($F301,[1]!Serial,0),0)&lt;&gt;0,INDEX(INDIRECT("Tractor_Status.xls!"&amp;N$1),MATCH($F301,[1]!Serial,0),0),"N/A")</f>
        <v>N/A</v>
      </c>
    </row>
    <row r="302" spans="6:14" x14ac:dyDescent="0.4">
      <c r="F302" t="s">
        <v>769</v>
      </c>
      <c r="G302" s="207" t="str">
        <f ca="1">INDEX($C$2:$C$13,MONTH(INDEX(INDIRECT("Tractor_Status.xls!"&amp;G$1),MATCH($F302,[1]!Serial,0),0)))</f>
        <v>February</v>
      </c>
      <c r="H302" s="206">
        <f ca="1">IF(INDEX(INDIRECT("Tractor_Status.xls!"&amp;H$1),MATCH($F302,[1]!Serial,0),0)&lt;&gt;0,INDEX(INDIRECT("Tractor_Status.xls!"&amp;H$1),MATCH($F302,[1]!Serial,0),0),"N/A")</f>
        <v>41944</v>
      </c>
      <c r="I302" s="206" t="str">
        <f ca="1">IF(INDEX(INDIRECT("Tractor_Status.xls!"&amp;I$1),MATCH($F302,[1]!Serial,0),0)&lt;&gt;0,INDEX(INDIRECT("Tractor_Status.xls!"&amp;I$1),MATCH($F302,[1]!Serial,0),0),"N/A")</f>
        <v>HPA</v>
      </c>
      <c r="J302" s="207" t="str">
        <f ca="1">IF(INDEX(INDIRECT("Tractor_Status.xls!"&amp;J$1),MATCH($F302,[1]!Serial,0),0)&lt;&gt;0,INDEX(INDIRECT("Tractor_Status.xls!"&amp;J$1),MATCH($F302,[1]!Serial,0),0),"N/A")</f>
        <v>1220+</v>
      </c>
      <c r="K302" s="206">
        <f ca="1">INDEX(INDIRECT("Tractor_Status.xls!"&amp;K$1),MATCH($F302,[1]!Serial,0),0)</f>
        <v>41835</v>
      </c>
      <c r="L302" s="206" t="str">
        <f ca="1">IF(INDEX(INDIRECT("Tractor_Status.xls!"&amp;L$1),MATCH($F302,[1]!Serial,0),0)&lt;&gt;0,INDEX(INDIRECT("Tractor_Status.xls!"&amp;L$1),MATCH($F302,[1]!Serial,0),0),"N/A")</f>
        <v>Ohm</v>
      </c>
      <c r="M302" s="206" t="str">
        <f ca="1">IF(INDEX(INDIRECT("Tractor_Status.xls!"&amp;M$1),MATCH($F302,[1]!Serial,0),0)&lt;&gt;0,INDEX(INDIRECT("Tractor_Status.xls!"&amp;M$1),MATCH($F302,[1]!Serial,0),0),"N/A")</f>
        <v>N/A</v>
      </c>
      <c r="N302" s="206" t="str">
        <f ca="1">IF(INDEX(INDIRECT("Tractor_Status.xls!"&amp;N$1),MATCH($F302,[1]!Serial,0),0)&lt;&gt;0,INDEX(INDIRECT("Tractor_Status.xls!"&amp;N$1),MATCH($F302,[1]!Serial,0),0),"N/A")</f>
        <v>N/A</v>
      </c>
    </row>
    <row r="303" spans="6:14" x14ac:dyDescent="0.4">
      <c r="F303" t="s">
        <v>770</v>
      </c>
      <c r="G303" s="207" t="str">
        <f ca="1">INDEX($C$2:$C$13,MONTH(INDEX(INDIRECT("Tractor_Status.xls!"&amp;G$1),MATCH($F303,[1]!Serial,0),0)))</f>
        <v>March</v>
      </c>
      <c r="H303" s="206">
        <f ca="1">IF(INDEX(INDIRECT("Tractor_Status.xls!"&amp;H$1),MATCH($F303,[1]!Serial,0),0)&lt;&gt;0,INDEX(INDIRECT("Tractor_Status.xls!"&amp;H$1),MATCH($F303,[1]!Serial,0),0),"N/A")</f>
        <v>41944</v>
      </c>
      <c r="I303" s="206" t="str">
        <f ca="1">IF(INDEX(INDIRECT("Tractor_Status.xls!"&amp;I$1),MATCH($F303,[1]!Serial,0),0)&lt;&gt;0,INDEX(INDIRECT("Tractor_Status.xls!"&amp;I$1),MATCH($F303,[1]!Serial,0),0),"N/A")</f>
        <v>HPA</v>
      </c>
      <c r="J303" s="207" t="str">
        <f ca="1">IF(INDEX(INDIRECT("Tractor_Status.xls!"&amp;J$1),MATCH($F303,[1]!Serial,0),0)&lt;&gt;0,INDEX(INDIRECT("Tractor_Status.xls!"&amp;J$1),MATCH($F303,[1]!Serial,0),0),"N/A")</f>
        <v>1220+</v>
      </c>
      <c r="K303" s="206">
        <f ca="1">INDEX(INDIRECT("Tractor_Status.xls!"&amp;K$1),MATCH($F303,[1]!Serial,0),0)</f>
        <v>41835</v>
      </c>
      <c r="L303" s="206" t="str">
        <f ca="1">IF(INDEX(INDIRECT("Tractor_Status.xls!"&amp;L$1),MATCH($F303,[1]!Serial,0),0)&lt;&gt;0,INDEX(INDIRECT("Tractor_Status.xls!"&amp;L$1),MATCH($F303,[1]!Serial,0),0),"N/A")</f>
        <v>Ohm</v>
      </c>
      <c r="M303" s="206" t="str">
        <f ca="1">IF(INDEX(INDIRECT("Tractor_Status.xls!"&amp;M$1),MATCH($F303,[1]!Serial,0),0)&lt;&gt;0,INDEX(INDIRECT("Tractor_Status.xls!"&amp;M$1),MATCH($F303,[1]!Serial,0),0),"N/A")</f>
        <v>N/A</v>
      </c>
      <c r="N303" s="206" t="str">
        <f ca="1">IF(INDEX(INDIRECT("Tractor_Status.xls!"&amp;N$1),MATCH($F303,[1]!Serial,0),0)&lt;&gt;0,INDEX(INDIRECT("Tractor_Status.xls!"&amp;N$1),MATCH($F303,[1]!Serial,0),0),"N/A")</f>
        <v>N/A</v>
      </c>
    </row>
    <row r="304" spans="6:14" x14ac:dyDescent="0.4">
      <c r="F304" t="s">
        <v>771</v>
      </c>
      <c r="G304" s="207" t="str">
        <f ca="1">INDEX($C$2:$C$13,MONTH(INDEX(INDIRECT("Tractor_Status.xls!"&amp;G$1),MATCH($F304,[1]!Serial,0),0)))</f>
        <v>March</v>
      </c>
      <c r="H304" s="206">
        <f ca="1">IF(INDEX(INDIRECT("Tractor_Status.xls!"&amp;H$1),MATCH($F304,[1]!Serial,0),0)&lt;&gt;0,INDEX(INDIRECT("Tractor_Status.xls!"&amp;H$1),MATCH($F304,[1]!Serial,0),0),"N/A")</f>
        <v>41944</v>
      </c>
      <c r="I304" s="206" t="str">
        <f ca="1">IF(INDEX(INDIRECT("Tractor_Status.xls!"&amp;I$1),MATCH($F304,[1]!Serial,0),0)&lt;&gt;0,INDEX(INDIRECT("Tractor_Status.xls!"&amp;I$1),MATCH($F304,[1]!Serial,0),0),"N/A")</f>
        <v>HPA</v>
      </c>
      <c r="J304" s="207">
        <f ca="1">IF(INDEX(INDIRECT("Tractor_Status.xls!"&amp;J$1),MATCH($F304,[1]!Serial,0),0)&lt;&gt;0,INDEX(INDIRECT("Tractor_Status.xls!"&amp;J$1),MATCH($F304,[1]!Serial,0),0),"N/A")</f>
        <v>1020</v>
      </c>
      <c r="K304" s="206">
        <f ca="1">INDEX(INDIRECT("Tractor_Status.xls!"&amp;K$1),MATCH($F304,[1]!Serial,0),0)</f>
        <v>41835</v>
      </c>
      <c r="L304" s="206" t="str">
        <f ca="1">IF(INDEX(INDIRECT("Tractor_Status.xls!"&amp;L$1),MATCH($F304,[1]!Serial,0),0)&lt;&gt;0,INDEX(INDIRECT("Tractor_Status.xls!"&amp;L$1),MATCH($F304,[1]!Serial,0),0),"N/A")</f>
        <v>Ohm</v>
      </c>
      <c r="M304" s="206" t="str">
        <f ca="1">IF(INDEX(INDIRECT("Tractor_Status.xls!"&amp;M$1),MATCH($F304,[1]!Serial,0),0)&lt;&gt;0,INDEX(INDIRECT("Tractor_Status.xls!"&amp;M$1),MATCH($F304,[1]!Serial,0),0),"N/A")</f>
        <v>N/A</v>
      </c>
      <c r="N304" s="206" t="str">
        <f ca="1">IF(INDEX(INDIRECT("Tractor_Status.xls!"&amp;N$1),MATCH($F304,[1]!Serial,0),0)&lt;&gt;0,INDEX(INDIRECT("Tractor_Status.xls!"&amp;N$1),MATCH($F304,[1]!Serial,0),0),"N/A")</f>
        <v>N/A</v>
      </c>
    </row>
    <row r="305" spans="6:14" x14ac:dyDescent="0.4">
      <c r="F305" t="s">
        <v>772</v>
      </c>
      <c r="G305" s="207" t="str">
        <f ca="1">INDEX($C$2:$C$13,MONTH(INDEX(INDIRECT("Tractor_Status.xls!"&amp;G$1),MATCH($F305,[1]!Serial,0),0)))</f>
        <v>March</v>
      </c>
      <c r="H305" s="206">
        <f ca="1">IF(INDEX(INDIRECT("Tractor_Status.xls!"&amp;H$1),MATCH($F305,[1]!Serial,0),0)&lt;&gt;0,INDEX(INDIRECT("Tractor_Status.xls!"&amp;H$1),MATCH($F305,[1]!Serial,0),0),"N/A")</f>
        <v>41944</v>
      </c>
      <c r="I305" s="206" t="str">
        <f ca="1">IF(INDEX(INDIRECT("Tractor_Status.xls!"&amp;I$1),MATCH($F305,[1]!Serial,0),0)&lt;&gt;0,INDEX(INDIRECT("Tractor_Status.xls!"&amp;I$1),MATCH($F305,[1]!Serial,0),0),"N/A")</f>
        <v>HPA</v>
      </c>
      <c r="J305" s="207">
        <f ca="1">IF(INDEX(INDIRECT("Tractor_Status.xls!"&amp;J$1),MATCH($F305,[1]!Serial,0),0)&lt;&gt;0,INDEX(INDIRECT("Tractor_Status.xls!"&amp;J$1),MATCH($F305,[1]!Serial,0),0),"N/A")</f>
        <v>1020</v>
      </c>
      <c r="K305" s="206">
        <f ca="1">INDEX(INDIRECT("Tractor_Status.xls!"&amp;K$1),MATCH($F305,[1]!Serial,0),0)</f>
        <v>41835</v>
      </c>
      <c r="L305" s="206" t="str">
        <f ca="1">IF(INDEX(INDIRECT("Tractor_Status.xls!"&amp;L$1),MATCH($F305,[1]!Serial,0),0)&lt;&gt;0,INDEX(INDIRECT("Tractor_Status.xls!"&amp;L$1),MATCH($F305,[1]!Serial,0),0),"N/A")</f>
        <v>Ohm</v>
      </c>
      <c r="M305" s="206" t="str">
        <f ca="1">IF(INDEX(INDIRECT("Tractor_Status.xls!"&amp;M$1),MATCH($F305,[1]!Serial,0),0)&lt;&gt;0,INDEX(INDIRECT("Tractor_Status.xls!"&amp;M$1),MATCH($F305,[1]!Serial,0),0),"N/A")</f>
        <v>N/A</v>
      </c>
      <c r="N305" s="206" t="str">
        <f ca="1">IF(INDEX(INDIRECT("Tractor_Status.xls!"&amp;N$1),MATCH($F305,[1]!Serial,0),0)&lt;&gt;0,INDEX(INDIRECT("Tractor_Status.xls!"&amp;N$1),MATCH($F305,[1]!Serial,0),0),"N/A")</f>
        <v>N/A</v>
      </c>
    </row>
    <row r="306" spans="6:14" x14ac:dyDescent="0.4">
      <c r="F306" t="s">
        <v>773</v>
      </c>
      <c r="G306" s="207" t="str">
        <f ca="1">INDEX($C$2:$C$13,MONTH(INDEX(INDIRECT("Tractor_Status.xls!"&amp;G$1),MATCH($F306,[1]!Serial,0),0)))</f>
        <v>March</v>
      </c>
      <c r="H306" s="206">
        <f ca="1">IF(INDEX(INDIRECT("Tractor_Status.xls!"&amp;H$1),MATCH($F306,[1]!Serial,0),0)&lt;&gt;0,INDEX(INDIRECT("Tractor_Status.xls!"&amp;H$1),MATCH($F306,[1]!Serial,0),0),"N/A")</f>
        <v>42064</v>
      </c>
      <c r="I306" s="206" t="str">
        <f ca="1">IF(INDEX(INDIRECT("Tractor_Status.xls!"&amp;I$1),MATCH($F306,[1]!Serial,0),0)&lt;&gt;0,INDEX(INDIRECT("Tractor_Status.xls!"&amp;I$1),MATCH($F306,[1]!Serial,0),0),"N/A")</f>
        <v>HPA</v>
      </c>
      <c r="J306" s="207">
        <f ca="1">IF(INDEX(INDIRECT("Tractor_Status.xls!"&amp;J$1),MATCH($F306,[1]!Serial,0),0)&lt;&gt;0,INDEX(INDIRECT("Tractor_Status.xls!"&amp;J$1),MATCH($F306,[1]!Serial,0),0),"N/A")</f>
        <v>1020</v>
      </c>
      <c r="K306" s="206">
        <f ca="1">INDEX(INDIRECT("Tractor_Status.xls!"&amp;K$1),MATCH($F306,[1]!Serial,0),0)</f>
        <v>41835</v>
      </c>
      <c r="L306" s="206" t="str">
        <f ca="1">IF(INDEX(INDIRECT("Tractor_Status.xls!"&amp;L$1),MATCH($F306,[1]!Serial,0),0)&lt;&gt;0,INDEX(INDIRECT("Tractor_Status.xls!"&amp;L$1),MATCH($F306,[1]!Serial,0),0),"N/A")</f>
        <v>Ohm</v>
      </c>
      <c r="M306" s="206" t="str">
        <f ca="1">IF(INDEX(INDIRECT("Tractor_Status.xls!"&amp;M$1),MATCH($F306,[1]!Serial,0),0)&lt;&gt;0,INDEX(INDIRECT("Tractor_Status.xls!"&amp;M$1),MATCH($F306,[1]!Serial,0),0),"N/A")</f>
        <v>N/A</v>
      </c>
      <c r="N306" s="206" t="str">
        <f ca="1">IF(INDEX(INDIRECT("Tractor_Status.xls!"&amp;N$1),MATCH($F306,[1]!Serial,0),0)&lt;&gt;0,INDEX(INDIRECT("Tractor_Status.xls!"&amp;N$1),MATCH($F306,[1]!Serial,0),0),"N/A")</f>
        <v>N/A</v>
      </c>
    </row>
    <row r="307" spans="6:14" x14ac:dyDescent="0.4">
      <c r="F307" t="s">
        <v>774</v>
      </c>
      <c r="G307" s="207" t="str">
        <f ca="1">INDEX($C$2:$C$13,MONTH(INDEX(INDIRECT("Tractor_Status.xls!"&amp;G$1),MATCH($F307,[1]!Serial,0),0)))</f>
        <v>March</v>
      </c>
      <c r="H307" s="206">
        <f ca="1">IF(INDEX(INDIRECT("Tractor_Status.xls!"&amp;H$1),MATCH($F307,[1]!Serial,0),0)&lt;&gt;0,INDEX(INDIRECT("Tractor_Status.xls!"&amp;H$1),MATCH($F307,[1]!Serial,0),0),"N/A")</f>
        <v>41913</v>
      </c>
      <c r="I307" s="206" t="str">
        <f ca="1">IF(INDEX(INDIRECT("Tractor_Status.xls!"&amp;I$1),MATCH($F307,[1]!Serial,0),0)&lt;&gt;0,INDEX(INDIRECT("Tractor_Status.xls!"&amp;I$1),MATCH($F307,[1]!Serial,0),0),"N/A")</f>
        <v>HPA</v>
      </c>
      <c r="J307" s="207">
        <f ca="1">IF(INDEX(INDIRECT("Tractor_Status.xls!"&amp;J$1),MATCH($F307,[1]!Serial,0),0)&lt;&gt;0,INDEX(INDIRECT("Tractor_Status.xls!"&amp;J$1),MATCH($F307,[1]!Serial,0),0),"N/A")</f>
        <v>1020</v>
      </c>
      <c r="K307" s="206">
        <f ca="1">INDEX(INDIRECT("Tractor_Status.xls!"&amp;K$1),MATCH($F307,[1]!Serial,0),0)</f>
        <v>41835</v>
      </c>
      <c r="L307" s="206" t="str">
        <f ca="1">IF(INDEX(INDIRECT("Tractor_Status.xls!"&amp;L$1),MATCH($F307,[1]!Serial,0),0)&lt;&gt;0,INDEX(INDIRECT("Tractor_Status.xls!"&amp;L$1),MATCH($F307,[1]!Serial,0),0),"N/A")</f>
        <v>Ohm</v>
      </c>
      <c r="M307" s="206" t="str">
        <f ca="1">IF(INDEX(INDIRECT("Tractor_Status.xls!"&amp;M$1),MATCH($F307,[1]!Serial,0),0)&lt;&gt;0,INDEX(INDIRECT("Tractor_Status.xls!"&amp;M$1),MATCH($F307,[1]!Serial,0),0),"N/A")</f>
        <v>N/A</v>
      </c>
      <c r="N307" s="206" t="str">
        <f ca="1">IF(INDEX(INDIRECT("Tractor_Status.xls!"&amp;N$1),MATCH($F307,[1]!Serial,0),0)&lt;&gt;0,INDEX(INDIRECT("Tractor_Status.xls!"&amp;N$1),MATCH($F307,[1]!Serial,0),0),"N/A")</f>
        <v>N/A</v>
      </c>
    </row>
    <row r="308" spans="6:14" x14ac:dyDescent="0.4">
      <c r="F308" t="s">
        <v>775</v>
      </c>
      <c r="G308" s="207" t="str">
        <f ca="1">INDEX($C$2:$C$13,MONTH(INDEX(INDIRECT("Tractor_Status.xls!"&amp;G$1),MATCH($F308,[1]!Serial,0),0)))</f>
        <v>March</v>
      </c>
      <c r="H308" s="206">
        <f ca="1">IF(INDEX(INDIRECT("Tractor_Status.xls!"&amp;H$1),MATCH($F308,[1]!Serial,0),0)&lt;&gt;0,INDEX(INDIRECT("Tractor_Status.xls!"&amp;H$1),MATCH($F308,[1]!Serial,0),0),"N/A")</f>
        <v>41913</v>
      </c>
      <c r="I308" s="206" t="str">
        <f ca="1">IF(INDEX(INDIRECT("Tractor_Status.xls!"&amp;I$1),MATCH($F308,[1]!Serial,0),0)&lt;&gt;0,INDEX(INDIRECT("Tractor_Status.xls!"&amp;I$1),MATCH($F308,[1]!Serial,0),0),"N/A")</f>
        <v>HPA</v>
      </c>
      <c r="J308" s="207">
        <f ca="1">IF(INDEX(INDIRECT("Tractor_Status.xls!"&amp;J$1),MATCH($F308,[1]!Serial,0),0)&lt;&gt;0,INDEX(INDIRECT("Tractor_Status.xls!"&amp;J$1),MATCH($F308,[1]!Serial,0),0),"N/A")</f>
        <v>1020</v>
      </c>
      <c r="K308" s="206">
        <f ca="1">INDEX(INDIRECT("Tractor_Status.xls!"&amp;K$1),MATCH($F308,[1]!Serial,0),0)</f>
        <v>41835</v>
      </c>
      <c r="L308" s="206" t="str">
        <f ca="1">IF(INDEX(INDIRECT("Tractor_Status.xls!"&amp;L$1),MATCH($F308,[1]!Serial,0),0)&lt;&gt;0,INDEX(INDIRECT("Tractor_Status.xls!"&amp;L$1),MATCH($F308,[1]!Serial,0),0),"N/A")</f>
        <v>Ohm</v>
      </c>
      <c r="M308" s="206" t="str">
        <f ca="1">IF(INDEX(INDIRECT("Tractor_Status.xls!"&amp;M$1),MATCH($F308,[1]!Serial,0),0)&lt;&gt;0,INDEX(INDIRECT("Tractor_Status.xls!"&amp;M$1),MATCH($F308,[1]!Serial,0),0),"N/A")</f>
        <v>N/A</v>
      </c>
      <c r="N308" s="206" t="str">
        <f ca="1">IF(INDEX(INDIRECT("Tractor_Status.xls!"&amp;N$1),MATCH($F308,[1]!Serial,0),0)&lt;&gt;0,INDEX(INDIRECT("Tractor_Status.xls!"&amp;N$1),MATCH($F308,[1]!Serial,0),0),"N/A")</f>
        <v>N/A</v>
      </c>
    </row>
    <row r="309" spans="6:14" x14ac:dyDescent="0.4">
      <c r="F309" t="s">
        <v>776</v>
      </c>
      <c r="G309" s="207" t="str">
        <f ca="1">INDEX($C$2:$C$13,MONTH(INDEX(INDIRECT("Tractor_Status.xls!"&amp;G$1),MATCH($F309,[1]!Serial,0),0)))</f>
        <v>March</v>
      </c>
      <c r="H309" s="206">
        <f ca="1">IF(INDEX(INDIRECT("Tractor_Status.xls!"&amp;H$1),MATCH($F309,[1]!Serial,0),0)&lt;&gt;0,INDEX(INDIRECT("Tractor_Status.xls!"&amp;H$1),MATCH($F309,[1]!Serial,0),0),"N/A")</f>
        <v>41883</v>
      </c>
      <c r="I309" s="206" t="str">
        <f ca="1">IF(INDEX(INDIRECT("Tractor_Status.xls!"&amp;I$1),MATCH($F309,[1]!Serial,0),0)&lt;&gt;0,INDEX(INDIRECT("Tractor_Status.xls!"&amp;I$1),MATCH($F309,[1]!Serial,0),0),"N/A")</f>
        <v>HPA</v>
      </c>
      <c r="J309" s="207" t="str">
        <f ca="1">IF(INDEX(INDIRECT("Tractor_Status.xls!"&amp;J$1),MATCH($F309,[1]!Serial,0),0)&lt;&gt;0,INDEX(INDIRECT("Tractor_Status.xls!"&amp;J$1),MATCH($F309,[1]!Serial,0),0),"N/A")</f>
        <v>1220+</v>
      </c>
      <c r="K309" s="206">
        <f ca="1">INDEX(INDIRECT("Tractor_Status.xls!"&amp;K$1),MATCH($F309,[1]!Serial,0),0)</f>
        <v>41835</v>
      </c>
      <c r="L309" s="206" t="str">
        <f ca="1">IF(INDEX(INDIRECT("Tractor_Status.xls!"&amp;L$1),MATCH($F309,[1]!Serial,0),0)&lt;&gt;0,INDEX(INDIRECT("Tractor_Status.xls!"&amp;L$1),MATCH($F309,[1]!Serial,0),0),"N/A")</f>
        <v>Ohm</v>
      </c>
      <c r="M309" s="206" t="str">
        <f ca="1">IF(INDEX(INDIRECT("Tractor_Status.xls!"&amp;M$1),MATCH($F309,[1]!Serial,0),0)&lt;&gt;0,INDEX(INDIRECT("Tractor_Status.xls!"&amp;M$1),MATCH($F309,[1]!Serial,0),0),"N/A")</f>
        <v>N/A</v>
      </c>
      <c r="N309" s="206" t="str">
        <f ca="1">IF(INDEX(INDIRECT("Tractor_Status.xls!"&amp;N$1),MATCH($F309,[1]!Serial,0),0)&lt;&gt;0,INDEX(INDIRECT("Tractor_Status.xls!"&amp;N$1),MATCH($F309,[1]!Serial,0),0),"N/A")</f>
        <v>N/A</v>
      </c>
    </row>
    <row r="310" spans="6:14" x14ac:dyDescent="0.4">
      <c r="F310" t="s">
        <v>777</v>
      </c>
      <c r="G310" s="207" t="str">
        <f ca="1">INDEX($C$2:$C$13,MONTH(INDEX(INDIRECT("Tractor_Status.xls!"&amp;G$1),MATCH($F310,[1]!Serial,0),0)))</f>
        <v>March</v>
      </c>
      <c r="H310" s="206">
        <f ca="1">IF(INDEX(INDIRECT("Tractor_Status.xls!"&amp;H$1),MATCH($F310,[1]!Serial,0),0)&lt;&gt;0,INDEX(INDIRECT("Tractor_Status.xls!"&amp;H$1),MATCH($F310,[1]!Serial,0),0),"N/A")</f>
        <v>42064</v>
      </c>
      <c r="I310" s="206" t="str">
        <f ca="1">IF(INDEX(INDIRECT("Tractor_Status.xls!"&amp;I$1),MATCH($F310,[1]!Serial,0),0)&lt;&gt;0,INDEX(INDIRECT("Tractor_Status.xls!"&amp;I$1),MATCH($F310,[1]!Serial,0),0),"N/A")</f>
        <v>HJV</v>
      </c>
      <c r="J310" s="207">
        <f ca="1">IF(INDEX(INDIRECT("Tractor_Status.xls!"&amp;J$1),MATCH($F310,[1]!Serial,0),0)&lt;&gt;0,INDEX(INDIRECT("Tractor_Status.xls!"&amp;J$1),MATCH($F310,[1]!Serial,0),0),"N/A")</f>
        <v>1220</v>
      </c>
      <c r="K310" s="206">
        <f ca="1">INDEX(INDIRECT("Tractor_Status.xls!"&amp;K$1),MATCH($F310,[1]!Serial,0),0)</f>
        <v>41858</v>
      </c>
      <c r="L310" s="206" t="str">
        <f ca="1">IF(INDEX(INDIRECT("Tractor_Status.xls!"&amp;L$1),MATCH($F310,[1]!Serial,0),0)&lt;&gt;0,INDEX(INDIRECT("Tractor_Status.xls!"&amp;L$1),MATCH($F310,[1]!Serial,0),0),"N/A")</f>
        <v>Follrod</v>
      </c>
      <c r="M310" s="206" t="str">
        <f ca="1">IF(INDEX(INDIRECT("Tractor_Status.xls!"&amp;M$1),MATCH($F310,[1]!Serial,0),0)&lt;&gt;0,INDEX(INDIRECT("Tractor_Status.xls!"&amp;M$1),MATCH($F310,[1]!Serial,0),0),"N/A")</f>
        <v>N/A</v>
      </c>
      <c r="N310" s="206" t="str">
        <f ca="1">IF(INDEX(INDIRECT("Tractor_Status.xls!"&amp;N$1),MATCH($F310,[1]!Serial,0),0)&lt;&gt;0,INDEX(INDIRECT("Tractor_Status.xls!"&amp;N$1),MATCH($F310,[1]!Serial,0),0),"N/A")</f>
        <v>PO#00000008</v>
      </c>
    </row>
    <row r="311" spans="6:14" x14ac:dyDescent="0.4">
      <c r="F311" t="s">
        <v>778</v>
      </c>
      <c r="G311" s="207" t="str">
        <f ca="1">INDEX($C$2:$C$13,MONTH(INDEX(INDIRECT("Tractor_Status.xls!"&amp;G$1),MATCH($F311,[1]!Serial,0),0)))</f>
        <v>March</v>
      </c>
      <c r="H311" s="206">
        <f ca="1">IF(INDEX(INDIRECT("Tractor_Status.xls!"&amp;H$1),MATCH($F311,[1]!Serial,0),0)&lt;&gt;0,INDEX(INDIRECT("Tractor_Status.xls!"&amp;H$1),MATCH($F311,[1]!Serial,0),0),"N/A")</f>
        <v>42064</v>
      </c>
      <c r="I311" s="206" t="str">
        <f ca="1">IF(INDEX(INDIRECT("Tractor_Status.xls!"&amp;I$1),MATCH($F311,[1]!Serial,0),0)&lt;&gt;0,INDEX(INDIRECT("Tractor_Status.xls!"&amp;I$1),MATCH($F311,[1]!Serial,0),0),"N/A")</f>
        <v>HJV</v>
      </c>
      <c r="J311" s="207">
        <f ca="1">IF(INDEX(INDIRECT("Tractor_Status.xls!"&amp;J$1),MATCH($F311,[1]!Serial,0),0)&lt;&gt;0,INDEX(INDIRECT("Tractor_Status.xls!"&amp;J$1),MATCH($F311,[1]!Serial,0),0),"N/A")</f>
        <v>1220</v>
      </c>
      <c r="K311" s="206">
        <f ca="1">INDEX(INDIRECT("Tractor_Status.xls!"&amp;K$1),MATCH($F311,[1]!Serial,0),0)</f>
        <v>41858</v>
      </c>
      <c r="L311" s="206" t="str">
        <f ca="1">IF(INDEX(INDIRECT("Tractor_Status.xls!"&amp;L$1),MATCH($F311,[1]!Serial,0),0)&lt;&gt;0,INDEX(INDIRECT("Tractor_Status.xls!"&amp;L$1),MATCH($F311,[1]!Serial,0),0),"N/A")</f>
        <v>Follrod</v>
      </c>
      <c r="M311" s="206" t="str">
        <f ca="1">IF(INDEX(INDIRECT("Tractor_Status.xls!"&amp;M$1),MATCH($F311,[1]!Serial,0),0)&lt;&gt;0,INDEX(INDIRECT("Tractor_Status.xls!"&amp;M$1),MATCH($F311,[1]!Serial,0),0),"N/A")</f>
        <v>N/A</v>
      </c>
      <c r="N311" s="206" t="str">
        <f ca="1">IF(INDEX(INDIRECT("Tractor_Status.xls!"&amp;N$1),MATCH($F311,[1]!Serial,0),0)&lt;&gt;0,INDEX(INDIRECT("Tractor_Status.xls!"&amp;N$1),MATCH($F311,[1]!Serial,0),0),"N/A")</f>
        <v>PO#00000009</v>
      </c>
    </row>
    <row r="312" spans="6:14" x14ac:dyDescent="0.4">
      <c r="F312" t="s">
        <v>779</v>
      </c>
      <c r="G312" s="207" t="str">
        <f ca="1">INDEX($C$2:$C$13,MONTH(INDEX(INDIRECT("Tractor_Status.xls!"&amp;G$1),MATCH($F312,[1]!Serial,0),0)))</f>
        <v>March</v>
      </c>
      <c r="H312" s="206">
        <f ca="1">IF(INDEX(INDIRECT("Tractor_Status.xls!"&amp;H$1),MATCH($F312,[1]!Serial,0),0)&lt;&gt;0,INDEX(INDIRECT("Tractor_Status.xls!"&amp;H$1),MATCH($F312,[1]!Serial,0),0),"N/A")</f>
        <v>42064</v>
      </c>
      <c r="I312" s="206" t="str">
        <f ca="1">IF(INDEX(INDIRECT("Tractor_Status.xls!"&amp;I$1),MATCH($F312,[1]!Serial,0),0)&lt;&gt;0,INDEX(INDIRECT("Tractor_Status.xls!"&amp;I$1),MATCH($F312,[1]!Serial,0),0),"N/A")</f>
        <v>OVA-IN</v>
      </c>
      <c r="J312" s="207">
        <f ca="1">IF(INDEX(INDIRECT("Tractor_Status.xls!"&amp;J$1),MATCH($F312,[1]!Serial,0),0)&lt;&gt;0,INDEX(INDIRECT("Tractor_Status.xls!"&amp;J$1),MATCH($F312,[1]!Serial,0),0),"N/A")</f>
        <v>720</v>
      </c>
      <c r="K312" s="206">
        <f ca="1">INDEX(INDIRECT("Tractor_Status.xls!"&amp;K$1),MATCH($F312,[1]!Serial,0),0)</f>
        <v>41829</v>
      </c>
      <c r="L312" s="206" t="str">
        <f ca="1">IF(INDEX(INDIRECT("Tractor_Status.xls!"&amp;L$1),MATCH($F312,[1]!Serial,0),0)&lt;&gt;0,INDEX(INDIRECT("Tractor_Status.xls!"&amp;L$1),MATCH($F312,[1]!Serial,0),0),"N/A")</f>
        <v>Payne</v>
      </c>
      <c r="M312" s="206" t="str">
        <f ca="1">IF(INDEX(INDIRECT("Tractor_Status.xls!"&amp;M$1),MATCH($F312,[1]!Serial,0),0)&lt;&gt;0,INDEX(INDIRECT("Tractor_Status.xls!"&amp;M$1),MATCH($F312,[1]!Serial,0),0),"N/A")</f>
        <v>N/A</v>
      </c>
      <c r="N312" s="206" t="str">
        <f ca="1">IF(INDEX(INDIRECT("Tractor_Status.xls!"&amp;N$1),MATCH($F312,[1]!Serial,0),0)&lt;&gt;0,INDEX(INDIRECT("Tractor_Status.xls!"&amp;N$1),MATCH($F312,[1]!Serial,0),0),"N/A")</f>
        <v>PO ASG-16</v>
      </c>
    </row>
    <row r="313" spans="6:14" x14ac:dyDescent="0.4">
      <c r="F313" t="s">
        <v>780</v>
      </c>
      <c r="G313" s="207" t="str">
        <f ca="1">INDEX($C$2:$C$13,MONTH(INDEX(INDIRECT("Tractor_Status.xls!"&amp;G$1),MATCH($F313,[1]!Serial,0),0)))</f>
        <v>March</v>
      </c>
      <c r="H313" s="206">
        <f ca="1">IF(INDEX(INDIRECT("Tractor_Status.xls!"&amp;H$1),MATCH($F313,[1]!Serial,0),0)&lt;&gt;0,INDEX(INDIRECT("Tractor_Status.xls!"&amp;H$1),MATCH($F313,[1]!Serial,0),0),"N/A")</f>
        <v>42064</v>
      </c>
      <c r="I313" s="206" t="str">
        <f ca="1">IF(INDEX(INDIRECT("Tractor_Status.xls!"&amp;I$1),MATCH($F313,[1]!Serial,0),0)&lt;&gt;0,INDEX(INDIRECT("Tractor_Status.xls!"&amp;I$1),MATCH($F313,[1]!Serial,0),0),"N/A")</f>
        <v>OVA-IN</v>
      </c>
      <c r="J313" s="207">
        <f ca="1">IF(INDEX(INDIRECT("Tractor_Status.xls!"&amp;J$1),MATCH($F313,[1]!Serial,0),0)&lt;&gt;0,INDEX(INDIRECT("Tractor_Status.xls!"&amp;J$1),MATCH($F313,[1]!Serial,0),0),"N/A")</f>
        <v>720</v>
      </c>
      <c r="K313" s="206">
        <f ca="1">INDEX(INDIRECT("Tractor_Status.xls!"&amp;K$1),MATCH($F313,[1]!Serial,0),0)</f>
        <v>41829</v>
      </c>
      <c r="L313" s="206" t="str">
        <f ca="1">IF(INDEX(INDIRECT("Tractor_Status.xls!"&amp;L$1),MATCH($F313,[1]!Serial,0),0)&lt;&gt;0,INDEX(INDIRECT("Tractor_Status.xls!"&amp;L$1),MATCH($F313,[1]!Serial,0),0),"N/A")</f>
        <v>Payne</v>
      </c>
      <c r="M313" s="206" t="str">
        <f ca="1">IF(INDEX(INDIRECT("Tractor_Status.xls!"&amp;M$1),MATCH($F313,[1]!Serial,0),0)&lt;&gt;0,INDEX(INDIRECT("Tractor_Status.xls!"&amp;M$1),MATCH($F313,[1]!Serial,0),0),"N/A")</f>
        <v>N/A</v>
      </c>
      <c r="N313" s="206" t="str">
        <f ca="1">IF(INDEX(INDIRECT("Tractor_Status.xls!"&amp;N$1),MATCH($F313,[1]!Serial,0),0)&lt;&gt;0,INDEX(INDIRECT("Tractor_Status.xls!"&amp;N$1),MATCH($F313,[1]!Serial,0),0),"N/A")</f>
        <v>PO ASG-17</v>
      </c>
    </row>
    <row r="314" spans="6:14" x14ac:dyDescent="0.4">
      <c r="F314" t="s">
        <v>781</v>
      </c>
      <c r="G314" s="207" t="str">
        <f ca="1">INDEX($C$2:$C$13,MONTH(INDEX(INDIRECT("Tractor_Status.xls!"&amp;G$1),MATCH($F314,[1]!Serial,0),0)))</f>
        <v>March</v>
      </c>
      <c r="H314" s="206">
        <f ca="1">IF(INDEX(INDIRECT("Tractor_Status.xls!"&amp;H$1),MATCH($F314,[1]!Serial,0),0)&lt;&gt;0,INDEX(INDIRECT("Tractor_Status.xls!"&amp;H$1),MATCH($F314,[1]!Serial,0),0),"N/A")</f>
        <v>41974</v>
      </c>
      <c r="I314" s="206" t="str">
        <f ca="1">IF(INDEX(INDIRECT("Tractor_Status.xls!"&amp;I$1),MATCH($F314,[1]!Serial,0),0)&lt;&gt;0,INDEX(INDIRECT("Tractor_Status.xls!"&amp;I$1),MATCH($F314,[1]!Serial,0),0),"N/A")</f>
        <v>HPA</v>
      </c>
      <c r="J314" s="207">
        <f ca="1">IF(INDEX(INDIRECT("Tractor_Status.xls!"&amp;J$1),MATCH($F314,[1]!Serial,0),0)&lt;&gt;0,INDEX(INDIRECT("Tractor_Status.xls!"&amp;J$1),MATCH($F314,[1]!Serial,0),0),"N/A")</f>
        <v>1020</v>
      </c>
      <c r="K314" s="206">
        <f ca="1">INDEX(INDIRECT("Tractor_Status.xls!"&amp;K$1),MATCH($F314,[1]!Serial,0),0)</f>
        <v>41835</v>
      </c>
      <c r="L314" s="206" t="str">
        <f ca="1">IF(INDEX(INDIRECT("Tractor_Status.xls!"&amp;L$1),MATCH($F314,[1]!Serial,0),0)&lt;&gt;0,INDEX(INDIRECT("Tractor_Status.xls!"&amp;L$1),MATCH($F314,[1]!Serial,0),0),"N/A")</f>
        <v>Ohm</v>
      </c>
      <c r="M314" s="206" t="str">
        <f ca="1">IF(INDEX(INDIRECT("Tractor_Status.xls!"&amp;M$1),MATCH($F314,[1]!Serial,0),0)&lt;&gt;0,INDEX(INDIRECT("Tractor_Status.xls!"&amp;M$1),MATCH($F314,[1]!Serial,0),0),"N/A")</f>
        <v>N/A</v>
      </c>
      <c r="N314" s="206" t="str">
        <f ca="1">IF(INDEX(INDIRECT("Tractor_Status.xls!"&amp;N$1),MATCH($F314,[1]!Serial,0),0)&lt;&gt;0,INDEX(INDIRECT("Tractor_Status.xls!"&amp;N$1),MATCH($F314,[1]!Serial,0),0),"N/A")</f>
        <v>N/A</v>
      </c>
    </row>
    <row r="315" spans="6:14" x14ac:dyDescent="0.4">
      <c r="F315" t="s">
        <v>782</v>
      </c>
      <c r="G315" s="207" t="str">
        <f ca="1">INDEX($C$2:$C$13,MONTH(INDEX(INDIRECT("Tractor_Status.xls!"&amp;G$1),MATCH($F315,[1]!Serial,0),0)))</f>
        <v>March</v>
      </c>
      <c r="H315" s="206">
        <f ca="1">IF(INDEX(INDIRECT("Tractor_Status.xls!"&amp;H$1),MATCH($F315,[1]!Serial,0),0)&lt;&gt;0,INDEX(INDIRECT("Tractor_Status.xls!"&amp;H$1),MATCH($F315,[1]!Serial,0),0),"N/A")</f>
        <v>42064</v>
      </c>
      <c r="I315" s="206" t="str">
        <f ca="1">IF(INDEX(INDIRECT("Tractor_Status.xls!"&amp;I$1),MATCH($F315,[1]!Serial,0),0)&lt;&gt;0,INDEX(INDIRECT("Tractor_Status.xls!"&amp;I$1),MATCH($F315,[1]!Serial,0),0),"N/A")</f>
        <v>HPA</v>
      </c>
      <c r="J315" s="207">
        <f ca="1">IF(INDEX(INDIRECT("Tractor_Status.xls!"&amp;J$1),MATCH($F315,[1]!Serial,0),0)&lt;&gt;0,INDEX(INDIRECT("Tractor_Status.xls!"&amp;J$1),MATCH($F315,[1]!Serial,0),0),"N/A")</f>
        <v>1020</v>
      </c>
      <c r="K315" s="206">
        <f ca="1">INDEX(INDIRECT("Tractor_Status.xls!"&amp;K$1),MATCH($F315,[1]!Serial,0),0)</f>
        <v>41835</v>
      </c>
      <c r="L315" s="206" t="str">
        <f ca="1">IF(INDEX(INDIRECT("Tractor_Status.xls!"&amp;L$1),MATCH($F315,[1]!Serial,0),0)&lt;&gt;0,INDEX(INDIRECT("Tractor_Status.xls!"&amp;L$1),MATCH($F315,[1]!Serial,0),0),"N/A")</f>
        <v>Ohm</v>
      </c>
      <c r="M315" s="206" t="str">
        <f ca="1">IF(INDEX(INDIRECT("Tractor_Status.xls!"&amp;M$1),MATCH($F315,[1]!Serial,0),0)&lt;&gt;0,INDEX(INDIRECT("Tractor_Status.xls!"&amp;M$1),MATCH($F315,[1]!Serial,0),0),"N/A")</f>
        <v>N/A</v>
      </c>
      <c r="N315" s="206" t="str">
        <f ca="1">IF(INDEX(INDIRECT("Tractor_Status.xls!"&amp;N$1),MATCH($F315,[1]!Serial,0),0)&lt;&gt;0,INDEX(INDIRECT("Tractor_Status.xls!"&amp;N$1),MATCH($F315,[1]!Serial,0),0),"N/A")</f>
        <v>N/A</v>
      </c>
    </row>
    <row r="316" spans="6:14" x14ac:dyDescent="0.4">
      <c r="F316" t="s">
        <v>783</v>
      </c>
      <c r="G316" s="207" t="str">
        <f ca="1">INDEX($C$2:$C$13,MONTH(INDEX(INDIRECT("Tractor_Status.xls!"&amp;G$1),MATCH($F316,[1]!Serial,0),0)))</f>
        <v>March</v>
      </c>
      <c r="H316" s="206">
        <f ca="1">IF(INDEX(INDIRECT("Tractor_Status.xls!"&amp;H$1),MATCH($F316,[1]!Serial,0),0)&lt;&gt;0,INDEX(INDIRECT("Tractor_Status.xls!"&amp;H$1),MATCH($F316,[1]!Serial,0),0),"N/A")</f>
        <v>41974</v>
      </c>
      <c r="I316" s="206" t="str">
        <f ca="1">IF(INDEX(INDIRECT("Tractor_Status.xls!"&amp;I$1),MATCH($F316,[1]!Serial,0),0)&lt;&gt;0,INDEX(INDIRECT("Tractor_Status.xls!"&amp;I$1),MATCH($F316,[1]!Serial,0),0),"N/A")</f>
        <v>HPA</v>
      </c>
      <c r="J316" s="207">
        <f ca="1">IF(INDEX(INDIRECT("Tractor_Status.xls!"&amp;J$1),MATCH($F316,[1]!Serial,0),0)&lt;&gt;0,INDEX(INDIRECT("Tractor_Status.xls!"&amp;J$1),MATCH($F316,[1]!Serial,0),0),"N/A")</f>
        <v>1020</v>
      </c>
      <c r="K316" s="206">
        <f ca="1">INDEX(INDIRECT("Tractor_Status.xls!"&amp;K$1),MATCH($F316,[1]!Serial,0),0)</f>
        <v>41835</v>
      </c>
      <c r="L316" s="206" t="str">
        <f ca="1">IF(INDEX(INDIRECT("Tractor_Status.xls!"&amp;L$1),MATCH($F316,[1]!Serial,0),0)&lt;&gt;0,INDEX(INDIRECT("Tractor_Status.xls!"&amp;L$1),MATCH($F316,[1]!Serial,0),0),"N/A")</f>
        <v>Ohm</v>
      </c>
      <c r="M316" s="206" t="str">
        <f ca="1">IF(INDEX(INDIRECT("Tractor_Status.xls!"&amp;M$1),MATCH($F316,[1]!Serial,0),0)&lt;&gt;0,INDEX(INDIRECT("Tractor_Status.xls!"&amp;M$1),MATCH($F316,[1]!Serial,0),0),"N/A")</f>
        <v>N/A</v>
      </c>
      <c r="N316" s="206" t="str">
        <f ca="1">IF(INDEX(INDIRECT("Tractor_Status.xls!"&amp;N$1),MATCH($F316,[1]!Serial,0),0)&lt;&gt;0,INDEX(INDIRECT("Tractor_Status.xls!"&amp;N$1),MATCH($F316,[1]!Serial,0),0),"N/A")</f>
        <v>N/A</v>
      </c>
    </row>
    <row r="317" spans="6:14" x14ac:dyDescent="0.4">
      <c r="F317" t="s">
        <v>784</v>
      </c>
      <c r="G317" s="207" t="str">
        <f ca="1">INDEX($C$2:$C$13,MONTH(INDEX(INDIRECT("Tractor_Status.xls!"&amp;G$1),MATCH($F317,[1]!Serial,0),0)))</f>
        <v>April</v>
      </c>
      <c r="H317" s="206">
        <f ca="1">IF(INDEX(INDIRECT("Tractor_Status.xls!"&amp;H$1),MATCH($F317,[1]!Serial,0),0)&lt;&gt;0,INDEX(INDIRECT("Tractor_Status.xls!"&amp;H$1),MATCH($F317,[1]!Serial,0),0),"N/A")</f>
        <v>42095</v>
      </c>
      <c r="I317" s="206" t="str">
        <f ca="1">IF(INDEX(INDIRECT("Tractor_Status.xls!"&amp;I$1),MATCH($F317,[1]!Serial,0),0)&lt;&gt;0,INDEX(INDIRECT("Tractor_Status.xls!"&amp;I$1),MATCH($F317,[1]!Serial,0),0),"N/A")</f>
        <v>HPA</v>
      </c>
      <c r="J317" s="207">
        <f ca="1">IF(INDEX(INDIRECT("Tractor_Status.xls!"&amp;J$1),MATCH($F317,[1]!Serial,0),0)&lt;&gt;0,INDEX(INDIRECT("Tractor_Status.xls!"&amp;J$1),MATCH($F317,[1]!Serial,0),0),"N/A")</f>
        <v>1020</v>
      </c>
      <c r="K317" s="206">
        <f ca="1">INDEX(INDIRECT("Tractor_Status.xls!"&amp;K$1),MATCH($F317,[1]!Serial,0),0)</f>
        <v>41835</v>
      </c>
      <c r="L317" s="206" t="str">
        <f ca="1">IF(INDEX(INDIRECT("Tractor_Status.xls!"&amp;L$1),MATCH($F317,[1]!Serial,0),0)&lt;&gt;0,INDEX(INDIRECT("Tractor_Status.xls!"&amp;L$1),MATCH($F317,[1]!Serial,0),0),"N/A")</f>
        <v>Ohm</v>
      </c>
      <c r="M317" s="206" t="str">
        <f ca="1">IF(INDEX(INDIRECT("Tractor_Status.xls!"&amp;M$1),MATCH($F317,[1]!Serial,0),0)&lt;&gt;0,INDEX(INDIRECT("Tractor_Status.xls!"&amp;M$1),MATCH($F317,[1]!Serial,0),0),"N/A")</f>
        <v>N/A</v>
      </c>
      <c r="N317" s="206" t="str">
        <f ca="1">IF(INDEX(INDIRECT("Tractor_Status.xls!"&amp;N$1),MATCH($F317,[1]!Serial,0),0)&lt;&gt;0,INDEX(INDIRECT("Tractor_Status.xls!"&amp;N$1),MATCH($F317,[1]!Serial,0),0),"N/A")</f>
        <v>N/A</v>
      </c>
    </row>
    <row r="318" spans="6:14" x14ac:dyDescent="0.4">
      <c r="F318" t="s">
        <v>785</v>
      </c>
      <c r="G318" s="207" t="str">
        <f ca="1">INDEX($C$2:$C$13,MONTH(INDEX(INDIRECT("Tractor_Status.xls!"&amp;G$1),MATCH($F318,[1]!Serial,0),0)))</f>
        <v>April</v>
      </c>
      <c r="H318" s="206">
        <f ca="1">IF(INDEX(INDIRECT("Tractor_Status.xls!"&amp;H$1),MATCH($F318,[1]!Serial,0),0)&lt;&gt;0,INDEX(INDIRECT("Tractor_Status.xls!"&amp;H$1),MATCH($F318,[1]!Serial,0),0),"N/A")</f>
        <v>42095</v>
      </c>
      <c r="I318" s="206" t="str">
        <f ca="1">IF(INDEX(INDIRECT("Tractor_Status.xls!"&amp;I$1),MATCH($F318,[1]!Serial,0),0)&lt;&gt;0,INDEX(INDIRECT("Tractor_Status.xls!"&amp;I$1),MATCH($F318,[1]!Serial,0),0),"N/A")</f>
        <v>HPA</v>
      </c>
      <c r="J318" s="207">
        <f ca="1">IF(INDEX(INDIRECT("Tractor_Status.xls!"&amp;J$1),MATCH($F318,[1]!Serial,0),0)&lt;&gt;0,INDEX(INDIRECT("Tractor_Status.xls!"&amp;J$1),MATCH($F318,[1]!Serial,0),0),"N/A")</f>
        <v>1020</v>
      </c>
      <c r="K318" s="206">
        <f ca="1">INDEX(INDIRECT("Tractor_Status.xls!"&amp;K$1),MATCH($F318,[1]!Serial,0),0)</f>
        <v>41835</v>
      </c>
      <c r="L318" s="206" t="str">
        <f ca="1">IF(INDEX(INDIRECT("Tractor_Status.xls!"&amp;L$1),MATCH($F318,[1]!Serial,0),0)&lt;&gt;0,INDEX(INDIRECT("Tractor_Status.xls!"&amp;L$1),MATCH($F318,[1]!Serial,0),0),"N/A")</f>
        <v>Ohm</v>
      </c>
      <c r="M318" s="206" t="str">
        <f ca="1">IF(INDEX(INDIRECT("Tractor_Status.xls!"&amp;M$1),MATCH($F318,[1]!Serial,0),0)&lt;&gt;0,INDEX(INDIRECT("Tractor_Status.xls!"&amp;M$1),MATCH($F318,[1]!Serial,0),0),"N/A")</f>
        <v>N/A</v>
      </c>
      <c r="N318" s="206" t="str">
        <f ca="1">IF(INDEX(INDIRECT("Tractor_Status.xls!"&amp;N$1),MATCH($F318,[1]!Serial,0),0)&lt;&gt;0,INDEX(INDIRECT("Tractor_Status.xls!"&amp;N$1),MATCH($F318,[1]!Serial,0),0),"N/A")</f>
        <v>N/A</v>
      </c>
    </row>
    <row r="319" spans="6:14" x14ac:dyDescent="0.4">
      <c r="F319" t="s">
        <v>786</v>
      </c>
      <c r="G319" s="207" t="str">
        <f ca="1">INDEX($C$2:$C$13,MONTH(INDEX(INDIRECT("Tractor_Status.xls!"&amp;G$1),MATCH($F319,[1]!Serial,0),0)))</f>
        <v>April</v>
      </c>
      <c r="H319" s="206">
        <f ca="1">IF(INDEX(INDIRECT("Tractor_Status.xls!"&amp;H$1),MATCH($F319,[1]!Serial,0),0)&lt;&gt;0,INDEX(INDIRECT("Tractor_Status.xls!"&amp;H$1),MATCH($F319,[1]!Serial,0),0),"N/A")</f>
        <v>41974</v>
      </c>
      <c r="I319" s="206" t="str">
        <f ca="1">IF(INDEX(INDIRECT("Tractor_Status.xls!"&amp;I$1),MATCH($F319,[1]!Serial,0),0)&lt;&gt;0,INDEX(INDIRECT("Tractor_Status.xls!"&amp;I$1),MATCH($F319,[1]!Serial,0),0),"N/A")</f>
        <v>HPA</v>
      </c>
      <c r="J319" s="207">
        <f ca="1">IF(INDEX(INDIRECT("Tractor_Status.xls!"&amp;J$1),MATCH($F319,[1]!Serial,0),0)&lt;&gt;0,INDEX(INDIRECT("Tractor_Status.xls!"&amp;J$1),MATCH($F319,[1]!Serial,0),0),"N/A")</f>
        <v>1020</v>
      </c>
      <c r="K319" s="206">
        <f ca="1">INDEX(INDIRECT("Tractor_Status.xls!"&amp;K$1),MATCH($F319,[1]!Serial,0),0)</f>
        <v>41835</v>
      </c>
      <c r="L319" s="206" t="str">
        <f ca="1">IF(INDEX(INDIRECT("Tractor_Status.xls!"&amp;L$1),MATCH($F319,[1]!Serial,0),0)&lt;&gt;0,INDEX(INDIRECT("Tractor_Status.xls!"&amp;L$1),MATCH($F319,[1]!Serial,0),0),"N/A")</f>
        <v>Ohm</v>
      </c>
      <c r="M319" s="206" t="str">
        <f ca="1">IF(INDEX(INDIRECT("Tractor_Status.xls!"&amp;M$1),MATCH($F319,[1]!Serial,0),0)&lt;&gt;0,INDEX(INDIRECT("Tractor_Status.xls!"&amp;M$1),MATCH($F319,[1]!Serial,0),0),"N/A")</f>
        <v>N/A</v>
      </c>
      <c r="N319" s="206" t="str">
        <f ca="1">IF(INDEX(INDIRECT("Tractor_Status.xls!"&amp;N$1),MATCH($F319,[1]!Serial,0),0)&lt;&gt;0,INDEX(INDIRECT("Tractor_Status.xls!"&amp;N$1),MATCH($F319,[1]!Serial,0),0),"N/A")</f>
        <v>N/A</v>
      </c>
    </row>
    <row r="320" spans="6:14" x14ac:dyDescent="0.4">
      <c r="F320" t="s">
        <v>787</v>
      </c>
      <c r="G320" s="207" t="str">
        <f ca="1">INDEX($C$2:$C$13,MONTH(INDEX(INDIRECT("Tractor_Status.xls!"&amp;G$1),MATCH($F320,[1]!Serial,0),0)))</f>
        <v>April</v>
      </c>
      <c r="H320" s="206">
        <f ca="1">IF(INDEX(INDIRECT("Tractor_Status.xls!"&amp;H$1),MATCH($F320,[1]!Serial,0),0)&lt;&gt;0,INDEX(INDIRECT("Tractor_Status.xls!"&amp;H$1),MATCH($F320,[1]!Serial,0),0),"N/A")</f>
        <v>41974</v>
      </c>
      <c r="I320" s="206" t="str">
        <f ca="1">IF(INDEX(INDIRECT("Tractor_Status.xls!"&amp;I$1),MATCH($F320,[1]!Serial,0),0)&lt;&gt;0,INDEX(INDIRECT("Tractor_Status.xls!"&amp;I$1),MATCH($F320,[1]!Serial,0),0),"N/A")</f>
        <v>HPA</v>
      </c>
      <c r="J320" s="207">
        <f ca="1">IF(INDEX(INDIRECT("Tractor_Status.xls!"&amp;J$1),MATCH($F320,[1]!Serial,0),0)&lt;&gt;0,INDEX(INDIRECT("Tractor_Status.xls!"&amp;J$1),MATCH($F320,[1]!Serial,0),0),"N/A")</f>
        <v>1020</v>
      </c>
      <c r="K320" s="206">
        <f ca="1">INDEX(INDIRECT("Tractor_Status.xls!"&amp;K$1),MATCH($F320,[1]!Serial,0),0)</f>
        <v>41835</v>
      </c>
      <c r="L320" s="206" t="str">
        <f ca="1">IF(INDEX(INDIRECT("Tractor_Status.xls!"&amp;L$1),MATCH($F320,[1]!Serial,0),0)&lt;&gt;0,INDEX(INDIRECT("Tractor_Status.xls!"&amp;L$1),MATCH($F320,[1]!Serial,0),0),"N/A")</f>
        <v>Ohm</v>
      </c>
      <c r="M320" s="206" t="str">
        <f ca="1">IF(INDEX(INDIRECT("Tractor_Status.xls!"&amp;M$1),MATCH($F320,[1]!Serial,0),0)&lt;&gt;0,INDEX(INDIRECT("Tractor_Status.xls!"&amp;M$1),MATCH($F320,[1]!Serial,0),0),"N/A")</f>
        <v>N/A</v>
      </c>
      <c r="N320" s="206" t="str">
        <f ca="1">IF(INDEX(INDIRECT("Tractor_Status.xls!"&amp;N$1),MATCH($F320,[1]!Serial,0),0)&lt;&gt;0,INDEX(INDIRECT("Tractor_Status.xls!"&amp;N$1),MATCH($F320,[1]!Serial,0),0),"N/A")</f>
        <v>N/A</v>
      </c>
    </row>
    <row r="321" spans="6:14" x14ac:dyDescent="0.4">
      <c r="F321" t="s">
        <v>788</v>
      </c>
      <c r="G321" s="207" t="str">
        <f ca="1">INDEX($C$2:$C$13,MONTH(INDEX(INDIRECT("Tractor_Status.xls!"&amp;G$1),MATCH($F321,[1]!Serial,0),0)))</f>
        <v>April</v>
      </c>
      <c r="H321" s="206">
        <f ca="1">IF(INDEX(INDIRECT("Tractor_Status.xls!"&amp;H$1),MATCH($F321,[1]!Serial,0),0)&lt;&gt;0,INDEX(INDIRECT("Tractor_Status.xls!"&amp;H$1),MATCH($F321,[1]!Serial,0),0),"N/A")</f>
        <v>41944</v>
      </c>
      <c r="I321" s="206" t="str">
        <f ca="1">IF(INDEX(INDIRECT("Tractor_Status.xls!"&amp;I$1),MATCH($F321,[1]!Serial,0),0)&lt;&gt;0,INDEX(INDIRECT("Tractor_Status.xls!"&amp;I$1),MATCH($F321,[1]!Serial,0),0),"N/A")</f>
        <v>HPA</v>
      </c>
      <c r="J321" s="207" t="str">
        <f ca="1">IF(INDEX(INDIRECT("Tractor_Status.xls!"&amp;J$1),MATCH($F321,[1]!Serial,0),0)&lt;&gt;0,INDEX(INDIRECT("Tractor_Status.xls!"&amp;J$1),MATCH($F321,[1]!Serial,0),0),"N/A")</f>
        <v>1220+</v>
      </c>
      <c r="K321" s="206">
        <f ca="1">INDEX(INDIRECT("Tractor_Status.xls!"&amp;K$1),MATCH($F321,[1]!Serial,0),0)</f>
        <v>41835</v>
      </c>
      <c r="L321" s="206" t="str">
        <f ca="1">IF(INDEX(INDIRECT("Tractor_Status.xls!"&amp;L$1),MATCH($F321,[1]!Serial,0),0)&lt;&gt;0,INDEX(INDIRECT("Tractor_Status.xls!"&amp;L$1),MATCH($F321,[1]!Serial,0),0),"N/A")</f>
        <v>Ohm</v>
      </c>
      <c r="M321" s="206" t="str">
        <f ca="1">IF(INDEX(INDIRECT("Tractor_Status.xls!"&amp;M$1),MATCH($F321,[1]!Serial,0),0)&lt;&gt;0,INDEX(INDIRECT("Tractor_Status.xls!"&amp;M$1),MATCH($F321,[1]!Serial,0),0),"N/A")</f>
        <v>N/A</v>
      </c>
      <c r="N321" s="206" t="str">
        <f ca="1">IF(INDEX(INDIRECT("Tractor_Status.xls!"&amp;N$1),MATCH($F321,[1]!Serial,0),0)&lt;&gt;0,INDEX(INDIRECT("Tractor_Status.xls!"&amp;N$1),MATCH($F321,[1]!Serial,0),0),"N/A")</f>
        <v>N/A</v>
      </c>
    </row>
    <row r="322" spans="6:14" x14ac:dyDescent="0.4">
      <c r="F322" t="s">
        <v>789</v>
      </c>
      <c r="G322" s="207" t="str">
        <f ca="1">INDEX($C$2:$C$13,MONTH(INDEX(INDIRECT("Tractor_Status.xls!"&amp;G$1),MATCH($F322,[1]!Serial,0),0)))</f>
        <v>April</v>
      </c>
      <c r="H322" s="206">
        <f ca="1">IF(INDEX(INDIRECT("Tractor_Status.xls!"&amp;H$1),MATCH($F322,[1]!Serial,0),0)&lt;&gt;0,INDEX(INDIRECT("Tractor_Status.xls!"&amp;H$1),MATCH($F322,[1]!Serial,0),0),"N/A")</f>
        <v>42095</v>
      </c>
      <c r="I322" s="206" t="str">
        <f ca="1">IF(INDEX(INDIRECT("Tractor_Status.xls!"&amp;I$1),MATCH($F322,[1]!Serial,0),0)&lt;&gt;0,INDEX(INDIRECT("Tractor_Status.xls!"&amp;I$1),MATCH($F322,[1]!Serial,0),0),"N/A")</f>
        <v>OVA-IN</v>
      </c>
      <c r="J322" s="207">
        <f ca="1">IF(INDEX(INDIRECT("Tractor_Status.xls!"&amp;J$1),MATCH($F322,[1]!Serial,0),0)&lt;&gt;0,INDEX(INDIRECT("Tractor_Status.xls!"&amp;J$1),MATCH($F322,[1]!Serial,0),0),"N/A")</f>
        <v>720</v>
      </c>
      <c r="K322" s="206">
        <f ca="1">INDEX(INDIRECT("Tractor_Status.xls!"&amp;K$1),MATCH($F322,[1]!Serial,0),0)</f>
        <v>41829</v>
      </c>
      <c r="L322" s="206" t="str">
        <f ca="1">IF(INDEX(INDIRECT("Tractor_Status.xls!"&amp;L$1),MATCH($F322,[1]!Serial,0),0)&lt;&gt;0,INDEX(INDIRECT("Tractor_Status.xls!"&amp;L$1),MATCH($F322,[1]!Serial,0),0),"N/A")</f>
        <v>Payne</v>
      </c>
      <c r="M322" s="206" t="str">
        <f ca="1">IF(INDEX(INDIRECT("Tractor_Status.xls!"&amp;M$1),MATCH($F322,[1]!Serial,0),0)&lt;&gt;0,INDEX(INDIRECT("Tractor_Status.xls!"&amp;M$1),MATCH($F322,[1]!Serial,0),0),"N/A")</f>
        <v>N/A</v>
      </c>
      <c r="N322" s="206" t="str">
        <f ca="1">IF(INDEX(INDIRECT("Tractor_Status.xls!"&amp;N$1),MATCH($F322,[1]!Serial,0),0)&lt;&gt;0,INDEX(INDIRECT("Tractor_Status.xls!"&amp;N$1),MATCH($F322,[1]!Serial,0),0),"N/A")</f>
        <v>PO ASG-18</v>
      </c>
    </row>
    <row r="323" spans="6:14" x14ac:dyDescent="0.4">
      <c r="F323" t="s">
        <v>790</v>
      </c>
      <c r="G323" s="207" t="str">
        <f ca="1">INDEX($C$2:$C$13,MONTH(INDEX(INDIRECT("Tractor_Status.xls!"&amp;G$1),MATCH($F323,[1]!Serial,0),0)))</f>
        <v>April</v>
      </c>
      <c r="H323" s="206">
        <f ca="1">IF(INDEX(INDIRECT("Tractor_Status.xls!"&amp;H$1),MATCH($F323,[1]!Serial,0),0)&lt;&gt;0,INDEX(INDIRECT("Tractor_Status.xls!"&amp;H$1),MATCH($F323,[1]!Serial,0),0),"N/A")</f>
        <v>42095</v>
      </c>
      <c r="I323" s="206" t="str">
        <f ca="1">IF(INDEX(INDIRECT("Tractor_Status.xls!"&amp;I$1),MATCH($F323,[1]!Serial,0),0)&lt;&gt;0,INDEX(INDIRECT("Tractor_Status.xls!"&amp;I$1),MATCH($F323,[1]!Serial,0),0),"N/A")</f>
        <v>Brokaw MN</v>
      </c>
      <c r="J323" s="207">
        <f ca="1">IF(INDEX(INDIRECT("Tractor_Status.xls!"&amp;J$1),MATCH($F323,[1]!Serial,0),0)&lt;&gt;0,INDEX(INDIRECT("Tractor_Status.xls!"&amp;J$1),MATCH($F323,[1]!Serial,0),0),"N/A")</f>
        <v>1220</v>
      </c>
      <c r="K323" s="206">
        <f ca="1">INDEX(INDIRECT("Tractor_Status.xls!"&amp;K$1),MATCH($F323,[1]!Serial,0),0)</f>
        <v>41822</v>
      </c>
      <c r="L323" s="206" t="str">
        <f ca="1">IF(INDEX(INDIRECT("Tractor_Status.xls!"&amp;L$1),MATCH($F323,[1]!Serial,0),0)&lt;&gt;0,INDEX(INDIRECT("Tractor_Status.xls!"&amp;L$1),MATCH($F323,[1]!Serial,0),0),"N/A")</f>
        <v>Rech</v>
      </c>
      <c r="M323" s="206" t="str">
        <f ca="1">IF(INDEX(INDIRECT("Tractor_Status.xls!"&amp;M$1),MATCH($F323,[1]!Serial,0),0)&lt;&gt;0,INDEX(INDIRECT("Tractor_Status.xls!"&amp;M$1),MATCH($F323,[1]!Serial,0),0),"N/A")</f>
        <v>N/A</v>
      </c>
      <c r="N323" s="206" t="str">
        <f ca="1">IF(INDEX(INDIRECT("Tractor_Status.xls!"&amp;N$1),MATCH($F323,[1]!Serial,0),0)&lt;&gt;0,INDEX(INDIRECT("Tractor_Status.xls!"&amp;N$1),MATCH($F323,[1]!Serial,0),0),"N/A")</f>
        <v>UF01456</v>
      </c>
    </row>
    <row r="324" spans="6:14" x14ac:dyDescent="0.4">
      <c r="F324" t="s">
        <v>791</v>
      </c>
      <c r="G324" s="207" t="str">
        <f ca="1">INDEX($C$2:$C$13,MONTH(INDEX(INDIRECT("Tractor_Status.xls!"&amp;G$1),MATCH($F324,[1]!Serial,0),0)))</f>
        <v>April</v>
      </c>
      <c r="H324" s="206">
        <f ca="1">IF(INDEX(INDIRECT("Tractor_Status.xls!"&amp;H$1),MATCH($F324,[1]!Serial,0),0)&lt;&gt;0,INDEX(INDIRECT("Tractor_Status.xls!"&amp;H$1),MATCH($F324,[1]!Serial,0),0),"N/A")</f>
        <v>42095</v>
      </c>
      <c r="I324" s="206" t="str">
        <f ca="1">IF(INDEX(INDIRECT("Tractor_Status.xls!"&amp;I$1),MATCH($F324,[1]!Serial,0),0)&lt;&gt;0,INDEX(INDIRECT("Tractor_Status.xls!"&amp;I$1),MATCH($F324,[1]!Serial,0),0),"N/A")</f>
        <v>Terry County</v>
      </c>
      <c r="J324" s="207">
        <f ca="1">IF(INDEX(INDIRECT("Tractor_Status.xls!"&amp;J$1),MATCH($F324,[1]!Serial,0),0)&lt;&gt;0,INDEX(INDIRECT("Tractor_Status.xls!"&amp;J$1),MATCH($F324,[1]!Serial,0),0),"N/A")</f>
        <v>1220</v>
      </c>
      <c r="K324" s="206">
        <f ca="1">INDEX(INDIRECT("Tractor_Status.xls!"&amp;K$1),MATCH($F324,[1]!Serial,0),0)</f>
        <v>41822</v>
      </c>
      <c r="L324" s="206" t="str">
        <f ca="1">IF(INDEX(INDIRECT("Tractor_Status.xls!"&amp;L$1),MATCH($F324,[1]!Serial,0),0)&lt;&gt;0,INDEX(INDIRECT("Tractor_Status.xls!"&amp;L$1),MATCH($F324,[1]!Serial,0),0),"N/A")</f>
        <v>Thompson</v>
      </c>
      <c r="M324" s="206" t="str">
        <f ca="1">IF(INDEX(INDIRECT("Tractor_Status.xls!"&amp;M$1),MATCH($F324,[1]!Serial,0),0)&lt;&gt;0,INDEX(INDIRECT("Tractor_Status.xls!"&amp;M$1),MATCH($F324,[1]!Serial,0),0),"N/A")</f>
        <v>N/A</v>
      </c>
      <c r="N324" s="206" t="str">
        <f ca="1">IF(INDEX(INDIRECT("Tractor_Status.xls!"&amp;N$1),MATCH($F324,[1]!Serial,0),0)&lt;&gt;0,INDEX(INDIRECT("Tractor_Status.xls!"&amp;N$1),MATCH($F324,[1]!Serial,0),0),"N/A")</f>
        <v>N/A</v>
      </c>
    </row>
    <row r="325" spans="6:14" x14ac:dyDescent="0.4">
      <c r="F325" t="s">
        <v>792</v>
      </c>
      <c r="G325" s="207" t="str">
        <f ca="1">INDEX($C$2:$C$13,MONTH(INDEX(INDIRECT("Tractor_Status.xls!"&amp;G$1),MATCH($F325,[1]!Serial,0),0)))</f>
        <v>April</v>
      </c>
      <c r="H325" s="206">
        <f ca="1">IF(INDEX(INDIRECT("Tractor_Status.xls!"&amp;H$1),MATCH($F325,[1]!Serial,0),0)&lt;&gt;0,INDEX(INDIRECT("Tractor_Status.xls!"&amp;H$1),MATCH($F325,[1]!Serial,0),0),"N/A")</f>
        <v>42095</v>
      </c>
      <c r="I325" s="206" t="str">
        <f ca="1">IF(INDEX(INDIRECT("Tractor_Status.xls!"&amp;I$1),MATCH($F325,[1]!Serial,0),0)&lt;&gt;0,INDEX(INDIRECT("Tractor_Status.xls!"&amp;I$1),MATCH($F325,[1]!Serial,0),0),"N/A")</f>
        <v>Buckeye</v>
      </c>
      <c r="J325" s="207">
        <f ca="1">IF(INDEX(INDIRECT("Tractor_Status.xls!"&amp;J$1),MATCH($F325,[1]!Serial,0),0)&lt;&gt;0,INDEX(INDIRECT("Tractor_Status.xls!"&amp;J$1),MATCH($F325,[1]!Serial,0),0),"N/A")</f>
        <v>720</v>
      </c>
      <c r="K325" s="206">
        <f ca="1">INDEX(INDIRECT("Tractor_Status.xls!"&amp;K$1),MATCH($F325,[1]!Serial,0),0)</f>
        <v>41841</v>
      </c>
      <c r="L325" s="206" t="str">
        <f ca="1">IF(INDEX(INDIRECT("Tractor_Status.xls!"&amp;L$1),MATCH($F325,[1]!Serial,0),0)&lt;&gt;0,INDEX(INDIRECT("Tractor_Status.xls!"&amp;L$1),MATCH($F325,[1]!Serial,0),0),"N/A")</f>
        <v>Follrod</v>
      </c>
      <c r="M325" s="206" t="str">
        <f ca="1">IF(INDEX(INDIRECT("Tractor_Status.xls!"&amp;M$1),MATCH($F325,[1]!Serial,0),0)&lt;&gt;0,INDEX(INDIRECT("Tractor_Status.xls!"&amp;M$1),MATCH($F325,[1]!Serial,0),0),"N/A")</f>
        <v>N/A</v>
      </c>
      <c r="N325" s="206" t="str">
        <f ca="1">IF(INDEX(INDIRECT("Tractor_Status.xls!"&amp;N$1),MATCH($F325,[1]!Serial,0),0)&lt;&gt;0,INDEX(INDIRECT("Tractor_Status.xls!"&amp;N$1),MATCH($F325,[1]!Serial,0),0),"N/A")</f>
        <v>N/A</v>
      </c>
    </row>
    <row r="326" spans="6:14" x14ac:dyDescent="0.4">
      <c r="F326" t="s">
        <v>793</v>
      </c>
      <c r="G326" s="207" t="str">
        <f ca="1">INDEX($C$2:$C$13,MONTH(INDEX(INDIRECT("Tractor_Status.xls!"&amp;G$1),MATCH($F326,[1]!Serial,0),0)))</f>
        <v>April</v>
      </c>
      <c r="H326" s="206">
        <f ca="1">IF(INDEX(INDIRECT("Tractor_Status.xls!"&amp;H$1),MATCH($F326,[1]!Serial,0),0)&lt;&gt;0,INDEX(INDIRECT("Tractor_Status.xls!"&amp;H$1),MATCH($F326,[1]!Serial,0),0),"N/A")</f>
        <v>42095</v>
      </c>
      <c r="I326" s="206" t="str">
        <f ca="1">IF(INDEX(INDIRECT("Tractor_Status.xls!"&amp;I$1),MATCH($F326,[1]!Serial,0),0)&lt;&gt;0,INDEX(INDIRECT("Tractor_Status.xls!"&amp;I$1),MATCH($F326,[1]!Serial,0),0),"N/A")</f>
        <v>Buckeye</v>
      </c>
      <c r="J326" s="207" t="str">
        <f ca="1">IF(INDEX(INDIRECT("Tractor_Status.xls!"&amp;J$1),MATCH($F326,[1]!Serial,0),0)&lt;&gt;0,INDEX(INDIRECT("Tractor_Status.xls!"&amp;J$1),MATCH($F326,[1]!Serial,0),0),"N/A")</f>
        <v>1220+</v>
      </c>
      <c r="K326" s="206">
        <f ca="1">INDEX(INDIRECT("Tractor_Status.xls!"&amp;K$1),MATCH($F326,[1]!Serial,0),0)</f>
        <v>41841</v>
      </c>
      <c r="L326" s="206" t="str">
        <f ca="1">IF(INDEX(INDIRECT("Tractor_Status.xls!"&amp;L$1),MATCH($F326,[1]!Serial,0),0)&lt;&gt;0,INDEX(INDIRECT("Tractor_Status.xls!"&amp;L$1),MATCH($F326,[1]!Serial,0),0),"N/A")</f>
        <v>Follrod</v>
      </c>
      <c r="M326" s="206" t="str">
        <f ca="1">IF(INDEX(INDIRECT("Tractor_Status.xls!"&amp;M$1),MATCH($F326,[1]!Serial,0),0)&lt;&gt;0,INDEX(INDIRECT("Tractor_Status.xls!"&amp;M$1),MATCH($F326,[1]!Serial,0),0),"N/A")</f>
        <v>N/A</v>
      </c>
      <c r="N326" s="206" t="str">
        <f ca="1">IF(INDEX(INDIRECT("Tractor_Status.xls!"&amp;N$1),MATCH($F326,[1]!Serial,0),0)&lt;&gt;0,INDEX(INDIRECT("Tractor_Status.xls!"&amp;N$1),MATCH($F326,[1]!Serial,0),0),"N/A")</f>
        <v>N/A</v>
      </c>
    </row>
    <row r="327" spans="6:14" x14ac:dyDescent="0.4">
      <c r="F327" t="s">
        <v>794</v>
      </c>
      <c r="G327" s="207" t="str">
        <f ca="1">INDEX($C$2:$C$13,MONTH(INDEX(INDIRECT("Tractor_Status.xls!"&amp;G$1),MATCH($F327,[1]!Serial,0),0)))</f>
        <v>April</v>
      </c>
      <c r="H327" s="206">
        <f ca="1">IF(INDEX(INDIRECT("Tractor_Status.xls!"&amp;H$1),MATCH($F327,[1]!Serial,0),0)&lt;&gt;0,INDEX(INDIRECT("Tractor_Status.xls!"&amp;H$1),MATCH($F327,[1]!Serial,0),0),"N/A")</f>
        <v>41913</v>
      </c>
      <c r="I327" s="206" t="str">
        <f ca="1">IF(INDEX(INDIRECT("Tractor_Status.xls!"&amp;I$1),MATCH($F327,[1]!Serial,0),0)&lt;&gt;0,INDEX(INDIRECT("Tractor_Status.xls!"&amp;I$1),MATCH($F327,[1]!Serial,0),0),"N/A")</f>
        <v>HPA</v>
      </c>
      <c r="J327" s="207">
        <f ca="1">IF(INDEX(INDIRECT("Tractor_Status.xls!"&amp;J$1),MATCH($F327,[1]!Serial,0),0)&lt;&gt;0,INDEX(INDIRECT("Tractor_Status.xls!"&amp;J$1),MATCH($F327,[1]!Serial,0),0),"N/A")</f>
        <v>1020</v>
      </c>
      <c r="K327" s="206">
        <f ca="1">INDEX(INDIRECT("Tractor_Status.xls!"&amp;K$1),MATCH($F327,[1]!Serial,0),0)</f>
        <v>41835</v>
      </c>
      <c r="L327" s="206" t="str">
        <f ca="1">IF(INDEX(INDIRECT("Tractor_Status.xls!"&amp;L$1),MATCH($F327,[1]!Serial,0),0)&lt;&gt;0,INDEX(INDIRECT("Tractor_Status.xls!"&amp;L$1),MATCH($F327,[1]!Serial,0),0),"N/A")</f>
        <v>Ohm</v>
      </c>
      <c r="M327" s="206" t="str">
        <f ca="1">IF(INDEX(INDIRECT("Tractor_Status.xls!"&amp;M$1),MATCH($F327,[1]!Serial,0),0)&lt;&gt;0,INDEX(INDIRECT("Tractor_Status.xls!"&amp;M$1),MATCH($F327,[1]!Serial,0),0),"N/A")</f>
        <v>N/A</v>
      </c>
      <c r="N327" s="206" t="str">
        <f ca="1">IF(INDEX(INDIRECT("Tractor_Status.xls!"&amp;N$1),MATCH($F327,[1]!Serial,0),0)&lt;&gt;0,INDEX(INDIRECT("Tractor_Status.xls!"&amp;N$1),MATCH($F327,[1]!Serial,0),0),"N/A")</f>
        <v>N/A</v>
      </c>
    </row>
    <row r="328" spans="6:14" x14ac:dyDescent="0.4">
      <c r="F328" t="s">
        <v>795</v>
      </c>
      <c r="G328" s="207" t="str">
        <f ca="1">INDEX($C$2:$C$13,MONTH(INDEX(INDIRECT("Tractor_Status.xls!"&amp;G$1),MATCH($F328,[1]!Serial,0),0)))</f>
        <v>April</v>
      </c>
      <c r="H328" s="206">
        <f ca="1">IF(INDEX(INDIRECT("Tractor_Status.xls!"&amp;H$1),MATCH($F328,[1]!Serial,0),0)&lt;&gt;0,INDEX(INDIRECT("Tractor_Status.xls!"&amp;H$1),MATCH($F328,[1]!Serial,0),0),"N/A")</f>
        <v>42095</v>
      </c>
      <c r="I328" s="206" t="str">
        <f ca="1">IF(INDEX(INDIRECT("Tractor_Status.xls!"&amp;I$1),MATCH($F328,[1]!Serial,0),0)&lt;&gt;0,INDEX(INDIRECT("Tractor_Status.xls!"&amp;I$1),MATCH($F328,[1]!Serial,0),0),"N/A")</f>
        <v>P. Bradley</v>
      </c>
      <c r="J328" s="207">
        <f ca="1">IF(INDEX(INDIRECT("Tractor_Status.xls!"&amp;J$1),MATCH($F328,[1]!Serial,0),0)&lt;&gt;0,INDEX(INDIRECT("Tractor_Status.xls!"&amp;J$1),MATCH($F328,[1]!Serial,0),0),"N/A")</f>
        <v>720</v>
      </c>
      <c r="K328" s="206">
        <f ca="1">INDEX(INDIRECT("Tractor_Status.xls!"&amp;K$1),MATCH($F328,[1]!Serial,0),0)</f>
        <v>41867</v>
      </c>
      <c r="L328" s="206" t="str">
        <f ca="1">IF(INDEX(INDIRECT("Tractor_Status.xls!"&amp;L$1),MATCH($F328,[1]!Serial,0),0)&lt;&gt;0,INDEX(INDIRECT("Tractor_Status.xls!"&amp;L$1),MATCH($F328,[1]!Serial,0),0),"N/A")</f>
        <v>Follrod</v>
      </c>
      <c r="M328" s="206" t="str">
        <f ca="1">IF(INDEX(INDIRECT("Tractor_Status.xls!"&amp;M$1),MATCH($F328,[1]!Serial,0),0)&lt;&gt;0,INDEX(INDIRECT("Tractor_Status.xls!"&amp;M$1),MATCH($F328,[1]!Serial,0),0),"N/A")</f>
        <v>N/A</v>
      </c>
      <c r="N328" s="206" t="str">
        <f ca="1">IF(INDEX(INDIRECT("Tractor_Status.xls!"&amp;N$1),MATCH($F328,[1]!Serial,0),0)&lt;&gt;0,INDEX(INDIRECT("Tractor_Status.xls!"&amp;N$1),MATCH($F328,[1]!Serial,0),0),"N/A")</f>
        <v>PBS #3</v>
      </c>
    </row>
    <row r="329" spans="6:14" x14ac:dyDescent="0.4">
      <c r="F329" t="s">
        <v>796</v>
      </c>
      <c r="G329" s="207" t="str">
        <f ca="1">INDEX($C$2:$C$13,MONTH(INDEX(INDIRECT("Tractor_Status.xls!"&amp;G$1),MATCH($F329,[1]!Serial,0),0)))</f>
        <v>April</v>
      </c>
      <c r="H329" s="206">
        <f ca="1">IF(INDEX(INDIRECT("Tractor_Status.xls!"&amp;H$1),MATCH($F329,[1]!Serial,0),0)&lt;&gt;0,INDEX(INDIRECT("Tractor_Status.xls!"&amp;H$1),MATCH($F329,[1]!Serial,0),0),"N/A")</f>
        <v>42095</v>
      </c>
      <c r="I329" s="206" t="str">
        <f ca="1">IF(INDEX(INDIRECT("Tractor_Status.xls!"&amp;I$1),MATCH($F329,[1]!Serial,0),0)&lt;&gt;0,INDEX(INDIRECT("Tractor_Status.xls!"&amp;I$1),MATCH($F329,[1]!Serial,0),0),"N/A")</f>
        <v>P. Bradley</v>
      </c>
      <c r="J329" s="207">
        <f ca="1">IF(INDEX(INDIRECT("Tractor_Status.xls!"&amp;J$1),MATCH($F329,[1]!Serial,0),0)&lt;&gt;0,INDEX(INDIRECT("Tractor_Status.xls!"&amp;J$1),MATCH($F329,[1]!Serial,0),0),"N/A")</f>
        <v>1220</v>
      </c>
      <c r="K329" s="206">
        <f ca="1">INDEX(INDIRECT("Tractor_Status.xls!"&amp;K$1),MATCH($F329,[1]!Serial,0),0)</f>
        <v>41867</v>
      </c>
      <c r="L329" s="206" t="str">
        <f ca="1">IF(INDEX(INDIRECT("Tractor_Status.xls!"&amp;L$1),MATCH($F329,[1]!Serial,0),0)&lt;&gt;0,INDEX(INDIRECT("Tractor_Status.xls!"&amp;L$1),MATCH($F329,[1]!Serial,0),0),"N/A")</f>
        <v>Follrod</v>
      </c>
      <c r="M329" s="206" t="str">
        <f ca="1">IF(INDEX(INDIRECT("Tractor_Status.xls!"&amp;M$1),MATCH($F329,[1]!Serial,0),0)&lt;&gt;0,INDEX(INDIRECT("Tractor_Status.xls!"&amp;M$1),MATCH($F329,[1]!Serial,0),0),"N/A")</f>
        <v>N/A</v>
      </c>
      <c r="N329" s="206" t="str">
        <f ca="1">IF(INDEX(INDIRECT("Tractor_Status.xls!"&amp;N$1),MATCH($F329,[1]!Serial,0),0)&lt;&gt;0,INDEX(INDIRECT("Tractor_Status.xls!"&amp;N$1),MATCH($F329,[1]!Serial,0),0),"N/A")</f>
        <v>PBS #6</v>
      </c>
    </row>
    <row r="330" spans="6:14" x14ac:dyDescent="0.4">
      <c r="F330" t="s">
        <v>797</v>
      </c>
      <c r="G330" s="207" t="str">
        <f ca="1">INDEX($C$2:$C$13,MONTH(INDEX(INDIRECT("Tractor_Status.xls!"&amp;G$1),MATCH($F330,[1]!Serial,0),0)))</f>
        <v>May</v>
      </c>
      <c r="H330" s="206">
        <f ca="1">IF(INDEX(INDIRECT("Tractor_Status.xls!"&amp;H$1),MATCH($F330,[1]!Serial,0),0)&lt;&gt;0,INDEX(INDIRECT("Tractor_Status.xls!"&amp;H$1),MATCH($F330,[1]!Serial,0),0),"N/A")</f>
        <v>42125</v>
      </c>
      <c r="I330" s="206" t="str">
        <f ca="1">IF(INDEX(INDIRECT("Tractor_Status.xls!"&amp;I$1),MATCH($F330,[1]!Serial,0),0)&lt;&gt;0,INDEX(INDIRECT("Tractor_Status.xls!"&amp;I$1),MATCH($F330,[1]!Serial,0),0),"N/A")</f>
        <v>Buckeye</v>
      </c>
      <c r="J330" s="207">
        <f ca="1">IF(INDEX(INDIRECT("Tractor_Status.xls!"&amp;J$1),MATCH($F330,[1]!Serial,0),0)&lt;&gt;0,INDEX(INDIRECT("Tractor_Status.xls!"&amp;J$1),MATCH($F330,[1]!Serial,0),0),"N/A")</f>
        <v>720</v>
      </c>
      <c r="K330" s="206">
        <f ca="1">INDEX(INDIRECT("Tractor_Status.xls!"&amp;K$1),MATCH($F330,[1]!Serial,0),0)</f>
        <v>41841</v>
      </c>
      <c r="L330" s="206" t="str">
        <f ca="1">IF(INDEX(INDIRECT("Tractor_Status.xls!"&amp;L$1),MATCH($F330,[1]!Serial,0),0)&lt;&gt;0,INDEX(INDIRECT("Tractor_Status.xls!"&amp;L$1),MATCH($F330,[1]!Serial,0),0),"N/A")</f>
        <v>Follrod</v>
      </c>
      <c r="M330" s="206" t="str">
        <f ca="1">IF(INDEX(INDIRECT("Tractor_Status.xls!"&amp;M$1),MATCH($F330,[1]!Serial,0),0)&lt;&gt;0,INDEX(INDIRECT("Tractor_Status.xls!"&amp;M$1),MATCH($F330,[1]!Serial,0),0),"N/A")</f>
        <v>N/A</v>
      </c>
      <c r="N330" s="206" t="str">
        <f ca="1">IF(INDEX(INDIRECT("Tractor_Status.xls!"&amp;N$1),MATCH($F330,[1]!Serial,0),0)&lt;&gt;0,INDEX(INDIRECT("Tractor_Status.xls!"&amp;N$1),MATCH($F330,[1]!Serial,0),0),"N/A")</f>
        <v>N/A</v>
      </c>
    </row>
    <row r="331" spans="6:14" x14ac:dyDescent="0.4">
      <c r="F331" t="s">
        <v>798</v>
      </c>
      <c r="G331" s="207" t="str">
        <f ca="1">INDEX($C$2:$C$13,MONTH(INDEX(INDIRECT("Tractor_Status.xls!"&amp;G$1),MATCH($F331,[1]!Serial,0),0)))</f>
        <v>January</v>
      </c>
      <c r="H331" s="206" t="str">
        <f ca="1">IF(INDEX(INDIRECT("Tractor_Status.xls!"&amp;H$1),MATCH($F331,[1]!Serial,0),0)&lt;&gt;0,INDEX(INDIRECT("Tractor_Status.xls!"&amp;H$1),MATCH($F331,[1]!Serial,0),0),"N/A")</f>
        <v>N/A</v>
      </c>
      <c r="I331" s="206" t="str">
        <f ca="1">IF(INDEX(INDIRECT("Tractor_Status.xls!"&amp;I$1),MATCH($F331,[1]!Serial,0),0)&lt;&gt;0,INDEX(INDIRECT("Tractor_Status.xls!"&amp;I$1),MATCH($F331,[1]!Serial,0),0),"N/A")</f>
        <v>N/A</v>
      </c>
      <c r="J331" s="207">
        <f ca="1">IF(INDEX(INDIRECT("Tractor_Status.xls!"&amp;J$1),MATCH($F331,[1]!Serial,0),0)&lt;&gt;0,INDEX(INDIRECT("Tractor_Status.xls!"&amp;J$1),MATCH($F331,[1]!Serial,0),0),"N/A")</f>
        <v>1025</v>
      </c>
      <c r="K331" s="206">
        <f ca="1">INDEX(INDIRECT("Tractor_Status.xls!"&amp;K$1),MATCH($F331,[1]!Serial,0),0)</f>
        <v>0</v>
      </c>
      <c r="L331" s="206" t="str">
        <f ca="1">IF(INDEX(INDIRECT("Tractor_Status.xls!"&amp;L$1),MATCH($F331,[1]!Serial,0),0)&lt;&gt;0,INDEX(INDIRECT("Tractor_Status.xls!"&amp;L$1),MATCH($F331,[1]!Serial,0),0),"N/A")</f>
        <v>N/A</v>
      </c>
      <c r="M331" s="206" t="str">
        <f ca="1">IF(INDEX(INDIRECT("Tractor_Status.xls!"&amp;M$1),MATCH($F331,[1]!Serial,0),0)&lt;&gt;0,INDEX(INDIRECT("Tractor_Status.xls!"&amp;M$1),MATCH($F331,[1]!Serial,0),0),"N/A")</f>
        <v>N/A</v>
      </c>
      <c r="N331" s="206" t="str">
        <f ca="1">IF(INDEX(INDIRECT("Tractor_Status.xls!"&amp;N$1),MATCH($F331,[1]!Serial,0),0)&lt;&gt;0,INDEX(INDIRECT("Tractor_Status.xls!"&amp;N$1),MATCH($F331,[1]!Serial,0),0),"N/A")</f>
        <v>N/A</v>
      </c>
    </row>
    <row r="332" spans="6:14" x14ac:dyDescent="0.4">
      <c r="F332" t="s">
        <v>799</v>
      </c>
      <c r="G332" s="207" t="str">
        <f ca="1">INDEX($C$2:$C$13,MONTH(INDEX(INDIRECT("Tractor_Status.xls!"&amp;G$1),MATCH($F332,[1]!Serial,0),0)))</f>
        <v>January</v>
      </c>
      <c r="H332" s="206" t="str">
        <f ca="1">IF(INDEX(INDIRECT("Tractor_Status.xls!"&amp;H$1),MATCH($F332,[1]!Serial,0),0)&lt;&gt;0,INDEX(INDIRECT("Tractor_Status.xls!"&amp;H$1),MATCH($F332,[1]!Serial,0),0),"N/A")</f>
        <v>N/A</v>
      </c>
      <c r="I332" s="206" t="str">
        <f ca="1">IF(INDEX(INDIRECT("Tractor_Status.xls!"&amp;I$1),MATCH($F332,[1]!Serial,0),0)&lt;&gt;0,INDEX(INDIRECT("Tractor_Status.xls!"&amp;I$1),MATCH($F332,[1]!Serial,0),0),"N/A")</f>
        <v>N/A</v>
      </c>
      <c r="J332" s="207">
        <f ca="1">IF(INDEX(INDIRECT("Tractor_Status.xls!"&amp;J$1),MATCH($F332,[1]!Serial,0),0)&lt;&gt;0,INDEX(INDIRECT("Tractor_Status.xls!"&amp;J$1),MATCH($F332,[1]!Serial,0),0),"N/A")</f>
        <v>1025</v>
      </c>
      <c r="K332" s="206">
        <f ca="1">INDEX(INDIRECT("Tractor_Status.xls!"&amp;K$1),MATCH($F332,[1]!Serial,0),0)</f>
        <v>0</v>
      </c>
      <c r="L332" s="206" t="str">
        <f ca="1">IF(INDEX(INDIRECT("Tractor_Status.xls!"&amp;L$1),MATCH($F332,[1]!Serial,0),0)&lt;&gt;0,INDEX(INDIRECT("Tractor_Status.xls!"&amp;L$1),MATCH($F332,[1]!Serial,0),0),"N/A")</f>
        <v>N/A</v>
      </c>
      <c r="M332" s="206" t="str">
        <f ca="1">IF(INDEX(INDIRECT("Tractor_Status.xls!"&amp;M$1),MATCH($F332,[1]!Serial,0),0)&lt;&gt;0,INDEX(INDIRECT("Tractor_Status.xls!"&amp;M$1),MATCH($F332,[1]!Serial,0),0),"N/A")</f>
        <v>N/A</v>
      </c>
      <c r="N332" s="206" t="str">
        <f ca="1">IF(INDEX(INDIRECT("Tractor_Status.xls!"&amp;N$1),MATCH($F332,[1]!Serial,0),0)&lt;&gt;0,INDEX(INDIRECT("Tractor_Status.xls!"&amp;N$1),MATCH($F332,[1]!Serial,0),0),"N/A")</f>
        <v>N/A</v>
      </c>
    </row>
    <row r="333" spans="6:14" x14ac:dyDescent="0.4">
      <c r="F333" t="s">
        <v>800</v>
      </c>
      <c r="G333" s="207" t="str">
        <f ca="1">INDEX($C$2:$C$13,MONTH(INDEX(INDIRECT("Tractor_Status.xls!"&amp;G$1),MATCH($F333,[1]!Serial,0),0)))</f>
        <v>January</v>
      </c>
      <c r="H333" s="206" t="str">
        <f ca="1">IF(INDEX(INDIRECT("Tractor_Status.xls!"&amp;H$1),MATCH($F333,[1]!Serial,0),0)&lt;&gt;0,INDEX(INDIRECT("Tractor_Status.xls!"&amp;H$1),MATCH($F333,[1]!Serial,0),0),"N/A")</f>
        <v>N/A</v>
      </c>
      <c r="I333" s="206" t="str">
        <f ca="1">IF(INDEX(INDIRECT("Tractor_Status.xls!"&amp;I$1),MATCH($F333,[1]!Serial,0),0)&lt;&gt;0,INDEX(INDIRECT("Tractor_Status.xls!"&amp;I$1),MATCH($F333,[1]!Serial,0),0),"N/A")</f>
        <v>N/A</v>
      </c>
      <c r="J333" s="207">
        <f ca="1">IF(INDEX(INDIRECT("Tractor_Status.xls!"&amp;J$1),MATCH($F333,[1]!Serial,0),0)&lt;&gt;0,INDEX(INDIRECT("Tractor_Status.xls!"&amp;J$1),MATCH($F333,[1]!Serial,0),0),"N/A")</f>
        <v>720</v>
      </c>
      <c r="K333" s="206">
        <f ca="1">INDEX(INDIRECT("Tractor_Status.xls!"&amp;K$1),MATCH($F333,[1]!Serial,0),0)</f>
        <v>0</v>
      </c>
      <c r="L333" s="206" t="str">
        <f ca="1">IF(INDEX(INDIRECT("Tractor_Status.xls!"&amp;L$1),MATCH($F333,[1]!Serial,0),0)&lt;&gt;0,INDEX(INDIRECT("Tractor_Status.xls!"&amp;L$1),MATCH($F333,[1]!Serial,0),0),"N/A")</f>
        <v>N/A</v>
      </c>
      <c r="M333" s="206" t="str">
        <f ca="1">IF(INDEX(INDIRECT("Tractor_Status.xls!"&amp;M$1),MATCH($F333,[1]!Serial,0),0)&lt;&gt;0,INDEX(INDIRECT("Tractor_Status.xls!"&amp;M$1),MATCH($F333,[1]!Serial,0),0),"N/A")</f>
        <v>N/A</v>
      </c>
      <c r="N333" s="206" t="str">
        <f ca="1">IF(INDEX(INDIRECT("Tractor_Status.xls!"&amp;N$1),MATCH($F333,[1]!Serial,0),0)&lt;&gt;0,INDEX(INDIRECT("Tractor_Status.xls!"&amp;N$1),MATCH($F333,[1]!Serial,0),0),"N/A")</f>
        <v>N/A</v>
      </c>
    </row>
    <row r="334" spans="6:14" x14ac:dyDescent="0.4">
      <c r="F334" t="s">
        <v>801</v>
      </c>
      <c r="G334" s="207" t="str">
        <f ca="1">INDEX($C$2:$C$13,MONTH(INDEX(INDIRECT("Tractor_Status.xls!"&amp;G$1),MATCH($F334,[1]!Serial,0),0)))</f>
        <v>January</v>
      </c>
      <c r="H334" s="206" t="str">
        <f ca="1">IF(INDEX(INDIRECT("Tractor_Status.xls!"&amp;H$1),MATCH($F334,[1]!Serial,0),0)&lt;&gt;0,INDEX(INDIRECT("Tractor_Status.xls!"&amp;H$1),MATCH($F334,[1]!Serial,0),0),"N/A")</f>
        <v>N/A</v>
      </c>
      <c r="I334" s="206" t="str">
        <f ca="1">IF(INDEX(INDIRECT("Tractor_Status.xls!"&amp;I$1),MATCH($F334,[1]!Serial,0),0)&lt;&gt;0,INDEX(INDIRECT("Tractor_Status.xls!"&amp;I$1),MATCH($F334,[1]!Serial,0),0),"N/A")</f>
        <v>N/A</v>
      </c>
      <c r="J334" s="207">
        <f ca="1">IF(INDEX(INDIRECT("Tractor_Status.xls!"&amp;J$1),MATCH($F334,[1]!Serial,0),0)&lt;&gt;0,INDEX(INDIRECT("Tractor_Status.xls!"&amp;J$1),MATCH($F334,[1]!Serial,0),0),"N/A")</f>
        <v>1020</v>
      </c>
      <c r="K334" s="206">
        <f ca="1">INDEX(INDIRECT("Tractor_Status.xls!"&amp;K$1),MATCH($F334,[1]!Serial,0),0)</f>
        <v>0</v>
      </c>
      <c r="L334" s="206" t="str">
        <f ca="1">IF(INDEX(INDIRECT("Tractor_Status.xls!"&amp;L$1),MATCH($F334,[1]!Serial,0),0)&lt;&gt;0,INDEX(INDIRECT("Tractor_Status.xls!"&amp;L$1),MATCH($F334,[1]!Serial,0),0),"N/A")</f>
        <v>N/A</v>
      </c>
      <c r="M334" s="206" t="str">
        <f ca="1">IF(INDEX(INDIRECT("Tractor_Status.xls!"&amp;M$1),MATCH($F334,[1]!Serial,0),0)&lt;&gt;0,INDEX(INDIRECT("Tractor_Status.xls!"&amp;M$1),MATCH($F334,[1]!Serial,0),0),"N/A")</f>
        <v>N/A</v>
      </c>
      <c r="N334" s="206" t="str">
        <f ca="1">IF(INDEX(INDIRECT("Tractor_Status.xls!"&amp;N$1),MATCH($F334,[1]!Serial,0),0)&lt;&gt;0,INDEX(INDIRECT("Tractor_Status.xls!"&amp;N$1),MATCH($F334,[1]!Serial,0),0),"N/A")</f>
        <v>N/A</v>
      </c>
    </row>
    <row r="335" spans="6:14" x14ac:dyDescent="0.4">
      <c r="F335" t="s">
        <v>802</v>
      </c>
      <c r="G335" s="207" t="str">
        <f ca="1">INDEX($C$2:$C$13,MONTH(INDEX(INDIRECT("Tractor_Status.xls!"&amp;G$1),MATCH($F335,[1]!Serial,0),0)))</f>
        <v>January</v>
      </c>
      <c r="H335" s="206" t="str">
        <f ca="1">IF(INDEX(INDIRECT("Tractor_Status.xls!"&amp;H$1),MATCH($F335,[1]!Serial,0),0)&lt;&gt;0,INDEX(INDIRECT("Tractor_Status.xls!"&amp;H$1),MATCH($F335,[1]!Serial,0),0),"N/A")</f>
        <v>N/A</v>
      </c>
      <c r="I335" s="206" t="str">
        <f ca="1">IF(INDEX(INDIRECT("Tractor_Status.xls!"&amp;I$1),MATCH($F335,[1]!Serial,0),0)&lt;&gt;0,INDEX(INDIRECT("Tractor_Status.xls!"&amp;I$1),MATCH($F335,[1]!Serial,0),0),"N/A")</f>
        <v>N/A</v>
      </c>
      <c r="J335" s="207">
        <f ca="1">IF(INDEX(INDIRECT("Tractor_Status.xls!"&amp;J$1),MATCH($F335,[1]!Serial,0),0)&lt;&gt;0,INDEX(INDIRECT("Tractor_Status.xls!"&amp;J$1),MATCH($F335,[1]!Serial,0),0),"N/A")</f>
        <v>1025</v>
      </c>
      <c r="K335" s="206">
        <f ca="1">INDEX(INDIRECT("Tractor_Status.xls!"&amp;K$1),MATCH($F335,[1]!Serial,0),0)</f>
        <v>0</v>
      </c>
      <c r="L335" s="206" t="str">
        <f ca="1">IF(INDEX(INDIRECT("Tractor_Status.xls!"&amp;L$1),MATCH($F335,[1]!Serial,0),0)&lt;&gt;0,INDEX(INDIRECT("Tractor_Status.xls!"&amp;L$1),MATCH($F335,[1]!Serial,0),0),"N/A")</f>
        <v>N/A</v>
      </c>
      <c r="M335" s="206" t="str">
        <f ca="1">IF(INDEX(INDIRECT("Tractor_Status.xls!"&amp;M$1),MATCH($F335,[1]!Serial,0),0)&lt;&gt;0,INDEX(INDIRECT("Tractor_Status.xls!"&amp;M$1),MATCH($F335,[1]!Serial,0),0),"N/A")</f>
        <v>N/A</v>
      </c>
      <c r="N335" s="206" t="str">
        <f ca="1">IF(INDEX(INDIRECT("Tractor_Status.xls!"&amp;N$1),MATCH($F335,[1]!Serial,0),0)&lt;&gt;0,INDEX(INDIRECT("Tractor_Status.xls!"&amp;N$1),MATCH($F335,[1]!Serial,0),0),"N/A")</f>
        <v>N/A</v>
      </c>
    </row>
    <row r="336" spans="6:14" x14ac:dyDescent="0.4">
      <c r="F336" t="s">
        <v>803</v>
      </c>
      <c r="G336" s="207" t="str">
        <f ca="1">INDEX($C$2:$C$13,MONTH(INDEX(INDIRECT("Tractor_Status.xls!"&amp;G$1),MATCH($F336,[1]!Serial,0),0)))</f>
        <v>January</v>
      </c>
      <c r="H336" s="206" t="str">
        <f ca="1">IF(INDEX(INDIRECT("Tractor_Status.xls!"&amp;H$1),MATCH($F336,[1]!Serial,0),0)&lt;&gt;0,INDEX(INDIRECT("Tractor_Status.xls!"&amp;H$1),MATCH($F336,[1]!Serial,0),0),"N/A")</f>
        <v>N/A</v>
      </c>
      <c r="I336" s="206" t="str">
        <f ca="1">IF(INDEX(INDIRECT("Tractor_Status.xls!"&amp;I$1),MATCH($F336,[1]!Serial,0),0)&lt;&gt;0,INDEX(INDIRECT("Tractor_Status.xls!"&amp;I$1),MATCH($F336,[1]!Serial,0),0),"N/A")</f>
        <v>N/A</v>
      </c>
      <c r="J336" s="207">
        <f ca="1">IF(INDEX(INDIRECT("Tractor_Status.xls!"&amp;J$1),MATCH($F336,[1]!Serial,0),0)&lt;&gt;0,INDEX(INDIRECT("Tractor_Status.xls!"&amp;J$1),MATCH($F336,[1]!Serial,0),0),"N/A")</f>
        <v>720</v>
      </c>
      <c r="K336" s="206">
        <f ca="1">INDEX(INDIRECT("Tractor_Status.xls!"&amp;K$1),MATCH($F336,[1]!Serial,0),0)</f>
        <v>0</v>
      </c>
      <c r="L336" s="206" t="str">
        <f ca="1">IF(INDEX(INDIRECT("Tractor_Status.xls!"&amp;L$1),MATCH($F336,[1]!Serial,0),0)&lt;&gt;0,INDEX(INDIRECT("Tractor_Status.xls!"&amp;L$1),MATCH($F336,[1]!Serial,0),0),"N/A")</f>
        <v>N/A</v>
      </c>
      <c r="M336" s="206" t="str">
        <f ca="1">IF(INDEX(INDIRECT("Tractor_Status.xls!"&amp;M$1),MATCH($F336,[1]!Serial,0),0)&lt;&gt;0,INDEX(INDIRECT("Tractor_Status.xls!"&amp;M$1),MATCH($F336,[1]!Serial,0),0),"N/A")</f>
        <v>N/A</v>
      </c>
      <c r="N336" s="206" t="str">
        <f ca="1">IF(INDEX(INDIRECT("Tractor_Status.xls!"&amp;N$1),MATCH($F336,[1]!Serial,0),0)&lt;&gt;0,INDEX(INDIRECT("Tractor_Status.xls!"&amp;N$1),MATCH($F336,[1]!Serial,0),0),"N/A")</f>
        <v>N/A</v>
      </c>
    </row>
    <row r="337" spans="6:14" x14ac:dyDescent="0.4">
      <c r="F337" t="s">
        <v>804</v>
      </c>
      <c r="G337" s="207" t="str">
        <f ca="1">INDEX($C$2:$C$13,MONTH(INDEX(INDIRECT("Tractor_Status.xls!"&amp;G$1),MATCH($F337,[1]!Serial,0),0)))</f>
        <v>January</v>
      </c>
      <c r="H337" s="206" t="str">
        <f ca="1">IF(INDEX(INDIRECT("Tractor_Status.xls!"&amp;H$1),MATCH($F337,[1]!Serial,0),0)&lt;&gt;0,INDEX(INDIRECT("Tractor_Status.xls!"&amp;H$1),MATCH($F337,[1]!Serial,0),0),"N/A")</f>
        <v>N/A</v>
      </c>
      <c r="I337" s="206" t="str">
        <f ca="1">IF(INDEX(INDIRECT("Tractor_Status.xls!"&amp;I$1),MATCH($F337,[1]!Serial,0),0)&lt;&gt;0,INDEX(INDIRECT("Tractor_Status.xls!"&amp;I$1),MATCH($F337,[1]!Serial,0),0),"N/A")</f>
        <v>N/A</v>
      </c>
      <c r="J337" s="207" t="str">
        <f ca="1">IF(INDEX(INDIRECT("Tractor_Status.xls!"&amp;J$1),MATCH($F337,[1]!Serial,0),0)&lt;&gt;0,INDEX(INDIRECT("Tractor_Status.xls!"&amp;J$1),MATCH($F337,[1]!Serial,0),0),"N/A")</f>
        <v>1220+</v>
      </c>
      <c r="K337" s="206">
        <f ca="1">INDEX(INDIRECT("Tractor_Status.xls!"&amp;K$1),MATCH($F337,[1]!Serial,0),0)</f>
        <v>0</v>
      </c>
      <c r="L337" s="206" t="str">
        <f ca="1">IF(INDEX(INDIRECT("Tractor_Status.xls!"&amp;L$1),MATCH($F337,[1]!Serial,0),0)&lt;&gt;0,INDEX(INDIRECT("Tractor_Status.xls!"&amp;L$1),MATCH($F337,[1]!Serial,0),0),"N/A")</f>
        <v>N/A</v>
      </c>
      <c r="M337" s="206" t="str">
        <f ca="1">IF(INDEX(INDIRECT("Tractor_Status.xls!"&amp;M$1),MATCH($F337,[1]!Serial,0),0)&lt;&gt;0,INDEX(INDIRECT("Tractor_Status.xls!"&amp;M$1),MATCH($F337,[1]!Serial,0),0),"N/A")</f>
        <v>N/A</v>
      </c>
      <c r="N337" s="206" t="str">
        <f ca="1">IF(INDEX(INDIRECT("Tractor_Status.xls!"&amp;N$1),MATCH($F337,[1]!Serial,0),0)&lt;&gt;0,INDEX(INDIRECT("Tractor_Status.xls!"&amp;N$1),MATCH($F337,[1]!Serial,0),0),"N/A")</f>
        <v>N/A</v>
      </c>
    </row>
    <row r="338" spans="6:14" x14ac:dyDescent="0.4">
      <c r="F338" t="s">
        <v>805</v>
      </c>
      <c r="G338" s="207" t="str">
        <f ca="1">INDEX($C$2:$C$13,MONTH(INDEX(INDIRECT("Tractor_Status.xls!"&amp;G$1),MATCH($F338,[1]!Serial,0),0)))</f>
        <v>January</v>
      </c>
      <c r="H338" s="206" t="str">
        <f ca="1">IF(INDEX(INDIRECT("Tractor_Status.xls!"&amp;H$1),MATCH($F338,[1]!Serial,0),0)&lt;&gt;0,INDEX(INDIRECT("Tractor_Status.xls!"&amp;H$1),MATCH($F338,[1]!Serial,0),0),"N/A")</f>
        <v>N/A</v>
      </c>
      <c r="I338" s="206" t="str">
        <f ca="1">IF(INDEX(INDIRECT("Tractor_Status.xls!"&amp;I$1),MATCH($F338,[1]!Serial,0),0)&lt;&gt;0,INDEX(INDIRECT("Tractor_Status.xls!"&amp;I$1),MATCH($F338,[1]!Serial,0),0),"N/A")</f>
        <v>N/A</v>
      </c>
      <c r="J338" s="207">
        <f ca="1">IF(INDEX(INDIRECT("Tractor_Status.xls!"&amp;J$1),MATCH($F338,[1]!Serial,0),0)&lt;&gt;0,INDEX(INDIRECT("Tractor_Status.xls!"&amp;J$1),MATCH($F338,[1]!Serial,0),0),"N/A")</f>
        <v>1220</v>
      </c>
      <c r="K338" s="206">
        <f ca="1">INDEX(INDIRECT("Tractor_Status.xls!"&amp;K$1),MATCH($F338,[1]!Serial,0),0)</f>
        <v>0</v>
      </c>
      <c r="L338" s="206" t="str">
        <f ca="1">IF(INDEX(INDIRECT("Tractor_Status.xls!"&amp;L$1),MATCH($F338,[1]!Serial,0),0)&lt;&gt;0,INDEX(INDIRECT("Tractor_Status.xls!"&amp;L$1),MATCH($F338,[1]!Serial,0),0),"N/A")</f>
        <v>N/A</v>
      </c>
      <c r="M338" s="206" t="str">
        <f ca="1">IF(INDEX(INDIRECT("Tractor_Status.xls!"&amp;M$1),MATCH($F338,[1]!Serial,0),0)&lt;&gt;0,INDEX(INDIRECT("Tractor_Status.xls!"&amp;M$1),MATCH($F338,[1]!Serial,0),0),"N/A")</f>
        <v>N/A</v>
      </c>
      <c r="N338" s="206" t="str">
        <f ca="1">IF(INDEX(INDIRECT("Tractor_Status.xls!"&amp;N$1),MATCH($F338,[1]!Serial,0),0)&lt;&gt;0,INDEX(INDIRECT("Tractor_Status.xls!"&amp;N$1),MATCH($F338,[1]!Serial,0),0),"N/A")</f>
        <v>N/A</v>
      </c>
    </row>
    <row r="339" spans="6:14" x14ac:dyDescent="0.4">
      <c r="F339" t="s">
        <v>806</v>
      </c>
      <c r="G339" s="207" t="str">
        <f ca="1">INDEX($C$2:$C$13,MONTH(INDEX(INDIRECT("Tractor_Status.xls!"&amp;G$1),MATCH($F339,[1]!Serial,0),0)))</f>
        <v>January</v>
      </c>
      <c r="H339" s="206" t="str">
        <f ca="1">IF(INDEX(INDIRECT("Tractor_Status.xls!"&amp;H$1),MATCH($F339,[1]!Serial,0),0)&lt;&gt;0,INDEX(INDIRECT("Tractor_Status.xls!"&amp;H$1),MATCH($F339,[1]!Serial,0),0),"N/A")</f>
        <v>N/A</v>
      </c>
      <c r="I339" s="206" t="str">
        <f ca="1">IF(INDEX(INDIRECT("Tractor_Status.xls!"&amp;I$1),MATCH($F339,[1]!Serial,0),0)&lt;&gt;0,INDEX(INDIRECT("Tractor_Status.xls!"&amp;I$1),MATCH($F339,[1]!Serial,0),0),"N/A")</f>
        <v>N/A</v>
      </c>
      <c r="J339" s="207">
        <f ca="1">IF(INDEX(INDIRECT("Tractor_Status.xls!"&amp;J$1),MATCH($F339,[1]!Serial,0),0)&lt;&gt;0,INDEX(INDIRECT("Tractor_Status.xls!"&amp;J$1),MATCH($F339,[1]!Serial,0),0),"N/A")</f>
        <v>1220</v>
      </c>
      <c r="K339" s="206">
        <f ca="1">INDEX(INDIRECT("Tractor_Status.xls!"&amp;K$1),MATCH($F339,[1]!Serial,0),0)</f>
        <v>0</v>
      </c>
      <c r="L339" s="206" t="str">
        <f ca="1">IF(INDEX(INDIRECT("Tractor_Status.xls!"&amp;L$1),MATCH($F339,[1]!Serial,0),0)&lt;&gt;0,INDEX(INDIRECT("Tractor_Status.xls!"&amp;L$1),MATCH($F339,[1]!Serial,0),0),"N/A")</f>
        <v>N/A</v>
      </c>
      <c r="M339" s="206" t="str">
        <f ca="1">IF(INDEX(INDIRECT("Tractor_Status.xls!"&amp;M$1),MATCH($F339,[1]!Serial,0),0)&lt;&gt;0,INDEX(INDIRECT("Tractor_Status.xls!"&amp;M$1),MATCH($F339,[1]!Serial,0),0),"N/A")</f>
        <v>N/A</v>
      </c>
      <c r="N339" s="206" t="str">
        <f ca="1">IF(INDEX(INDIRECT("Tractor_Status.xls!"&amp;N$1),MATCH($F339,[1]!Serial,0),0)&lt;&gt;0,INDEX(INDIRECT("Tractor_Status.xls!"&amp;N$1),MATCH($F339,[1]!Serial,0),0),"N/A")</f>
        <v>N/A</v>
      </c>
    </row>
    <row r="340" spans="6:14" x14ac:dyDescent="0.4">
      <c r="F340" t="s">
        <v>807</v>
      </c>
      <c r="G340" s="207" t="str">
        <f ca="1">INDEX($C$2:$C$13,MONTH(INDEX(INDIRECT("Tractor_Status.xls!"&amp;G$1),MATCH($F340,[1]!Serial,0),0)))</f>
        <v>January</v>
      </c>
      <c r="H340" s="206" t="str">
        <f ca="1">IF(INDEX(INDIRECT("Tractor_Status.xls!"&amp;H$1),MATCH($F340,[1]!Serial,0),0)&lt;&gt;0,INDEX(INDIRECT("Tractor_Status.xls!"&amp;H$1),MATCH($F340,[1]!Serial,0),0),"N/A")</f>
        <v>N/A</v>
      </c>
      <c r="I340" s="206" t="str">
        <f ca="1">IF(INDEX(INDIRECT("Tractor_Status.xls!"&amp;I$1),MATCH($F340,[1]!Serial,0),0)&lt;&gt;0,INDEX(INDIRECT("Tractor_Status.xls!"&amp;I$1),MATCH($F340,[1]!Serial,0),0),"N/A")</f>
        <v>N/A</v>
      </c>
      <c r="J340" s="207">
        <f ca="1">IF(INDEX(INDIRECT("Tractor_Status.xls!"&amp;J$1),MATCH($F340,[1]!Serial,0),0)&lt;&gt;0,INDEX(INDIRECT("Tractor_Status.xls!"&amp;J$1),MATCH($F340,[1]!Serial,0),0),"N/A")</f>
        <v>720</v>
      </c>
      <c r="K340" s="206">
        <f ca="1">INDEX(INDIRECT("Tractor_Status.xls!"&amp;K$1),MATCH($F340,[1]!Serial,0),0)</f>
        <v>0</v>
      </c>
      <c r="L340" s="206" t="str">
        <f ca="1">IF(INDEX(INDIRECT("Tractor_Status.xls!"&amp;L$1),MATCH($F340,[1]!Serial,0),0)&lt;&gt;0,INDEX(INDIRECT("Tractor_Status.xls!"&amp;L$1),MATCH($F340,[1]!Serial,0),0),"N/A")</f>
        <v>N/A</v>
      </c>
      <c r="M340" s="206" t="str">
        <f ca="1">IF(INDEX(INDIRECT("Tractor_Status.xls!"&amp;M$1),MATCH($F340,[1]!Serial,0),0)&lt;&gt;0,INDEX(INDIRECT("Tractor_Status.xls!"&amp;M$1),MATCH($F340,[1]!Serial,0),0),"N/A")</f>
        <v>N/A</v>
      </c>
      <c r="N340" s="206" t="str">
        <f ca="1">IF(INDEX(INDIRECT("Tractor_Status.xls!"&amp;N$1),MATCH($F340,[1]!Serial,0),0)&lt;&gt;0,INDEX(INDIRECT("Tractor_Status.xls!"&amp;N$1),MATCH($F340,[1]!Serial,0),0),"N/A")</f>
        <v>N/A</v>
      </c>
    </row>
    <row r="341" spans="6:14" x14ac:dyDescent="0.4">
      <c r="F341" t="s">
        <v>808</v>
      </c>
      <c r="G341" s="207" t="str">
        <f ca="1">INDEX($C$2:$C$13,MONTH(INDEX(INDIRECT("Tractor_Status.xls!"&amp;G$1),MATCH($F341,[1]!Serial,0),0)))</f>
        <v>January</v>
      </c>
      <c r="H341" s="206" t="str">
        <f ca="1">IF(INDEX(INDIRECT("Tractor_Status.xls!"&amp;H$1),MATCH($F341,[1]!Serial,0),0)&lt;&gt;0,INDEX(INDIRECT("Tractor_Status.xls!"&amp;H$1),MATCH($F341,[1]!Serial,0),0),"N/A")</f>
        <v>N/A</v>
      </c>
      <c r="I341" s="206" t="str">
        <f ca="1">IF(INDEX(INDIRECT("Tractor_Status.xls!"&amp;I$1),MATCH($F341,[1]!Serial,0),0)&lt;&gt;0,INDEX(INDIRECT("Tractor_Status.xls!"&amp;I$1),MATCH($F341,[1]!Serial,0),0),"N/A")</f>
        <v>N/A</v>
      </c>
      <c r="J341" s="207">
        <f ca="1">IF(INDEX(INDIRECT("Tractor_Status.xls!"&amp;J$1),MATCH($F341,[1]!Serial,0),0)&lt;&gt;0,INDEX(INDIRECT("Tractor_Status.xls!"&amp;J$1),MATCH($F341,[1]!Serial,0),0),"N/A")</f>
        <v>1025</v>
      </c>
      <c r="K341" s="206">
        <f ca="1">INDEX(INDIRECT("Tractor_Status.xls!"&amp;K$1),MATCH($F341,[1]!Serial,0),0)</f>
        <v>0</v>
      </c>
      <c r="L341" s="206" t="str">
        <f ca="1">IF(INDEX(INDIRECT("Tractor_Status.xls!"&amp;L$1),MATCH($F341,[1]!Serial,0),0)&lt;&gt;0,INDEX(INDIRECT("Tractor_Status.xls!"&amp;L$1),MATCH($F341,[1]!Serial,0),0),"N/A")</f>
        <v>N/A</v>
      </c>
      <c r="M341" s="206" t="str">
        <f ca="1">IF(INDEX(INDIRECT("Tractor_Status.xls!"&amp;M$1),MATCH($F341,[1]!Serial,0),0)&lt;&gt;0,INDEX(INDIRECT("Tractor_Status.xls!"&amp;M$1),MATCH($F341,[1]!Serial,0),0),"N/A")</f>
        <v>N/A</v>
      </c>
      <c r="N341" s="206" t="str">
        <f ca="1">IF(INDEX(INDIRECT("Tractor_Status.xls!"&amp;N$1),MATCH($F341,[1]!Serial,0),0)&lt;&gt;0,INDEX(INDIRECT("Tractor_Status.xls!"&amp;N$1),MATCH($F341,[1]!Serial,0),0),"N/A")</f>
        <v>N/A</v>
      </c>
    </row>
    <row r="342" spans="6:14" x14ac:dyDescent="0.4">
      <c r="F342" t="s">
        <v>809</v>
      </c>
      <c r="G342" s="207" t="str">
        <f ca="1">INDEX($C$2:$C$13,MONTH(INDEX(INDIRECT("Tractor_Status.xls!"&amp;G$1),MATCH($F342,[1]!Serial,0),0)))</f>
        <v>January</v>
      </c>
      <c r="H342" s="206" t="str">
        <f ca="1">IF(INDEX(INDIRECT("Tractor_Status.xls!"&amp;H$1),MATCH($F342,[1]!Serial,0),0)&lt;&gt;0,INDEX(INDIRECT("Tractor_Status.xls!"&amp;H$1),MATCH($F342,[1]!Serial,0),0),"N/A")</f>
        <v>N/A</v>
      </c>
      <c r="I342" s="206" t="str">
        <f ca="1">IF(INDEX(INDIRECT("Tractor_Status.xls!"&amp;I$1),MATCH($F342,[1]!Serial,0),0)&lt;&gt;0,INDEX(INDIRECT("Tractor_Status.xls!"&amp;I$1),MATCH($F342,[1]!Serial,0),0),"N/A")</f>
        <v>N/A</v>
      </c>
      <c r="J342" s="207">
        <f ca="1">IF(INDEX(INDIRECT("Tractor_Status.xls!"&amp;J$1),MATCH($F342,[1]!Serial,0),0)&lt;&gt;0,INDEX(INDIRECT("Tractor_Status.xls!"&amp;J$1),MATCH($F342,[1]!Serial,0),0),"N/A")</f>
        <v>720</v>
      </c>
      <c r="K342" s="206">
        <f ca="1">INDEX(INDIRECT("Tractor_Status.xls!"&amp;K$1),MATCH($F342,[1]!Serial,0),0)</f>
        <v>0</v>
      </c>
      <c r="L342" s="206" t="str">
        <f ca="1">IF(INDEX(INDIRECT("Tractor_Status.xls!"&amp;L$1),MATCH($F342,[1]!Serial,0),0)&lt;&gt;0,INDEX(INDIRECT("Tractor_Status.xls!"&amp;L$1),MATCH($F342,[1]!Serial,0),0),"N/A")</f>
        <v>N/A</v>
      </c>
      <c r="M342" s="206" t="str">
        <f ca="1">IF(INDEX(INDIRECT("Tractor_Status.xls!"&amp;M$1),MATCH($F342,[1]!Serial,0),0)&lt;&gt;0,INDEX(INDIRECT("Tractor_Status.xls!"&amp;M$1),MATCH($F342,[1]!Serial,0),0),"N/A")</f>
        <v>N/A</v>
      </c>
      <c r="N342" s="206" t="str">
        <f ca="1">IF(INDEX(INDIRECT("Tractor_Status.xls!"&amp;N$1),MATCH($F342,[1]!Serial,0),0)&lt;&gt;0,INDEX(INDIRECT("Tractor_Status.xls!"&amp;N$1),MATCH($F342,[1]!Serial,0),0),"N/A")</f>
        <v>N/A</v>
      </c>
    </row>
    <row r="343" spans="6:14" x14ac:dyDescent="0.4">
      <c r="F343" t="s">
        <v>810</v>
      </c>
      <c r="G343" s="207" t="str">
        <f ca="1">INDEX($C$2:$C$13,MONTH(INDEX(INDIRECT("Tractor_Status.xls!"&amp;G$1),MATCH($F343,[1]!Serial,0),0)))</f>
        <v>January</v>
      </c>
      <c r="H343" s="206" t="str">
        <f ca="1">IF(INDEX(INDIRECT("Tractor_Status.xls!"&amp;H$1),MATCH($F343,[1]!Serial,0),0)&lt;&gt;0,INDEX(INDIRECT("Tractor_Status.xls!"&amp;H$1),MATCH($F343,[1]!Serial,0),0),"N/A")</f>
        <v>N/A</v>
      </c>
      <c r="I343" s="206" t="str">
        <f ca="1">IF(INDEX(INDIRECT("Tractor_Status.xls!"&amp;I$1),MATCH($F343,[1]!Serial,0),0)&lt;&gt;0,INDEX(INDIRECT("Tractor_Status.xls!"&amp;I$1),MATCH($F343,[1]!Serial,0),0),"N/A")</f>
        <v>N/A</v>
      </c>
      <c r="J343" s="207">
        <f ca="1">IF(INDEX(INDIRECT("Tractor_Status.xls!"&amp;J$1),MATCH($F343,[1]!Serial,0),0)&lt;&gt;0,INDEX(INDIRECT("Tractor_Status.xls!"&amp;J$1),MATCH($F343,[1]!Serial,0),0),"N/A")</f>
        <v>720</v>
      </c>
      <c r="K343" s="206">
        <f ca="1">INDEX(INDIRECT("Tractor_Status.xls!"&amp;K$1),MATCH($F343,[1]!Serial,0),0)</f>
        <v>0</v>
      </c>
      <c r="L343" s="206" t="str">
        <f ca="1">IF(INDEX(INDIRECT("Tractor_Status.xls!"&amp;L$1),MATCH($F343,[1]!Serial,0),0)&lt;&gt;0,INDEX(INDIRECT("Tractor_Status.xls!"&amp;L$1),MATCH($F343,[1]!Serial,0),0),"N/A")</f>
        <v>N/A</v>
      </c>
      <c r="M343" s="206" t="str">
        <f ca="1">IF(INDEX(INDIRECT("Tractor_Status.xls!"&amp;M$1),MATCH($F343,[1]!Serial,0),0)&lt;&gt;0,INDEX(INDIRECT("Tractor_Status.xls!"&amp;M$1),MATCH($F343,[1]!Serial,0),0),"N/A")</f>
        <v>N/A</v>
      </c>
      <c r="N343" s="206" t="str">
        <f ca="1">IF(INDEX(INDIRECT("Tractor_Status.xls!"&amp;N$1),MATCH($F343,[1]!Serial,0),0)&lt;&gt;0,INDEX(INDIRECT("Tractor_Status.xls!"&amp;N$1),MATCH($F343,[1]!Serial,0),0),"N/A")</f>
        <v>N/A</v>
      </c>
    </row>
    <row r="344" spans="6:14" x14ac:dyDescent="0.4">
      <c r="F344" t="s">
        <v>811</v>
      </c>
      <c r="G344" s="207" t="str">
        <f ca="1">INDEX($C$2:$C$13,MONTH(INDEX(INDIRECT("Tractor_Status.xls!"&amp;G$1),MATCH($F344,[1]!Serial,0),0)))</f>
        <v>January</v>
      </c>
      <c r="H344" s="206" t="str">
        <f ca="1">IF(INDEX(INDIRECT("Tractor_Status.xls!"&amp;H$1),MATCH($F344,[1]!Serial,0),0)&lt;&gt;0,INDEX(INDIRECT("Tractor_Status.xls!"&amp;H$1),MATCH($F344,[1]!Serial,0),0),"N/A")</f>
        <v>N/A</v>
      </c>
      <c r="I344" s="206" t="str">
        <f ca="1">IF(INDEX(INDIRECT("Tractor_Status.xls!"&amp;I$1),MATCH($F344,[1]!Serial,0),0)&lt;&gt;0,INDEX(INDIRECT("Tractor_Status.xls!"&amp;I$1),MATCH($F344,[1]!Serial,0),0),"N/A")</f>
        <v>N/A</v>
      </c>
      <c r="J344" s="207">
        <f ca="1">IF(INDEX(INDIRECT("Tractor_Status.xls!"&amp;J$1),MATCH($F344,[1]!Serial,0),0)&lt;&gt;0,INDEX(INDIRECT("Tractor_Status.xls!"&amp;J$1),MATCH($F344,[1]!Serial,0),0),"N/A")</f>
        <v>1020</v>
      </c>
      <c r="K344" s="206">
        <f ca="1">INDEX(INDIRECT("Tractor_Status.xls!"&amp;K$1),MATCH($F344,[1]!Serial,0),0)</f>
        <v>0</v>
      </c>
      <c r="L344" s="206" t="str">
        <f ca="1">IF(INDEX(INDIRECT("Tractor_Status.xls!"&amp;L$1),MATCH($F344,[1]!Serial,0),0)&lt;&gt;0,INDEX(INDIRECT("Tractor_Status.xls!"&amp;L$1),MATCH($F344,[1]!Serial,0),0),"N/A")</f>
        <v>N/A</v>
      </c>
      <c r="M344" s="206" t="str">
        <f ca="1">IF(INDEX(INDIRECT("Tractor_Status.xls!"&amp;M$1),MATCH($F344,[1]!Serial,0),0)&lt;&gt;0,INDEX(INDIRECT("Tractor_Status.xls!"&amp;M$1),MATCH($F344,[1]!Serial,0),0),"N/A")</f>
        <v>N/A</v>
      </c>
      <c r="N344" s="206" t="str">
        <f ca="1">IF(INDEX(INDIRECT("Tractor_Status.xls!"&amp;N$1),MATCH($F344,[1]!Serial,0),0)&lt;&gt;0,INDEX(INDIRECT("Tractor_Status.xls!"&amp;N$1),MATCH($F344,[1]!Serial,0),0),"N/A")</f>
        <v>N/A</v>
      </c>
    </row>
    <row r="345" spans="6:14" x14ac:dyDescent="0.4">
      <c r="F345" t="s">
        <v>812</v>
      </c>
      <c r="G345" s="207" t="str">
        <f ca="1">INDEX($C$2:$C$13,MONTH(INDEX(INDIRECT("Tractor_Status.xls!"&amp;G$1),MATCH($F345,[1]!Serial,0),0)))</f>
        <v>January</v>
      </c>
      <c r="H345" s="206" t="str">
        <f ca="1">IF(INDEX(INDIRECT("Tractor_Status.xls!"&amp;H$1),MATCH($F345,[1]!Serial,0),0)&lt;&gt;0,INDEX(INDIRECT("Tractor_Status.xls!"&amp;H$1),MATCH($F345,[1]!Serial,0),0),"N/A")</f>
        <v>N/A</v>
      </c>
      <c r="I345" s="206" t="str">
        <f ca="1">IF(INDEX(INDIRECT("Tractor_Status.xls!"&amp;I$1),MATCH($F345,[1]!Serial,0),0)&lt;&gt;0,INDEX(INDIRECT("Tractor_Status.xls!"&amp;I$1),MATCH($F345,[1]!Serial,0),0),"N/A")</f>
        <v>N/A</v>
      </c>
      <c r="J345" s="207">
        <f ca="1">IF(INDEX(INDIRECT("Tractor_Status.xls!"&amp;J$1),MATCH($F345,[1]!Serial,0),0)&lt;&gt;0,INDEX(INDIRECT("Tractor_Status.xls!"&amp;J$1),MATCH($F345,[1]!Serial,0),0),"N/A")</f>
        <v>1025</v>
      </c>
      <c r="K345" s="206">
        <f ca="1">INDEX(INDIRECT("Tractor_Status.xls!"&amp;K$1),MATCH($F345,[1]!Serial,0),0)</f>
        <v>0</v>
      </c>
      <c r="L345" s="206" t="str">
        <f ca="1">IF(INDEX(INDIRECT("Tractor_Status.xls!"&amp;L$1),MATCH($F345,[1]!Serial,0),0)&lt;&gt;0,INDEX(INDIRECT("Tractor_Status.xls!"&amp;L$1),MATCH($F345,[1]!Serial,0),0),"N/A")</f>
        <v>N/A</v>
      </c>
      <c r="M345" s="206" t="str">
        <f ca="1">IF(INDEX(INDIRECT("Tractor_Status.xls!"&amp;M$1),MATCH($F345,[1]!Serial,0),0)&lt;&gt;0,INDEX(INDIRECT("Tractor_Status.xls!"&amp;M$1),MATCH($F345,[1]!Serial,0),0),"N/A")</f>
        <v>N/A</v>
      </c>
      <c r="N345" s="206" t="str">
        <f ca="1">IF(INDEX(INDIRECT("Tractor_Status.xls!"&amp;N$1),MATCH($F345,[1]!Serial,0),0)&lt;&gt;0,INDEX(INDIRECT("Tractor_Status.xls!"&amp;N$1),MATCH($F345,[1]!Serial,0),0),"N/A")</f>
        <v>N/A</v>
      </c>
    </row>
    <row r="346" spans="6:14" x14ac:dyDescent="0.4">
      <c r="F346" t="s">
        <v>813</v>
      </c>
      <c r="G346" s="207" t="str">
        <f ca="1">INDEX($C$2:$C$13,MONTH(INDEX(INDIRECT("Tractor_Status.xls!"&amp;G$1),MATCH($F346,[1]!Serial,0),0)))</f>
        <v>January</v>
      </c>
      <c r="H346" s="206" t="str">
        <f ca="1">IF(INDEX(INDIRECT("Tractor_Status.xls!"&amp;H$1),MATCH($F346,[1]!Serial,0),0)&lt;&gt;0,INDEX(INDIRECT("Tractor_Status.xls!"&amp;H$1),MATCH($F346,[1]!Serial,0),0),"N/A")</f>
        <v>N/A</v>
      </c>
      <c r="I346" s="206" t="str">
        <f ca="1">IF(INDEX(INDIRECT("Tractor_Status.xls!"&amp;I$1),MATCH($F346,[1]!Serial,0),0)&lt;&gt;0,INDEX(INDIRECT("Tractor_Status.xls!"&amp;I$1),MATCH($F346,[1]!Serial,0),0),"N/A")</f>
        <v>N/A</v>
      </c>
      <c r="J346" s="207">
        <f ca="1">IF(INDEX(INDIRECT("Tractor_Status.xls!"&amp;J$1),MATCH($F346,[1]!Serial,0),0)&lt;&gt;0,INDEX(INDIRECT("Tractor_Status.xls!"&amp;J$1),MATCH($F346,[1]!Serial,0),0),"N/A")</f>
        <v>720</v>
      </c>
      <c r="K346" s="206">
        <f ca="1">INDEX(INDIRECT("Tractor_Status.xls!"&amp;K$1),MATCH($F346,[1]!Serial,0),0)</f>
        <v>0</v>
      </c>
      <c r="L346" s="206" t="str">
        <f ca="1">IF(INDEX(INDIRECT("Tractor_Status.xls!"&amp;L$1),MATCH($F346,[1]!Serial,0),0)&lt;&gt;0,INDEX(INDIRECT("Tractor_Status.xls!"&amp;L$1),MATCH($F346,[1]!Serial,0),0),"N/A")</f>
        <v>N/A</v>
      </c>
      <c r="M346" s="206" t="str">
        <f ca="1">IF(INDEX(INDIRECT("Tractor_Status.xls!"&amp;M$1),MATCH($F346,[1]!Serial,0),0)&lt;&gt;0,INDEX(INDIRECT("Tractor_Status.xls!"&amp;M$1),MATCH($F346,[1]!Serial,0),0),"N/A")</f>
        <v>N/A</v>
      </c>
      <c r="N346" s="206" t="str">
        <f ca="1">IF(INDEX(INDIRECT("Tractor_Status.xls!"&amp;N$1),MATCH($F346,[1]!Serial,0),0)&lt;&gt;0,INDEX(INDIRECT("Tractor_Status.xls!"&amp;N$1),MATCH($F346,[1]!Serial,0),0),"N/A")</f>
        <v>N/A</v>
      </c>
    </row>
    <row r="347" spans="6:14" x14ac:dyDescent="0.4">
      <c r="F347" t="s">
        <v>814</v>
      </c>
      <c r="G347" s="207" t="str">
        <f ca="1">INDEX($C$2:$C$13,MONTH(INDEX(INDIRECT("Tractor_Status.xls!"&amp;G$1),MATCH($F347,[1]!Serial,0),0)))</f>
        <v>January</v>
      </c>
      <c r="H347" s="206" t="str">
        <f ca="1">IF(INDEX(INDIRECT("Tractor_Status.xls!"&amp;H$1),MATCH($F347,[1]!Serial,0),0)&lt;&gt;0,INDEX(INDIRECT("Tractor_Status.xls!"&amp;H$1),MATCH($F347,[1]!Serial,0),0),"N/A")</f>
        <v>N/A</v>
      </c>
      <c r="I347" s="206" t="str">
        <f ca="1">IF(INDEX(INDIRECT("Tractor_Status.xls!"&amp;I$1),MATCH($F347,[1]!Serial,0),0)&lt;&gt;0,INDEX(INDIRECT("Tractor_Status.xls!"&amp;I$1),MATCH($F347,[1]!Serial,0),0),"N/A")</f>
        <v>N/A</v>
      </c>
      <c r="J347" s="207" t="str">
        <f ca="1">IF(INDEX(INDIRECT("Tractor_Status.xls!"&amp;J$1),MATCH($F347,[1]!Serial,0),0)&lt;&gt;0,INDEX(INDIRECT("Tractor_Status.xls!"&amp;J$1),MATCH($F347,[1]!Serial,0),0),"N/A")</f>
        <v>1220+</v>
      </c>
      <c r="K347" s="206">
        <f ca="1">INDEX(INDIRECT("Tractor_Status.xls!"&amp;K$1),MATCH($F347,[1]!Serial,0),0)</f>
        <v>0</v>
      </c>
      <c r="L347" s="206" t="str">
        <f ca="1">IF(INDEX(INDIRECT("Tractor_Status.xls!"&amp;L$1),MATCH($F347,[1]!Serial,0),0)&lt;&gt;0,INDEX(INDIRECT("Tractor_Status.xls!"&amp;L$1),MATCH($F347,[1]!Serial,0),0),"N/A")</f>
        <v>N/A</v>
      </c>
      <c r="M347" s="206" t="str">
        <f ca="1">IF(INDEX(INDIRECT("Tractor_Status.xls!"&amp;M$1),MATCH($F347,[1]!Serial,0),0)&lt;&gt;0,INDEX(INDIRECT("Tractor_Status.xls!"&amp;M$1),MATCH($F347,[1]!Serial,0),0),"N/A")</f>
        <v>N/A</v>
      </c>
      <c r="N347" s="206" t="str">
        <f ca="1">IF(INDEX(INDIRECT("Tractor_Status.xls!"&amp;N$1),MATCH($F347,[1]!Serial,0),0)&lt;&gt;0,INDEX(INDIRECT("Tractor_Status.xls!"&amp;N$1),MATCH($F347,[1]!Serial,0),0),"N/A")</f>
        <v>N/A</v>
      </c>
    </row>
    <row r="348" spans="6:14" x14ac:dyDescent="0.4">
      <c r="F348" t="s">
        <v>815</v>
      </c>
      <c r="G348" s="207" t="str">
        <f ca="1">INDEX($C$2:$C$13,MONTH(INDEX(INDIRECT("Tractor_Status.xls!"&amp;G$1),MATCH($F348,[1]!Serial,0),0)))</f>
        <v>January</v>
      </c>
      <c r="H348" s="206" t="str">
        <f ca="1">IF(INDEX(INDIRECT("Tractor_Status.xls!"&amp;H$1),MATCH($F348,[1]!Serial,0),0)&lt;&gt;0,INDEX(INDIRECT("Tractor_Status.xls!"&amp;H$1),MATCH($F348,[1]!Serial,0),0),"N/A")</f>
        <v>N/A</v>
      </c>
      <c r="I348" s="206" t="str">
        <f ca="1">IF(INDEX(INDIRECT("Tractor_Status.xls!"&amp;I$1),MATCH($F348,[1]!Serial,0),0)&lt;&gt;0,INDEX(INDIRECT("Tractor_Status.xls!"&amp;I$1),MATCH($F348,[1]!Serial,0),0),"N/A")</f>
        <v>N/A</v>
      </c>
      <c r="J348" s="207">
        <f ca="1">IF(INDEX(INDIRECT("Tractor_Status.xls!"&amp;J$1),MATCH($F348,[1]!Serial,0),0)&lt;&gt;0,INDEX(INDIRECT("Tractor_Status.xls!"&amp;J$1),MATCH($F348,[1]!Serial,0),0),"N/A")</f>
        <v>1220</v>
      </c>
      <c r="K348" s="206">
        <f ca="1">INDEX(INDIRECT("Tractor_Status.xls!"&amp;K$1),MATCH($F348,[1]!Serial,0),0)</f>
        <v>0</v>
      </c>
      <c r="L348" s="206" t="str">
        <f ca="1">IF(INDEX(INDIRECT("Tractor_Status.xls!"&amp;L$1),MATCH($F348,[1]!Serial,0),0)&lt;&gt;0,INDEX(INDIRECT("Tractor_Status.xls!"&amp;L$1),MATCH($F348,[1]!Serial,0),0),"N/A")</f>
        <v>N/A</v>
      </c>
      <c r="M348" s="206" t="str">
        <f ca="1">IF(INDEX(INDIRECT("Tractor_Status.xls!"&amp;M$1),MATCH($F348,[1]!Serial,0),0)&lt;&gt;0,INDEX(INDIRECT("Tractor_Status.xls!"&amp;M$1),MATCH($F348,[1]!Serial,0),0),"N/A")</f>
        <v>N/A</v>
      </c>
      <c r="N348" s="206" t="str">
        <f ca="1">IF(INDEX(INDIRECT("Tractor_Status.xls!"&amp;N$1),MATCH($F348,[1]!Serial,0),0)&lt;&gt;0,INDEX(INDIRECT("Tractor_Status.xls!"&amp;N$1),MATCH($F348,[1]!Serial,0),0),"N/A")</f>
        <v>N/A</v>
      </c>
    </row>
    <row r="349" spans="6:14" x14ac:dyDescent="0.4">
      <c r="F349" t="s">
        <v>816</v>
      </c>
      <c r="G349" s="207" t="str">
        <f ca="1">INDEX($C$2:$C$13,MONTH(INDEX(INDIRECT("Tractor_Status.xls!"&amp;G$1),MATCH($F349,[1]!Serial,0),0)))</f>
        <v>January</v>
      </c>
      <c r="H349" s="206" t="str">
        <f ca="1">IF(INDEX(INDIRECT("Tractor_Status.xls!"&amp;H$1),MATCH($F349,[1]!Serial,0),0)&lt;&gt;0,INDEX(INDIRECT("Tractor_Status.xls!"&amp;H$1),MATCH($F349,[1]!Serial,0),0),"N/A")</f>
        <v>N/A</v>
      </c>
      <c r="I349" s="206" t="str">
        <f ca="1">IF(INDEX(INDIRECT("Tractor_Status.xls!"&amp;I$1),MATCH($F349,[1]!Serial,0),0)&lt;&gt;0,INDEX(INDIRECT("Tractor_Status.xls!"&amp;I$1),MATCH($F349,[1]!Serial,0),0),"N/A")</f>
        <v>N/A</v>
      </c>
      <c r="J349" s="207">
        <f ca="1">IF(INDEX(INDIRECT("Tractor_Status.xls!"&amp;J$1),MATCH($F349,[1]!Serial,0),0)&lt;&gt;0,INDEX(INDIRECT("Tractor_Status.xls!"&amp;J$1),MATCH($F349,[1]!Serial,0),0),"N/A")</f>
        <v>1025</v>
      </c>
      <c r="K349" s="206">
        <f ca="1">INDEX(INDIRECT("Tractor_Status.xls!"&amp;K$1),MATCH($F349,[1]!Serial,0),0)</f>
        <v>0</v>
      </c>
      <c r="L349" s="206" t="str">
        <f ca="1">IF(INDEX(INDIRECT("Tractor_Status.xls!"&amp;L$1),MATCH($F349,[1]!Serial,0),0)&lt;&gt;0,INDEX(INDIRECT("Tractor_Status.xls!"&amp;L$1),MATCH($F349,[1]!Serial,0),0),"N/A")</f>
        <v>N/A</v>
      </c>
      <c r="M349" s="206" t="str">
        <f ca="1">IF(INDEX(INDIRECT("Tractor_Status.xls!"&amp;M$1),MATCH($F349,[1]!Serial,0),0)&lt;&gt;0,INDEX(INDIRECT("Tractor_Status.xls!"&amp;M$1),MATCH($F349,[1]!Serial,0),0),"N/A")</f>
        <v>N/A</v>
      </c>
      <c r="N349" s="206" t="str">
        <f ca="1">IF(INDEX(INDIRECT("Tractor_Status.xls!"&amp;N$1),MATCH($F349,[1]!Serial,0),0)&lt;&gt;0,INDEX(INDIRECT("Tractor_Status.xls!"&amp;N$1),MATCH($F349,[1]!Serial,0),0),"N/A")</f>
        <v>N/A</v>
      </c>
    </row>
    <row r="350" spans="6:14" x14ac:dyDescent="0.4">
      <c r="F350" t="s">
        <v>817</v>
      </c>
      <c r="G350" s="207" t="str">
        <f ca="1">INDEX($C$2:$C$13,MONTH(INDEX(INDIRECT("Tractor_Status.xls!"&amp;G$1),MATCH($F350,[1]!Serial,0),0)))</f>
        <v>January</v>
      </c>
      <c r="H350" s="206" t="str">
        <f ca="1">IF(INDEX(INDIRECT("Tractor_Status.xls!"&amp;H$1),MATCH($F350,[1]!Serial,0),0)&lt;&gt;0,INDEX(INDIRECT("Tractor_Status.xls!"&amp;H$1),MATCH($F350,[1]!Serial,0),0),"N/A")</f>
        <v>N/A</v>
      </c>
      <c r="I350" s="206" t="str">
        <f ca="1">IF(INDEX(INDIRECT("Tractor_Status.xls!"&amp;I$1),MATCH($F350,[1]!Serial,0),0)&lt;&gt;0,INDEX(INDIRECT("Tractor_Status.xls!"&amp;I$1),MATCH($F350,[1]!Serial,0),0),"N/A")</f>
        <v>N/A</v>
      </c>
      <c r="J350" s="207">
        <f ca="1">IF(INDEX(INDIRECT("Tractor_Status.xls!"&amp;J$1),MATCH($F350,[1]!Serial,0),0)&lt;&gt;0,INDEX(INDIRECT("Tractor_Status.xls!"&amp;J$1),MATCH($F350,[1]!Serial,0),0),"N/A")</f>
        <v>720</v>
      </c>
      <c r="K350" s="206">
        <f ca="1">INDEX(INDIRECT("Tractor_Status.xls!"&amp;K$1),MATCH($F350,[1]!Serial,0),0)</f>
        <v>0</v>
      </c>
      <c r="L350" s="206" t="str">
        <f ca="1">IF(INDEX(INDIRECT("Tractor_Status.xls!"&amp;L$1),MATCH($F350,[1]!Serial,0),0)&lt;&gt;0,INDEX(INDIRECT("Tractor_Status.xls!"&amp;L$1),MATCH($F350,[1]!Serial,0),0),"N/A")</f>
        <v>N/A</v>
      </c>
      <c r="M350" s="206" t="str">
        <f ca="1">IF(INDEX(INDIRECT("Tractor_Status.xls!"&amp;M$1),MATCH($F350,[1]!Serial,0),0)&lt;&gt;0,INDEX(INDIRECT("Tractor_Status.xls!"&amp;M$1),MATCH($F350,[1]!Serial,0),0),"N/A")</f>
        <v>N/A</v>
      </c>
      <c r="N350" s="206" t="str">
        <f ca="1">IF(INDEX(INDIRECT("Tractor_Status.xls!"&amp;N$1),MATCH($F350,[1]!Serial,0),0)&lt;&gt;0,INDEX(INDIRECT("Tractor_Status.xls!"&amp;N$1),MATCH($F350,[1]!Serial,0),0),"N/A")</f>
        <v>N/A</v>
      </c>
    </row>
    <row r="351" spans="6:14" x14ac:dyDescent="0.4">
      <c r="F351" t="s">
        <v>818</v>
      </c>
      <c r="G351" s="207" t="str">
        <f ca="1">INDEX($C$2:$C$13,MONTH(INDEX(INDIRECT("Tractor_Status.xls!"&amp;G$1),MATCH($F351,[1]!Serial,0),0)))</f>
        <v>January</v>
      </c>
      <c r="H351" s="206" t="str">
        <f ca="1">IF(INDEX(INDIRECT("Tractor_Status.xls!"&amp;H$1),MATCH($F351,[1]!Serial,0),0)&lt;&gt;0,INDEX(INDIRECT("Tractor_Status.xls!"&amp;H$1),MATCH($F351,[1]!Serial,0),0),"N/A")</f>
        <v>N/A</v>
      </c>
      <c r="I351" s="206" t="str">
        <f ca="1">IF(INDEX(INDIRECT("Tractor_Status.xls!"&amp;I$1),MATCH($F351,[1]!Serial,0),0)&lt;&gt;0,INDEX(INDIRECT("Tractor_Status.xls!"&amp;I$1),MATCH($F351,[1]!Serial,0),0),"N/A")</f>
        <v>N/A</v>
      </c>
      <c r="J351" s="207">
        <f ca="1">IF(INDEX(INDIRECT("Tractor_Status.xls!"&amp;J$1),MATCH($F351,[1]!Serial,0),0)&lt;&gt;0,INDEX(INDIRECT("Tractor_Status.xls!"&amp;J$1),MATCH($F351,[1]!Serial,0),0),"N/A")</f>
        <v>1220</v>
      </c>
      <c r="K351" s="206">
        <f ca="1">INDEX(INDIRECT("Tractor_Status.xls!"&amp;K$1),MATCH($F351,[1]!Serial,0),0)</f>
        <v>0</v>
      </c>
      <c r="L351" s="206" t="str">
        <f ca="1">IF(INDEX(INDIRECT("Tractor_Status.xls!"&amp;L$1),MATCH($F351,[1]!Serial,0),0)&lt;&gt;0,INDEX(INDIRECT("Tractor_Status.xls!"&amp;L$1),MATCH($F351,[1]!Serial,0),0),"N/A")</f>
        <v>N/A</v>
      </c>
      <c r="M351" s="206" t="str">
        <f ca="1">IF(INDEX(INDIRECT("Tractor_Status.xls!"&amp;M$1),MATCH($F351,[1]!Serial,0),0)&lt;&gt;0,INDEX(INDIRECT("Tractor_Status.xls!"&amp;M$1),MATCH($F351,[1]!Serial,0),0),"N/A")</f>
        <v>N/A</v>
      </c>
      <c r="N351" s="206" t="str">
        <f ca="1">IF(INDEX(INDIRECT("Tractor_Status.xls!"&amp;N$1),MATCH($F351,[1]!Serial,0),0)&lt;&gt;0,INDEX(INDIRECT("Tractor_Status.xls!"&amp;N$1),MATCH($F351,[1]!Serial,0),0),"N/A")</f>
        <v>N/A</v>
      </c>
    </row>
    <row r="352" spans="6:14" x14ac:dyDescent="0.4">
      <c r="F352" t="s">
        <v>819</v>
      </c>
      <c r="G352" s="207" t="str">
        <f ca="1">INDEX($C$2:$C$13,MONTH(INDEX(INDIRECT("Tractor_Status.xls!"&amp;G$1),MATCH($F352,[1]!Serial,0),0)))</f>
        <v>January</v>
      </c>
      <c r="H352" s="206" t="str">
        <f ca="1">IF(INDEX(INDIRECT("Tractor_Status.xls!"&amp;H$1),MATCH($F352,[1]!Serial,0),0)&lt;&gt;0,INDEX(INDIRECT("Tractor_Status.xls!"&amp;H$1),MATCH($F352,[1]!Serial,0),0),"N/A")</f>
        <v>N/A</v>
      </c>
      <c r="I352" s="206" t="str">
        <f ca="1">IF(INDEX(INDIRECT("Tractor_Status.xls!"&amp;I$1),MATCH($F352,[1]!Serial,0),0)&lt;&gt;0,INDEX(INDIRECT("Tractor_Status.xls!"&amp;I$1),MATCH($F352,[1]!Serial,0),0),"N/A")</f>
        <v>N/A</v>
      </c>
      <c r="J352" s="207">
        <f ca="1">IF(INDEX(INDIRECT("Tractor_Status.xls!"&amp;J$1),MATCH($F352,[1]!Serial,0),0)&lt;&gt;0,INDEX(INDIRECT("Tractor_Status.xls!"&amp;J$1),MATCH($F352,[1]!Serial,0),0),"N/A")</f>
        <v>720</v>
      </c>
      <c r="K352" s="206">
        <f ca="1">INDEX(INDIRECT("Tractor_Status.xls!"&amp;K$1),MATCH($F352,[1]!Serial,0),0)</f>
        <v>0</v>
      </c>
      <c r="L352" s="206" t="str">
        <f ca="1">IF(INDEX(INDIRECT("Tractor_Status.xls!"&amp;L$1),MATCH($F352,[1]!Serial,0),0)&lt;&gt;0,INDEX(INDIRECT("Tractor_Status.xls!"&amp;L$1),MATCH($F352,[1]!Serial,0),0),"N/A")</f>
        <v>N/A</v>
      </c>
      <c r="M352" s="206" t="str">
        <f ca="1">IF(INDEX(INDIRECT("Tractor_Status.xls!"&amp;M$1),MATCH($F352,[1]!Serial,0),0)&lt;&gt;0,INDEX(INDIRECT("Tractor_Status.xls!"&amp;M$1),MATCH($F352,[1]!Serial,0),0),"N/A")</f>
        <v>N/A</v>
      </c>
      <c r="N352" s="206" t="str">
        <f ca="1">IF(INDEX(INDIRECT("Tractor_Status.xls!"&amp;N$1),MATCH($F352,[1]!Serial,0),0)&lt;&gt;0,INDEX(INDIRECT("Tractor_Status.xls!"&amp;N$1),MATCH($F352,[1]!Serial,0),0),"N/A")</f>
        <v>N/A</v>
      </c>
    </row>
    <row r="353" spans="4:14" x14ac:dyDescent="0.4">
      <c r="F353" t="s">
        <v>820</v>
      </c>
      <c r="G353" s="207" t="str">
        <f ca="1">INDEX($C$2:$C$13,MONTH(INDEX(INDIRECT("Tractor_Status.xls!"&amp;G$1),MATCH($F353,[1]!Serial,0),0)))</f>
        <v>January</v>
      </c>
      <c r="H353" s="206" t="str">
        <f ca="1">IF(INDEX(INDIRECT("Tractor_Status.xls!"&amp;H$1),MATCH($F353,[1]!Serial,0),0)&lt;&gt;0,INDEX(INDIRECT("Tractor_Status.xls!"&amp;H$1),MATCH($F353,[1]!Serial,0),0),"N/A")</f>
        <v>N/A</v>
      </c>
      <c r="I353" s="206" t="str">
        <f ca="1">IF(INDEX(INDIRECT("Tractor_Status.xls!"&amp;I$1),MATCH($F353,[1]!Serial,0),0)&lt;&gt;0,INDEX(INDIRECT("Tractor_Status.xls!"&amp;I$1),MATCH($F353,[1]!Serial,0),0),"N/A")</f>
        <v>N/A</v>
      </c>
      <c r="J353" s="207">
        <f ca="1">IF(INDEX(INDIRECT("Tractor_Status.xls!"&amp;J$1),MATCH($F353,[1]!Serial,0),0)&lt;&gt;0,INDEX(INDIRECT("Tractor_Status.xls!"&amp;J$1),MATCH($F353,[1]!Serial,0),0),"N/A")</f>
        <v>720</v>
      </c>
      <c r="K353" s="206">
        <f ca="1">INDEX(INDIRECT("Tractor_Status.xls!"&amp;K$1),MATCH($F353,[1]!Serial,0),0)</f>
        <v>0</v>
      </c>
      <c r="L353" s="206" t="str">
        <f ca="1">IF(INDEX(INDIRECT("Tractor_Status.xls!"&amp;L$1),MATCH($F353,[1]!Serial,0),0)&lt;&gt;0,INDEX(INDIRECT("Tractor_Status.xls!"&amp;L$1),MATCH($F353,[1]!Serial,0),0),"N/A")</f>
        <v>N/A</v>
      </c>
      <c r="M353" s="206" t="str">
        <f ca="1">IF(INDEX(INDIRECT("Tractor_Status.xls!"&amp;M$1),MATCH($F353,[1]!Serial,0),0)&lt;&gt;0,INDEX(INDIRECT("Tractor_Status.xls!"&amp;M$1),MATCH($F353,[1]!Serial,0),0),"N/A")</f>
        <v>N/A</v>
      </c>
      <c r="N353" s="206" t="str">
        <f ca="1">IF(INDEX(INDIRECT("Tractor_Status.xls!"&amp;N$1),MATCH($F353,[1]!Serial,0),0)&lt;&gt;0,INDEX(INDIRECT("Tractor_Status.xls!"&amp;N$1),MATCH($F353,[1]!Serial,0),0),"N/A")</f>
        <v>N/A</v>
      </c>
    </row>
    <row r="354" spans="4:14" x14ac:dyDescent="0.4">
      <c r="F354" t="s">
        <v>821</v>
      </c>
      <c r="G354" s="207" t="str">
        <f ca="1">INDEX($C$2:$C$13,MONTH(INDEX(INDIRECT("Tractor_Status.xls!"&amp;G$1),MATCH($F354,[1]!Serial,0),0)))</f>
        <v>January</v>
      </c>
      <c r="H354" s="206" t="str">
        <f ca="1">IF(INDEX(INDIRECT("Tractor_Status.xls!"&amp;H$1),MATCH($F354,[1]!Serial,0),0)&lt;&gt;0,INDEX(INDIRECT("Tractor_Status.xls!"&amp;H$1),MATCH($F354,[1]!Serial,0),0),"N/A")</f>
        <v>N/A</v>
      </c>
      <c r="I354" s="206" t="str">
        <f ca="1">IF(INDEX(INDIRECT("Tractor_Status.xls!"&amp;I$1),MATCH($F354,[1]!Serial,0),0)&lt;&gt;0,INDEX(INDIRECT("Tractor_Status.xls!"&amp;I$1),MATCH($F354,[1]!Serial,0),0),"N/A")</f>
        <v>N/A</v>
      </c>
      <c r="J354" s="207">
        <f ca="1">IF(INDEX(INDIRECT("Tractor_Status.xls!"&amp;J$1),MATCH($F354,[1]!Serial,0),0)&lt;&gt;0,INDEX(INDIRECT("Tractor_Status.xls!"&amp;J$1),MATCH($F354,[1]!Serial,0),0),"N/A")</f>
        <v>1020</v>
      </c>
      <c r="K354" s="206">
        <f ca="1">INDEX(INDIRECT("Tractor_Status.xls!"&amp;K$1),MATCH($F354,[1]!Serial,0),0)</f>
        <v>0</v>
      </c>
      <c r="L354" s="206" t="str">
        <f ca="1">IF(INDEX(INDIRECT("Tractor_Status.xls!"&amp;L$1),MATCH($F354,[1]!Serial,0),0)&lt;&gt;0,INDEX(INDIRECT("Tractor_Status.xls!"&amp;L$1),MATCH($F354,[1]!Serial,0),0),"N/A")</f>
        <v>N/A</v>
      </c>
      <c r="M354" s="206" t="str">
        <f ca="1">IF(INDEX(INDIRECT("Tractor_Status.xls!"&amp;M$1),MATCH($F354,[1]!Serial,0),0)&lt;&gt;0,INDEX(INDIRECT("Tractor_Status.xls!"&amp;M$1),MATCH($F354,[1]!Serial,0),0),"N/A")</f>
        <v>N/A</v>
      </c>
      <c r="N354" s="206" t="str">
        <f ca="1">IF(INDEX(INDIRECT("Tractor_Status.xls!"&amp;N$1),MATCH($F354,[1]!Serial,0),0)&lt;&gt;0,INDEX(INDIRECT("Tractor_Status.xls!"&amp;N$1),MATCH($F354,[1]!Serial,0),0),"N/A")</f>
        <v>N/A</v>
      </c>
    </row>
    <row r="355" spans="4:14" x14ac:dyDescent="0.4">
      <c r="F355" t="s">
        <v>822</v>
      </c>
      <c r="G355" s="207" t="str">
        <f ca="1">INDEX($C$2:$C$13,MONTH(INDEX(INDIRECT("Tractor_Status.xls!"&amp;G$1),MATCH($F355,[1]!Serial,0),0)))</f>
        <v>January</v>
      </c>
      <c r="H355" s="206" t="str">
        <f ca="1">IF(INDEX(INDIRECT("Tractor_Status.xls!"&amp;H$1),MATCH($F355,[1]!Serial,0),0)&lt;&gt;0,INDEX(INDIRECT("Tractor_Status.xls!"&amp;H$1),MATCH($F355,[1]!Serial,0),0),"N/A")</f>
        <v>N/A</v>
      </c>
      <c r="I355" s="206" t="str">
        <f ca="1">IF(INDEX(INDIRECT("Tractor_Status.xls!"&amp;I$1),MATCH($F355,[1]!Serial,0),0)&lt;&gt;0,INDEX(INDIRECT("Tractor_Status.xls!"&amp;I$1),MATCH($F355,[1]!Serial,0),0),"N/A")</f>
        <v>N/A</v>
      </c>
      <c r="J355" s="207">
        <f ca="1">IF(INDEX(INDIRECT("Tractor_Status.xls!"&amp;J$1),MATCH($F355,[1]!Serial,0),0)&lt;&gt;0,INDEX(INDIRECT("Tractor_Status.xls!"&amp;J$1),MATCH($F355,[1]!Serial,0),0),"N/A")</f>
        <v>1025</v>
      </c>
      <c r="K355" s="206">
        <f ca="1">INDEX(INDIRECT("Tractor_Status.xls!"&amp;K$1),MATCH($F355,[1]!Serial,0),0)</f>
        <v>0</v>
      </c>
      <c r="L355" s="206" t="str">
        <f ca="1">IF(INDEX(INDIRECT("Tractor_Status.xls!"&amp;L$1),MATCH($F355,[1]!Serial,0),0)&lt;&gt;0,INDEX(INDIRECT("Tractor_Status.xls!"&amp;L$1),MATCH($F355,[1]!Serial,0),0),"N/A")</f>
        <v>N/A</v>
      </c>
      <c r="M355" s="206" t="str">
        <f ca="1">IF(INDEX(INDIRECT("Tractor_Status.xls!"&amp;M$1),MATCH($F355,[1]!Serial,0),0)&lt;&gt;0,INDEX(INDIRECT("Tractor_Status.xls!"&amp;M$1),MATCH($F355,[1]!Serial,0),0),"N/A")</f>
        <v>N/A</v>
      </c>
      <c r="N355" s="206" t="str">
        <f ca="1">IF(INDEX(INDIRECT("Tractor_Status.xls!"&amp;N$1),MATCH($F355,[1]!Serial,0),0)&lt;&gt;0,INDEX(INDIRECT("Tractor_Status.xls!"&amp;N$1),MATCH($F355,[1]!Serial,0),0),"N/A")</f>
        <v>N/A</v>
      </c>
    </row>
    <row r="356" spans="4:14" x14ac:dyDescent="0.4">
      <c r="D356" s="115"/>
      <c r="F356" t="s">
        <v>823</v>
      </c>
      <c r="G356" s="207" t="str">
        <f ca="1">INDEX($C$2:$C$13,MONTH(INDEX(INDIRECT("Tractor_Status.xls!"&amp;G$1),MATCH($F356,[1]!Serial,0),0)))</f>
        <v>January</v>
      </c>
      <c r="H356" s="206" t="str">
        <f ca="1">IF(INDEX(INDIRECT("Tractor_Status.xls!"&amp;H$1),MATCH($F356,[1]!Serial,0),0)&lt;&gt;0,INDEX(INDIRECT("Tractor_Status.xls!"&amp;H$1),MATCH($F356,[1]!Serial,0),0),"N/A")</f>
        <v>N/A</v>
      </c>
      <c r="I356" s="206" t="str">
        <f ca="1">IF(INDEX(INDIRECT("Tractor_Status.xls!"&amp;I$1),MATCH($F356,[1]!Serial,0),0)&lt;&gt;0,INDEX(INDIRECT("Tractor_Status.xls!"&amp;I$1),MATCH($F356,[1]!Serial,0),0),"N/A")</f>
        <v>N/A</v>
      </c>
      <c r="J356" s="207">
        <f ca="1">IF(INDEX(INDIRECT("Tractor_Status.xls!"&amp;J$1),MATCH($F356,[1]!Serial,0),0)&lt;&gt;0,INDEX(INDIRECT("Tractor_Status.xls!"&amp;J$1),MATCH($F356,[1]!Serial,0),0),"N/A")</f>
        <v>720</v>
      </c>
      <c r="K356" s="206">
        <f ca="1">INDEX(INDIRECT("Tractor_Status.xls!"&amp;K$1),MATCH($F356,[1]!Serial,0),0)</f>
        <v>0</v>
      </c>
      <c r="L356" s="206" t="str">
        <f ca="1">IF(INDEX(INDIRECT("Tractor_Status.xls!"&amp;L$1),MATCH($F356,[1]!Serial,0),0)&lt;&gt;0,INDEX(INDIRECT("Tractor_Status.xls!"&amp;L$1),MATCH($F356,[1]!Serial,0),0),"N/A")</f>
        <v>N/A</v>
      </c>
      <c r="M356" s="206" t="str">
        <f ca="1">IF(INDEX(INDIRECT("Tractor_Status.xls!"&amp;M$1),MATCH($F356,[1]!Serial,0),0)&lt;&gt;0,INDEX(INDIRECT("Tractor_Status.xls!"&amp;M$1),MATCH($F356,[1]!Serial,0),0),"N/A")</f>
        <v>N/A</v>
      </c>
      <c r="N356" s="206" t="str">
        <f ca="1">IF(INDEX(INDIRECT("Tractor_Status.xls!"&amp;N$1),MATCH($F356,[1]!Serial,0),0)&lt;&gt;0,INDEX(INDIRECT("Tractor_Status.xls!"&amp;N$1),MATCH($F356,[1]!Serial,0),0),"N/A")</f>
        <v>N/A</v>
      </c>
    </row>
    <row r="357" spans="4:14" x14ac:dyDescent="0.4">
      <c r="D357" s="115"/>
      <c r="F357" t="s">
        <v>824</v>
      </c>
      <c r="G357" s="207" t="str">
        <f ca="1">INDEX($C$2:$C$13,MONTH(INDEX(INDIRECT("Tractor_Status.xls!"&amp;G$1),MATCH($F357,[1]!Serial,0),0)))</f>
        <v>January</v>
      </c>
      <c r="H357" s="206" t="str">
        <f ca="1">IF(INDEX(INDIRECT("Tractor_Status.xls!"&amp;H$1),MATCH($F357,[1]!Serial,0),0)&lt;&gt;0,INDEX(INDIRECT("Tractor_Status.xls!"&amp;H$1),MATCH($F357,[1]!Serial,0),0),"N/A")</f>
        <v>N/A</v>
      </c>
      <c r="I357" s="206" t="str">
        <f ca="1">IF(INDEX(INDIRECT("Tractor_Status.xls!"&amp;I$1),MATCH($F357,[1]!Serial,0),0)&lt;&gt;0,INDEX(INDIRECT("Tractor_Status.xls!"&amp;I$1),MATCH($F357,[1]!Serial,0),0),"N/A")</f>
        <v>N/A</v>
      </c>
      <c r="J357" s="207" t="str">
        <f ca="1">IF(INDEX(INDIRECT("Tractor_Status.xls!"&amp;J$1),MATCH($F357,[1]!Serial,0),0)&lt;&gt;0,INDEX(INDIRECT("Tractor_Status.xls!"&amp;J$1),MATCH($F357,[1]!Serial,0),0),"N/A")</f>
        <v>1220+</v>
      </c>
      <c r="K357" s="206">
        <f ca="1">INDEX(INDIRECT("Tractor_Status.xls!"&amp;K$1),MATCH($F357,[1]!Serial,0),0)</f>
        <v>0</v>
      </c>
      <c r="L357" s="206" t="str">
        <f ca="1">IF(INDEX(INDIRECT("Tractor_Status.xls!"&amp;L$1),MATCH($F357,[1]!Serial,0),0)&lt;&gt;0,INDEX(INDIRECT("Tractor_Status.xls!"&amp;L$1),MATCH($F357,[1]!Serial,0),0),"N/A")</f>
        <v>N/A</v>
      </c>
      <c r="M357" s="206" t="str">
        <f ca="1">IF(INDEX(INDIRECT("Tractor_Status.xls!"&amp;M$1),MATCH($F357,[1]!Serial,0),0)&lt;&gt;0,INDEX(INDIRECT("Tractor_Status.xls!"&amp;M$1),MATCH($F357,[1]!Serial,0),0),"N/A")</f>
        <v>N/A</v>
      </c>
      <c r="N357" s="206" t="str">
        <f ca="1">IF(INDEX(INDIRECT("Tractor_Status.xls!"&amp;N$1),MATCH($F357,[1]!Serial,0),0)&lt;&gt;0,INDEX(INDIRECT("Tractor_Status.xls!"&amp;N$1),MATCH($F357,[1]!Serial,0),0),"N/A")</f>
        <v>N/A</v>
      </c>
    </row>
    <row r="358" spans="4:14" x14ac:dyDescent="0.4">
      <c r="F358" t="s">
        <v>825</v>
      </c>
      <c r="G358" s="207" t="str">
        <f ca="1">INDEX($C$2:$C$13,MONTH(INDEX(INDIRECT("Tractor_Status.xls!"&amp;G$1),MATCH($F358,[1]!Serial,0),0)))</f>
        <v>January</v>
      </c>
      <c r="H358" s="206" t="str">
        <f ca="1">IF(INDEX(INDIRECT("Tractor_Status.xls!"&amp;H$1),MATCH($F358,[1]!Serial,0),0)&lt;&gt;0,INDEX(INDIRECT("Tractor_Status.xls!"&amp;H$1),MATCH($F358,[1]!Serial,0),0),"N/A")</f>
        <v>N/A</v>
      </c>
      <c r="I358" s="206" t="str">
        <f ca="1">IF(INDEX(INDIRECT("Tractor_Status.xls!"&amp;I$1),MATCH($F358,[1]!Serial,0),0)&lt;&gt;0,INDEX(INDIRECT("Tractor_Status.xls!"&amp;I$1),MATCH($F358,[1]!Serial,0),0),"N/A")</f>
        <v>N/A</v>
      </c>
      <c r="J358" s="207">
        <f ca="1">IF(INDEX(INDIRECT("Tractor_Status.xls!"&amp;J$1),MATCH($F358,[1]!Serial,0),0)&lt;&gt;0,INDEX(INDIRECT("Tractor_Status.xls!"&amp;J$1),MATCH($F358,[1]!Serial,0),0),"N/A")</f>
        <v>1220</v>
      </c>
      <c r="K358" s="206">
        <f ca="1">INDEX(INDIRECT("Tractor_Status.xls!"&amp;K$1),MATCH($F358,[1]!Serial,0),0)</f>
        <v>0</v>
      </c>
      <c r="L358" s="206" t="str">
        <f ca="1">IF(INDEX(INDIRECT("Tractor_Status.xls!"&amp;L$1),MATCH($F358,[1]!Serial,0),0)&lt;&gt;0,INDEX(INDIRECT("Tractor_Status.xls!"&amp;L$1),MATCH($F358,[1]!Serial,0),0),"N/A")</f>
        <v>N/A</v>
      </c>
      <c r="M358" s="206" t="str">
        <f ca="1">IF(INDEX(INDIRECT("Tractor_Status.xls!"&amp;M$1),MATCH($F358,[1]!Serial,0),0)&lt;&gt;0,INDEX(INDIRECT("Tractor_Status.xls!"&amp;M$1),MATCH($F358,[1]!Serial,0),0),"N/A")</f>
        <v>N/A</v>
      </c>
      <c r="N358" s="206" t="str">
        <f ca="1">IF(INDEX(INDIRECT("Tractor_Status.xls!"&amp;N$1),MATCH($F358,[1]!Serial,0),0)&lt;&gt;0,INDEX(INDIRECT("Tractor_Status.xls!"&amp;N$1),MATCH($F358,[1]!Serial,0),0),"N/A")</f>
        <v>N/A</v>
      </c>
    </row>
    <row r="359" spans="4:14" x14ac:dyDescent="0.4">
      <c r="F359" t="s">
        <v>826</v>
      </c>
      <c r="G359" s="207" t="str">
        <f ca="1">INDEX($C$2:$C$13,MONTH(INDEX(INDIRECT("Tractor_Status.xls!"&amp;G$1),MATCH($F359,[1]!Serial,0),0)))</f>
        <v>January</v>
      </c>
      <c r="H359" s="206" t="str">
        <f ca="1">IF(INDEX(INDIRECT("Tractor_Status.xls!"&amp;H$1),MATCH($F359,[1]!Serial,0),0)&lt;&gt;0,INDEX(INDIRECT("Tractor_Status.xls!"&amp;H$1),MATCH($F359,[1]!Serial,0),0),"N/A")</f>
        <v>N/A</v>
      </c>
      <c r="I359" s="206" t="str">
        <f ca="1">IF(INDEX(INDIRECT("Tractor_Status.xls!"&amp;I$1),MATCH($F359,[1]!Serial,0),0)&lt;&gt;0,INDEX(INDIRECT("Tractor_Status.xls!"&amp;I$1),MATCH($F359,[1]!Serial,0),0),"N/A")</f>
        <v>N/A</v>
      </c>
      <c r="J359" s="207">
        <f ca="1">IF(INDEX(INDIRECT("Tractor_Status.xls!"&amp;J$1),MATCH($F359,[1]!Serial,0),0)&lt;&gt;0,INDEX(INDIRECT("Tractor_Status.xls!"&amp;J$1),MATCH($F359,[1]!Serial,0),0),"N/A")</f>
        <v>1220</v>
      </c>
      <c r="K359" s="206">
        <f ca="1">INDEX(INDIRECT("Tractor_Status.xls!"&amp;K$1),MATCH($F359,[1]!Serial,0),0)</f>
        <v>0</v>
      </c>
      <c r="L359" s="206" t="str">
        <f ca="1">IF(INDEX(INDIRECT("Tractor_Status.xls!"&amp;L$1),MATCH($F359,[1]!Serial,0),0)&lt;&gt;0,INDEX(INDIRECT("Tractor_Status.xls!"&amp;L$1),MATCH($F359,[1]!Serial,0),0),"N/A")</f>
        <v>N/A</v>
      </c>
      <c r="M359" s="206" t="str">
        <f ca="1">IF(INDEX(INDIRECT("Tractor_Status.xls!"&amp;M$1),MATCH($F359,[1]!Serial,0),0)&lt;&gt;0,INDEX(INDIRECT("Tractor_Status.xls!"&amp;M$1),MATCH($F359,[1]!Serial,0),0),"N/A")</f>
        <v>N/A</v>
      </c>
      <c r="N359" s="206" t="str">
        <f ca="1">IF(INDEX(INDIRECT("Tractor_Status.xls!"&amp;N$1),MATCH($F359,[1]!Serial,0),0)&lt;&gt;0,INDEX(INDIRECT("Tractor_Status.xls!"&amp;N$1),MATCH($F359,[1]!Serial,0),0),"N/A")</f>
        <v>N/A</v>
      </c>
    </row>
    <row r="360" spans="4:14" x14ac:dyDescent="0.4">
      <c r="F360" t="s">
        <v>827</v>
      </c>
      <c r="G360" s="207" t="str">
        <f ca="1">INDEX($C$2:$C$13,MONTH(INDEX(INDIRECT("Tractor_Status.xls!"&amp;G$1),MATCH($F360,[1]!Serial,0),0)))</f>
        <v>January</v>
      </c>
      <c r="H360" s="206" t="str">
        <f ca="1">IF(INDEX(INDIRECT("Tractor_Status.xls!"&amp;H$1),MATCH($F360,[1]!Serial,0),0)&lt;&gt;0,INDEX(INDIRECT("Tractor_Status.xls!"&amp;H$1),MATCH($F360,[1]!Serial,0),0),"N/A")</f>
        <v>N/A</v>
      </c>
      <c r="I360" s="206" t="str">
        <f ca="1">IF(INDEX(INDIRECT("Tractor_Status.xls!"&amp;I$1),MATCH($F360,[1]!Serial,0),0)&lt;&gt;0,INDEX(INDIRECT("Tractor_Status.xls!"&amp;I$1),MATCH($F360,[1]!Serial,0),0),"N/A")</f>
        <v>N/A</v>
      </c>
      <c r="J360" s="207">
        <f ca="1">IF(INDEX(INDIRECT("Tractor_Status.xls!"&amp;J$1),MATCH($F360,[1]!Serial,0),0)&lt;&gt;0,INDEX(INDIRECT("Tractor_Status.xls!"&amp;J$1),MATCH($F360,[1]!Serial,0),0),"N/A")</f>
        <v>720</v>
      </c>
      <c r="K360" s="206">
        <f ca="1">INDEX(INDIRECT("Tractor_Status.xls!"&amp;K$1),MATCH($F360,[1]!Serial,0),0)</f>
        <v>0</v>
      </c>
      <c r="L360" s="206" t="str">
        <f ca="1">IF(INDEX(INDIRECT("Tractor_Status.xls!"&amp;L$1),MATCH($F360,[1]!Serial,0),0)&lt;&gt;0,INDEX(INDIRECT("Tractor_Status.xls!"&amp;L$1),MATCH($F360,[1]!Serial,0),0),"N/A")</f>
        <v>N/A</v>
      </c>
      <c r="M360" s="206" t="str">
        <f ca="1">IF(INDEX(INDIRECT("Tractor_Status.xls!"&amp;M$1),MATCH($F360,[1]!Serial,0),0)&lt;&gt;0,INDEX(INDIRECT("Tractor_Status.xls!"&amp;M$1),MATCH($F360,[1]!Serial,0),0),"N/A")</f>
        <v>N/A</v>
      </c>
      <c r="N360" s="206" t="str">
        <f ca="1">IF(INDEX(INDIRECT("Tractor_Status.xls!"&amp;N$1),MATCH($F360,[1]!Serial,0),0)&lt;&gt;0,INDEX(INDIRECT("Tractor_Status.xls!"&amp;N$1),MATCH($F360,[1]!Serial,0),0),"N/A")</f>
        <v>N/A</v>
      </c>
    </row>
    <row r="361" spans="4:14" x14ac:dyDescent="0.4">
      <c r="F361" t="s">
        <v>828</v>
      </c>
      <c r="G361" s="207" t="str">
        <f ca="1">INDEX($C$2:$C$13,MONTH(INDEX(INDIRECT("Tractor_Status.xls!"&amp;G$1),MATCH($F361,[1]!Serial,0),0)))</f>
        <v>January</v>
      </c>
      <c r="H361" s="206" t="str">
        <f ca="1">IF(INDEX(INDIRECT("Tractor_Status.xls!"&amp;H$1),MATCH($F361,[1]!Serial,0),0)&lt;&gt;0,INDEX(INDIRECT("Tractor_Status.xls!"&amp;H$1),MATCH($F361,[1]!Serial,0),0),"N/A")</f>
        <v>N/A</v>
      </c>
      <c r="I361" s="206" t="str">
        <f ca="1">IF(INDEX(INDIRECT("Tractor_Status.xls!"&amp;I$1),MATCH($F361,[1]!Serial,0),0)&lt;&gt;0,INDEX(INDIRECT("Tractor_Status.xls!"&amp;I$1),MATCH($F361,[1]!Serial,0),0),"N/A")</f>
        <v>N/A</v>
      </c>
      <c r="J361" s="207">
        <f ca="1">IF(INDEX(INDIRECT("Tractor_Status.xls!"&amp;J$1),MATCH($F361,[1]!Serial,0),0)&lt;&gt;0,INDEX(INDIRECT("Tractor_Status.xls!"&amp;J$1),MATCH($F361,[1]!Serial,0),0),"N/A")</f>
        <v>1025</v>
      </c>
      <c r="K361" s="206">
        <f ca="1">INDEX(INDIRECT("Tractor_Status.xls!"&amp;K$1),MATCH($F361,[1]!Serial,0),0)</f>
        <v>0</v>
      </c>
      <c r="L361" s="206" t="str">
        <f ca="1">IF(INDEX(INDIRECT("Tractor_Status.xls!"&amp;L$1),MATCH($F361,[1]!Serial,0),0)&lt;&gt;0,INDEX(INDIRECT("Tractor_Status.xls!"&amp;L$1),MATCH($F361,[1]!Serial,0),0),"N/A")</f>
        <v>N/A</v>
      </c>
      <c r="M361" s="206" t="str">
        <f ca="1">IF(INDEX(INDIRECT("Tractor_Status.xls!"&amp;M$1),MATCH($F361,[1]!Serial,0),0)&lt;&gt;0,INDEX(INDIRECT("Tractor_Status.xls!"&amp;M$1),MATCH($F361,[1]!Serial,0),0),"N/A")</f>
        <v>N/A</v>
      </c>
      <c r="N361" s="206" t="str">
        <f ca="1">IF(INDEX(INDIRECT("Tractor_Status.xls!"&amp;N$1),MATCH($F361,[1]!Serial,0),0)&lt;&gt;0,INDEX(INDIRECT("Tractor_Status.xls!"&amp;N$1),MATCH($F361,[1]!Serial,0),0),"N/A")</f>
        <v>N/A</v>
      </c>
    </row>
    <row r="362" spans="4:14" x14ac:dyDescent="0.4">
      <c r="F362" t="s">
        <v>829</v>
      </c>
      <c r="G362" s="207" t="str">
        <f ca="1">INDEX($C$2:$C$13,MONTH(INDEX(INDIRECT("Tractor_Status.xls!"&amp;G$1),MATCH($F362,[1]!Serial,0),0)))</f>
        <v>January</v>
      </c>
      <c r="H362" s="206" t="str">
        <f ca="1">IF(INDEX(INDIRECT("Tractor_Status.xls!"&amp;H$1),MATCH($F362,[1]!Serial,0),0)&lt;&gt;0,INDEX(INDIRECT("Tractor_Status.xls!"&amp;H$1),MATCH($F362,[1]!Serial,0),0),"N/A")</f>
        <v>N/A</v>
      </c>
      <c r="I362" s="206" t="str">
        <f ca="1">IF(INDEX(INDIRECT("Tractor_Status.xls!"&amp;I$1),MATCH($F362,[1]!Serial,0),0)&lt;&gt;0,INDEX(INDIRECT("Tractor_Status.xls!"&amp;I$1),MATCH($F362,[1]!Serial,0),0),"N/A")</f>
        <v>N/A</v>
      </c>
      <c r="J362" s="207">
        <f ca="1">IF(INDEX(INDIRECT("Tractor_Status.xls!"&amp;J$1),MATCH($F362,[1]!Serial,0),0)&lt;&gt;0,INDEX(INDIRECT("Tractor_Status.xls!"&amp;J$1),MATCH($F362,[1]!Serial,0),0),"N/A")</f>
        <v>1025</v>
      </c>
      <c r="K362" s="206">
        <f ca="1">INDEX(INDIRECT("Tractor_Status.xls!"&amp;K$1),MATCH($F362,[1]!Serial,0),0)</f>
        <v>0</v>
      </c>
      <c r="L362" s="206" t="str">
        <f ca="1">IF(INDEX(INDIRECT("Tractor_Status.xls!"&amp;L$1),MATCH($F362,[1]!Serial,0),0)&lt;&gt;0,INDEX(INDIRECT("Tractor_Status.xls!"&amp;L$1),MATCH($F362,[1]!Serial,0),0),"N/A")</f>
        <v>N/A</v>
      </c>
      <c r="M362" s="206" t="str">
        <f ca="1">IF(INDEX(INDIRECT("Tractor_Status.xls!"&amp;M$1),MATCH($F362,[1]!Serial,0),0)&lt;&gt;0,INDEX(INDIRECT("Tractor_Status.xls!"&amp;M$1),MATCH($F362,[1]!Serial,0),0),"N/A")</f>
        <v>N/A</v>
      </c>
      <c r="N362" s="206" t="str">
        <f ca="1">IF(INDEX(INDIRECT("Tractor_Status.xls!"&amp;N$1),MATCH($F362,[1]!Serial,0),0)&lt;&gt;0,INDEX(INDIRECT("Tractor_Status.xls!"&amp;N$1),MATCH($F362,[1]!Serial,0),0),"N/A")</f>
        <v>N/A</v>
      </c>
    </row>
    <row r="363" spans="4:14" x14ac:dyDescent="0.4">
      <c r="F363" t="s">
        <v>830</v>
      </c>
      <c r="G363" s="207" t="str">
        <f ca="1">INDEX($C$2:$C$13,MONTH(INDEX(INDIRECT("Tractor_Status.xls!"&amp;G$1),MATCH($F363,[1]!Serial,0),0)))</f>
        <v>January</v>
      </c>
      <c r="H363" s="206" t="str">
        <f ca="1">IF(INDEX(INDIRECT("Tractor_Status.xls!"&amp;H$1),MATCH($F363,[1]!Serial,0),0)&lt;&gt;0,INDEX(INDIRECT("Tractor_Status.xls!"&amp;H$1),MATCH($F363,[1]!Serial,0),0),"N/A")</f>
        <v>N/A</v>
      </c>
      <c r="I363" s="206" t="str">
        <f ca="1">IF(INDEX(INDIRECT("Tractor_Status.xls!"&amp;I$1),MATCH($F363,[1]!Serial,0),0)&lt;&gt;0,INDEX(INDIRECT("Tractor_Status.xls!"&amp;I$1),MATCH($F363,[1]!Serial,0),0),"N/A")</f>
        <v>N/A</v>
      </c>
      <c r="J363" s="207">
        <f ca="1">IF(INDEX(INDIRECT("Tractor_Status.xls!"&amp;J$1),MATCH($F363,[1]!Serial,0),0)&lt;&gt;0,INDEX(INDIRECT("Tractor_Status.xls!"&amp;J$1),MATCH($F363,[1]!Serial,0),0),"N/A")</f>
        <v>720</v>
      </c>
      <c r="K363" s="206">
        <f ca="1">INDEX(INDIRECT("Tractor_Status.xls!"&amp;K$1),MATCH($F363,[1]!Serial,0),0)</f>
        <v>0</v>
      </c>
      <c r="L363" s="206" t="str">
        <f ca="1">IF(INDEX(INDIRECT("Tractor_Status.xls!"&amp;L$1),MATCH($F363,[1]!Serial,0),0)&lt;&gt;0,INDEX(INDIRECT("Tractor_Status.xls!"&amp;L$1),MATCH($F363,[1]!Serial,0),0),"N/A")</f>
        <v>N/A</v>
      </c>
      <c r="M363" s="206" t="str">
        <f ca="1">IF(INDEX(INDIRECT("Tractor_Status.xls!"&amp;M$1),MATCH($F363,[1]!Serial,0),0)&lt;&gt;0,INDEX(INDIRECT("Tractor_Status.xls!"&amp;M$1),MATCH($F363,[1]!Serial,0),0),"N/A")</f>
        <v>N/A</v>
      </c>
      <c r="N363" s="206" t="str">
        <f ca="1">IF(INDEX(INDIRECT("Tractor_Status.xls!"&amp;N$1),MATCH($F363,[1]!Serial,0),0)&lt;&gt;0,INDEX(INDIRECT("Tractor_Status.xls!"&amp;N$1),MATCH($F363,[1]!Serial,0),0),"N/A")</f>
        <v>N/A</v>
      </c>
    </row>
    <row r="364" spans="4:14" x14ac:dyDescent="0.4">
      <c r="F364" t="s">
        <v>831</v>
      </c>
      <c r="G364" s="207" t="str">
        <f ca="1">INDEX($C$2:$C$13,MONTH(INDEX(INDIRECT("Tractor_Status.xls!"&amp;G$1),MATCH($F364,[1]!Serial,0),0)))</f>
        <v>January</v>
      </c>
      <c r="H364" s="206" t="str">
        <f ca="1">IF(INDEX(INDIRECT("Tractor_Status.xls!"&amp;H$1),MATCH($F364,[1]!Serial,0),0)&lt;&gt;0,INDEX(INDIRECT("Tractor_Status.xls!"&amp;H$1),MATCH($F364,[1]!Serial,0),0),"N/A")</f>
        <v>N/A</v>
      </c>
      <c r="I364" s="206" t="str">
        <f ca="1">IF(INDEX(INDIRECT("Tractor_Status.xls!"&amp;I$1),MATCH($F364,[1]!Serial,0),0)&lt;&gt;0,INDEX(INDIRECT("Tractor_Status.xls!"&amp;I$1),MATCH($F364,[1]!Serial,0),0),"N/A")</f>
        <v>N/A</v>
      </c>
      <c r="J364" s="207">
        <f ca="1">IF(INDEX(INDIRECT("Tractor_Status.xls!"&amp;J$1),MATCH($F364,[1]!Serial,0),0)&lt;&gt;0,INDEX(INDIRECT("Tractor_Status.xls!"&amp;J$1),MATCH($F364,[1]!Serial,0),0),"N/A")</f>
        <v>1020</v>
      </c>
      <c r="K364" s="206">
        <f ca="1">INDEX(INDIRECT("Tractor_Status.xls!"&amp;K$1),MATCH($F364,[1]!Serial,0),0)</f>
        <v>0</v>
      </c>
      <c r="L364" s="206" t="str">
        <f ca="1">IF(INDEX(INDIRECT("Tractor_Status.xls!"&amp;L$1),MATCH($F364,[1]!Serial,0),0)&lt;&gt;0,INDEX(INDIRECT("Tractor_Status.xls!"&amp;L$1),MATCH($F364,[1]!Serial,0),0),"N/A")</f>
        <v>N/A</v>
      </c>
      <c r="M364" s="206" t="str">
        <f ca="1">IF(INDEX(INDIRECT("Tractor_Status.xls!"&amp;M$1),MATCH($F364,[1]!Serial,0),0)&lt;&gt;0,INDEX(INDIRECT("Tractor_Status.xls!"&amp;M$1),MATCH($F364,[1]!Serial,0),0),"N/A")</f>
        <v>N/A</v>
      </c>
      <c r="N364" s="206" t="str">
        <f ca="1">IF(INDEX(INDIRECT("Tractor_Status.xls!"&amp;N$1),MATCH($F364,[1]!Serial,0),0)&lt;&gt;0,INDEX(INDIRECT("Tractor_Status.xls!"&amp;N$1),MATCH($F364,[1]!Serial,0),0),"N/A")</f>
        <v>N/A</v>
      </c>
    </row>
    <row r="365" spans="4:14" x14ac:dyDescent="0.4">
      <c r="F365" t="s">
        <v>832</v>
      </c>
      <c r="G365" s="207" t="str">
        <f ca="1">INDEX($C$2:$C$13,MONTH(INDEX(INDIRECT("Tractor_Status.xls!"&amp;G$1),MATCH($F365,[1]!Serial,0),0)))</f>
        <v>January</v>
      </c>
      <c r="H365" s="206" t="str">
        <f ca="1">IF(INDEX(INDIRECT("Tractor_Status.xls!"&amp;H$1),MATCH($F365,[1]!Serial,0),0)&lt;&gt;0,INDEX(INDIRECT("Tractor_Status.xls!"&amp;H$1),MATCH($F365,[1]!Serial,0),0),"N/A")</f>
        <v>N/A</v>
      </c>
      <c r="I365" s="206" t="str">
        <f ca="1">IF(INDEX(INDIRECT("Tractor_Status.xls!"&amp;I$1),MATCH($F365,[1]!Serial,0),0)&lt;&gt;0,INDEX(INDIRECT("Tractor_Status.xls!"&amp;I$1),MATCH($F365,[1]!Serial,0),0),"N/A")</f>
        <v>N/A</v>
      </c>
      <c r="J365" s="207">
        <f ca="1">IF(INDEX(INDIRECT("Tractor_Status.xls!"&amp;J$1),MATCH($F365,[1]!Serial,0),0)&lt;&gt;0,INDEX(INDIRECT("Tractor_Status.xls!"&amp;J$1),MATCH($F365,[1]!Serial,0),0),"N/A")</f>
        <v>1025</v>
      </c>
      <c r="K365" s="206">
        <f ca="1">INDEX(INDIRECT("Tractor_Status.xls!"&amp;K$1),MATCH($F365,[1]!Serial,0),0)</f>
        <v>0</v>
      </c>
      <c r="L365" s="206" t="str">
        <f ca="1">IF(INDEX(INDIRECT("Tractor_Status.xls!"&amp;L$1),MATCH($F365,[1]!Serial,0),0)&lt;&gt;0,INDEX(INDIRECT("Tractor_Status.xls!"&amp;L$1),MATCH($F365,[1]!Serial,0),0),"N/A")</f>
        <v>N/A</v>
      </c>
      <c r="M365" s="206" t="str">
        <f ca="1">IF(INDEX(INDIRECT("Tractor_Status.xls!"&amp;M$1),MATCH($F365,[1]!Serial,0),0)&lt;&gt;0,INDEX(INDIRECT("Tractor_Status.xls!"&amp;M$1),MATCH($F365,[1]!Serial,0),0),"N/A")</f>
        <v>N/A</v>
      </c>
      <c r="N365" s="206" t="str">
        <f ca="1">IF(INDEX(INDIRECT("Tractor_Status.xls!"&amp;N$1),MATCH($F365,[1]!Serial,0),0)&lt;&gt;0,INDEX(INDIRECT("Tractor_Status.xls!"&amp;N$1),MATCH($F365,[1]!Serial,0),0),"N/A")</f>
        <v>N/A</v>
      </c>
    </row>
    <row r="366" spans="4:14" x14ac:dyDescent="0.4">
      <c r="F366" t="s">
        <v>833</v>
      </c>
      <c r="G366" s="207" t="str">
        <f ca="1">INDEX($C$2:$C$13,MONTH(INDEX(INDIRECT("Tractor_Status.xls!"&amp;G$1),MATCH($F366,[1]!Serial,0),0)))</f>
        <v>January</v>
      </c>
      <c r="H366" s="206" t="str">
        <f ca="1">IF(INDEX(INDIRECT("Tractor_Status.xls!"&amp;H$1),MATCH($F366,[1]!Serial,0),0)&lt;&gt;0,INDEX(INDIRECT("Tractor_Status.xls!"&amp;H$1),MATCH($F366,[1]!Serial,0),0),"N/A")</f>
        <v>N/A</v>
      </c>
      <c r="I366" s="206" t="str">
        <f ca="1">IF(INDEX(INDIRECT("Tractor_Status.xls!"&amp;I$1),MATCH($F366,[1]!Serial,0),0)&lt;&gt;0,INDEX(INDIRECT("Tractor_Status.xls!"&amp;I$1),MATCH($F366,[1]!Serial,0),0),"N/A")</f>
        <v>N/A</v>
      </c>
      <c r="J366" s="207">
        <f ca="1">IF(INDEX(INDIRECT("Tractor_Status.xls!"&amp;J$1),MATCH($F366,[1]!Serial,0),0)&lt;&gt;0,INDEX(INDIRECT("Tractor_Status.xls!"&amp;J$1),MATCH($F366,[1]!Serial,0),0),"N/A")</f>
        <v>720</v>
      </c>
      <c r="K366" s="206">
        <f ca="1">INDEX(INDIRECT("Tractor_Status.xls!"&amp;K$1),MATCH($F366,[1]!Serial,0),0)</f>
        <v>0</v>
      </c>
      <c r="L366" s="206" t="str">
        <f ca="1">IF(INDEX(INDIRECT("Tractor_Status.xls!"&amp;L$1),MATCH($F366,[1]!Serial,0),0)&lt;&gt;0,INDEX(INDIRECT("Tractor_Status.xls!"&amp;L$1),MATCH($F366,[1]!Serial,0),0),"N/A")</f>
        <v>N/A</v>
      </c>
      <c r="M366" s="206" t="str">
        <f ca="1">IF(INDEX(INDIRECT("Tractor_Status.xls!"&amp;M$1),MATCH($F366,[1]!Serial,0),0)&lt;&gt;0,INDEX(INDIRECT("Tractor_Status.xls!"&amp;M$1),MATCH($F366,[1]!Serial,0),0),"N/A")</f>
        <v>N/A</v>
      </c>
      <c r="N366" s="206" t="str">
        <f ca="1">IF(INDEX(INDIRECT("Tractor_Status.xls!"&amp;N$1),MATCH($F366,[1]!Serial,0),0)&lt;&gt;0,INDEX(INDIRECT("Tractor_Status.xls!"&amp;N$1),MATCH($F366,[1]!Serial,0),0),"N/A")</f>
        <v>N/A</v>
      </c>
    </row>
    <row r="367" spans="4:14" x14ac:dyDescent="0.4">
      <c r="F367" t="s">
        <v>834</v>
      </c>
      <c r="G367" s="207" t="str">
        <f ca="1">INDEX($C$2:$C$13,MONTH(INDEX(INDIRECT("Tractor_Status.xls!"&amp;G$1),MATCH($F367,[1]!Serial,0),0)))</f>
        <v>January</v>
      </c>
      <c r="H367" s="206" t="str">
        <f ca="1">IF(INDEX(INDIRECT("Tractor_Status.xls!"&amp;H$1),MATCH($F367,[1]!Serial,0),0)&lt;&gt;0,INDEX(INDIRECT("Tractor_Status.xls!"&amp;H$1),MATCH($F367,[1]!Serial,0),0),"N/A")</f>
        <v>N/A</v>
      </c>
      <c r="I367" s="206" t="str">
        <f ca="1">IF(INDEX(INDIRECT("Tractor_Status.xls!"&amp;I$1),MATCH($F367,[1]!Serial,0),0)&lt;&gt;0,INDEX(INDIRECT("Tractor_Status.xls!"&amp;I$1),MATCH($F367,[1]!Serial,0),0),"N/A")</f>
        <v>N/A</v>
      </c>
      <c r="J367" s="207" t="str">
        <f ca="1">IF(INDEX(INDIRECT("Tractor_Status.xls!"&amp;J$1),MATCH($F367,[1]!Serial,0),0)&lt;&gt;0,INDEX(INDIRECT("Tractor_Status.xls!"&amp;J$1),MATCH($F367,[1]!Serial,0),0),"N/A")</f>
        <v>1220+</v>
      </c>
      <c r="K367" s="206">
        <f ca="1">INDEX(INDIRECT("Tractor_Status.xls!"&amp;K$1),MATCH($F367,[1]!Serial,0),0)</f>
        <v>0</v>
      </c>
      <c r="L367" s="206" t="str">
        <f ca="1">IF(INDEX(INDIRECT("Tractor_Status.xls!"&amp;L$1),MATCH($F367,[1]!Serial,0),0)&lt;&gt;0,INDEX(INDIRECT("Tractor_Status.xls!"&amp;L$1),MATCH($F367,[1]!Serial,0),0),"N/A")</f>
        <v>N/A</v>
      </c>
      <c r="M367" s="206" t="str">
        <f ca="1">IF(INDEX(INDIRECT("Tractor_Status.xls!"&amp;M$1),MATCH($F367,[1]!Serial,0),0)&lt;&gt;0,INDEX(INDIRECT("Tractor_Status.xls!"&amp;M$1),MATCH($F367,[1]!Serial,0),0),"N/A")</f>
        <v>N/A</v>
      </c>
      <c r="N367" s="206" t="str">
        <f ca="1">IF(INDEX(INDIRECT("Tractor_Status.xls!"&amp;N$1),MATCH($F367,[1]!Serial,0),0)&lt;&gt;0,INDEX(INDIRECT("Tractor_Status.xls!"&amp;N$1),MATCH($F367,[1]!Serial,0),0),"N/A")</f>
        <v>N/A</v>
      </c>
    </row>
    <row r="368" spans="4:14" x14ac:dyDescent="0.4">
      <c r="F368" t="s">
        <v>835</v>
      </c>
      <c r="G368" s="207" t="str">
        <f ca="1">INDEX($C$2:$C$13,MONTH(INDEX(INDIRECT("Tractor_Status.xls!"&amp;G$1),MATCH($F368,[1]!Serial,0),0)))</f>
        <v>January</v>
      </c>
      <c r="H368" s="206" t="str">
        <f ca="1">IF(INDEX(INDIRECT("Tractor_Status.xls!"&amp;H$1),MATCH($F368,[1]!Serial,0),0)&lt;&gt;0,INDEX(INDIRECT("Tractor_Status.xls!"&amp;H$1),MATCH($F368,[1]!Serial,0),0),"N/A")</f>
        <v>N/A</v>
      </c>
      <c r="I368" s="206" t="str">
        <f ca="1">IF(INDEX(INDIRECT("Tractor_Status.xls!"&amp;I$1),MATCH($F368,[1]!Serial,0),0)&lt;&gt;0,INDEX(INDIRECT("Tractor_Status.xls!"&amp;I$1),MATCH($F368,[1]!Serial,0),0),"N/A")</f>
        <v>N/A</v>
      </c>
      <c r="J368" s="207">
        <f ca="1">IF(INDEX(INDIRECT("Tractor_Status.xls!"&amp;J$1),MATCH($F368,[1]!Serial,0),0)&lt;&gt;0,INDEX(INDIRECT("Tractor_Status.xls!"&amp;J$1),MATCH($F368,[1]!Serial,0),0),"N/A")</f>
        <v>1220</v>
      </c>
      <c r="K368" s="206">
        <f ca="1">INDEX(INDIRECT("Tractor_Status.xls!"&amp;K$1),MATCH($F368,[1]!Serial,0),0)</f>
        <v>0</v>
      </c>
      <c r="L368" s="206" t="str">
        <f ca="1">IF(INDEX(INDIRECT("Tractor_Status.xls!"&amp;L$1),MATCH($F368,[1]!Serial,0),0)&lt;&gt;0,INDEX(INDIRECT("Tractor_Status.xls!"&amp;L$1),MATCH($F368,[1]!Serial,0),0),"N/A")</f>
        <v>N/A</v>
      </c>
      <c r="M368" s="206" t="str">
        <f ca="1">IF(INDEX(INDIRECT("Tractor_Status.xls!"&amp;M$1),MATCH($F368,[1]!Serial,0),0)&lt;&gt;0,INDEX(INDIRECT("Tractor_Status.xls!"&amp;M$1),MATCH($F368,[1]!Serial,0),0),"N/A")</f>
        <v>N/A</v>
      </c>
      <c r="N368" s="206" t="str">
        <f ca="1">IF(INDEX(INDIRECT("Tractor_Status.xls!"&amp;N$1),MATCH($F368,[1]!Serial,0),0)&lt;&gt;0,INDEX(INDIRECT("Tractor_Status.xls!"&amp;N$1),MATCH($F368,[1]!Serial,0),0),"N/A")</f>
        <v>N/A</v>
      </c>
    </row>
    <row r="369" spans="6:14" x14ac:dyDescent="0.4">
      <c r="F369" t="s">
        <v>836</v>
      </c>
      <c r="G369" s="207" t="str">
        <f ca="1">INDEX($C$2:$C$13,MONTH(INDEX(INDIRECT("Tractor_Status.xls!"&amp;G$1),MATCH($F369,[1]!Serial,0),0)))</f>
        <v>January</v>
      </c>
      <c r="H369" s="206" t="str">
        <f ca="1">IF(INDEX(INDIRECT("Tractor_Status.xls!"&amp;H$1),MATCH($F369,[1]!Serial,0),0)&lt;&gt;0,INDEX(INDIRECT("Tractor_Status.xls!"&amp;H$1),MATCH($F369,[1]!Serial,0),0),"N/A")</f>
        <v>N/A</v>
      </c>
      <c r="I369" s="206" t="str">
        <f ca="1">IF(INDEX(INDIRECT("Tractor_Status.xls!"&amp;I$1),MATCH($F369,[1]!Serial,0),0)&lt;&gt;0,INDEX(INDIRECT("Tractor_Status.xls!"&amp;I$1),MATCH($F369,[1]!Serial,0),0),"N/A")</f>
        <v>N/A</v>
      </c>
      <c r="J369" s="207">
        <f ca="1">IF(INDEX(INDIRECT("Tractor_Status.xls!"&amp;J$1),MATCH($F369,[1]!Serial,0),0)&lt;&gt;0,INDEX(INDIRECT("Tractor_Status.xls!"&amp;J$1),MATCH($F369,[1]!Serial,0),0),"N/A")</f>
        <v>1220</v>
      </c>
      <c r="K369" s="206">
        <f ca="1">INDEX(INDIRECT("Tractor_Status.xls!"&amp;K$1),MATCH($F369,[1]!Serial,0),0)</f>
        <v>0</v>
      </c>
      <c r="L369" s="206" t="str">
        <f ca="1">IF(INDEX(INDIRECT("Tractor_Status.xls!"&amp;L$1),MATCH($F369,[1]!Serial,0),0)&lt;&gt;0,INDEX(INDIRECT("Tractor_Status.xls!"&amp;L$1),MATCH($F369,[1]!Serial,0),0),"N/A")</f>
        <v>N/A</v>
      </c>
      <c r="M369" s="206" t="str">
        <f ca="1">IF(INDEX(INDIRECT("Tractor_Status.xls!"&amp;M$1),MATCH($F369,[1]!Serial,0),0)&lt;&gt;0,INDEX(INDIRECT("Tractor_Status.xls!"&amp;M$1),MATCH($F369,[1]!Serial,0),0),"N/A")</f>
        <v>N/A</v>
      </c>
      <c r="N369" s="206" t="str">
        <f ca="1">IF(INDEX(INDIRECT("Tractor_Status.xls!"&amp;N$1),MATCH($F369,[1]!Serial,0),0)&lt;&gt;0,INDEX(INDIRECT("Tractor_Status.xls!"&amp;N$1),MATCH($F369,[1]!Serial,0),0),"N/A")</f>
        <v>N/A</v>
      </c>
    </row>
    <row r="370" spans="6:14" x14ac:dyDescent="0.4">
      <c r="F370" t="s">
        <v>837</v>
      </c>
      <c r="G370" s="207" t="str">
        <f ca="1">INDEX($C$2:$C$13,MONTH(INDEX(INDIRECT("Tractor_Status.xls!"&amp;G$1),MATCH($F370,[1]!Serial,0),0)))</f>
        <v>January</v>
      </c>
      <c r="H370" s="206" t="str">
        <f ca="1">IF(INDEX(INDIRECT("Tractor_Status.xls!"&amp;H$1),MATCH($F370,[1]!Serial,0),0)&lt;&gt;0,INDEX(INDIRECT("Tractor_Status.xls!"&amp;H$1),MATCH($F370,[1]!Serial,0),0),"N/A")</f>
        <v>N/A</v>
      </c>
      <c r="I370" s="206" t="str">
        <f ca="1">IF(INDEX(INDIRECT("Tractor_Status.xls!"&amp;I$1),MATCH($F370,[1]!Serial,0),0)&lt;&gt;0,INDEX(INDIRECT("Tractor_Status.xls!"&amp;I$1),MATCH($F370,[1]!Serial,0),0),"N/A")</f>
        <v>N/A</v>
      </c>
      <c r="J370" s="207">
        <f ca="1">IF(INDEX(INDIRECT("Tractor_Status.xls!"&amp;J$1),MATCH($F370,[1]!Serial,0),0)&lt;&gt;0,INDEX(INDIRECT("Tractor_Status.xls!"&amp;J$1),MATCH($F370,[1]!Serial,0),0),"N/A")</f>
        <v>720</v>
      </c>
      <c r="K370" s="206">
        <f ca="1">INDEX(INDIRECT("Tractor_Status.xls!"&amp;K$1),MATCH($F370,[1]!Serial,0),0)</f>
        <v>0</v>
      </c>
      <c r="L370" s="206" t="str">
        <f ca="1">IF(INDEX(INDIRECT("Tractor_Status.xls!"&amp;L$1),MATCH($F370,[1]!Serial,0),0)&lt;&gt;0,INDEX(INDIRECT("Tractor_Status.xls!"&amp;L$1),MATCH($F370,[1]!Serial,0),0),"N/A")</f>
        <v>N/A</v>
      </c>
      <c r="M370" s="206" t="str">
        <f ca="1">IF(INDEX(INDIRECT("Tractor_Status.xls!"&amp;M$1),MATCH($F370,[1]!Serial,0),0)&lt;&gt;0,INDEX(INDIRECT("Tractor_Status.xls!"&amp;M$1),MATCH($F370,[1]!Serial,0),0),"N/A")</f>
        <v>N/A</v>
      </c>
      <c r="N370" s="206" t="str">
        <f ca="1">IF(INDEX(INDIRECT("Tractor_Status.xls!"&amp;N$1),MATCH($F370,[1]!Serial,0),0)&lt;&gt;0,INDEX(INDIRECT("Tractor_Status.xls!"&amp;N$1),MATCH($F370,[1]!Serial,0),0),"N/A")</f>
        <v>N/A</v>
      </c>
    </row>
    <row r="371" spans="6:14" x14ac:dyDescent="0.4">
      <c r="F371" t="s">
        <v>838</v>
      </c>
      <c r="G371" s="207" t="str">
        <f ca="1">INDEX($C$2:$C$13,MONTH(INDEX(INDIRECT("Tractor_Status.xls!"&amp;G$1),MATCH($F371,[1]!Serial,0),0)))</f>
        <v>January</v>
      </c>
      <c r="H371" s="206" t="str">
        <f ca="1">IF(INDEX(INDIRECT("Tractor_Status.xls!"&amp;H$1),MATCH($F371,[1]!Serial,0),0)&lt;&gt;0,INDEX(INDIRECT("Tractor_Status.xls!"&amp;H$1),MATCH($F371,[1]!Serial,0),0),"N/A")</f>
        <v>N/A</v>
      </c>
      <c r="I371" s="206" t="str">
        <f ca="1">IF(INDEX(INDIRECT("Tractor_Status.xls!"&amp;I$1),MATCH($F371,[1]!Serial,0),0)&lt;&gt;0,INDEX(INDIRECT("Tractor_Status.xls!"&amp;I$1),MATCH($F371,[1]!Serial,0),0),"N/A")</f>
        <v>N/A</v>
      </c>
      <c r="J371" s="207">
        <f ca="1">IF(INDEX(INDIRECT("Tractor_Status.xls!"&amp;J$1),MATCH($F371,[1]!Serial,0),0)&lt;&gt;0,INDEX(INDIRECT("Tractor_Status.xls!"&amp;J$1),MATCH($F371,[1]!Serial,0),0),"N/A")</f>
        <v>1025</v>
      </c>
      <c r="K371" s="206">
        <f ca="1">INDEX(INDIRECT("Tractor_Status.xls!"&amp;K$1),MATCH($F371,[1]!Serial,0),0)</f>
        <v>0</v>
      </c>
      <c r="L371" s="206" t="str">
        <f ca="1">IF(INDEX(INDIRECT("Tractor_Status.xls!"&amp;L$1),MATCH($F371,[1]!Serial,0),0)&lt;&gt;0,INDEX(INDIRECT("Tractor_Status.xls!"&amp;L$1),MATCH($F371,[1]!Serial,0),0),"N/A")</f>
        <v>N/A</v>
      </c>
      <c r="M371" s="206" t="str">
        <f ca="1">IF(INDEX(INDIRECT("Tractor_Status.xls!"&amp;M$1),MATCH($F371,[1]!Serial,0),0)&lt;&gt;0,INDEX(INDIRECT("Tractor_Status.xls!"&amp;M$1),MATCH($F371,[1]!Serial,0),0),"N/A")</f>
        <v>N/A</v>
      </c>
      <c r="N371" s="206" t="str">
        <f ca="1">IF(INDEX(INDIRECT("Tractor_Status.xls!"&amp;N$1),MATCH($F371,[1]!Serial,0),0)&lt;&gt;0,INDEX(INDIRECT("Tractor_Status.xls!"&amp;N$1),MATCH($F371,[1]!Serial,0),0),"N/A")</f>
        <v>N/A</v>
      </c>
    </row>
    <row r="372" spans="6:14" x14ac:dyDescent="0.4">
      <c r="F372" t="s">
        <v>839</v>
      </c>
      <c r="G372" s="207" t="str">
        <f ca="1">INDEX($C$2:$C$13,MONTH(INDEX(INDIRECT("Tractor_Status.xls!"&amp;G$1),MATCH($F372,[1]!Serial,0),0)))</f>
        <v>January</v>
      </c>
      <c r="H372" s="206">
        <f ca="1">IF(INDEX(INDIRECT("Tractor_Status.xls!"&amp;H$1),MATCH($F372,[1]!Serial,0),0)&lt;&gt;0,INDEX(INDIRECT("Tractor_Status.xls!"&amp;H$1),MATCH($F372,[1]!Serial,0),0),"N/A")</f>
        <v>41883</v>
      </c>
      <c r="I372" s="206" t="str">
        <f ca="1">IF(INDEX(INDIRECT("Tractor_Status.xls!"&amp;I$1),MATCH($F372,[1]!Serial,0),0)&lt;&gt;0,INDEX(INDIRECT("Tractor_Status.xls!"&amp;I$1),MATCH($F372,[1]!Serial,0),0),"N/A")</f>
        <v>N/A</v>
      </c>
      <c r="J372" s="207">
        <f ca="1">IF(INDEX(INDIRECT("Tractor_Status.xls!"&amp;J$1),MATCH($F372,[1]!Serial,0),0)&lt;&gt;0,INDEX(INDIRECT("Tractor_Status.xls!"&amp;J$1),MATCH($F372,[1]!Serial,0),0),"N/A")</f>
        <v>1025</v>
      </c>
      <c r="K372" s="206">
        <f ca="1">INDEX(INDIRECT("Tractor_Status.xls!"&amp;K$1),MATCH($F372,[1]!Serial,0),0)</f>
        <v>41822</v>
      </c>
      <c r="L372" s="206" t="str">
        <f ca="1">IF(INDEX(INDIRECT("Tractor_Status.xls!"&amp;L$1),MATCH($F372,[1]!Serial,0),0)&lt;&gt;0,INDEX(INDIRECT("Tractor_Status.xls!"&amp;L$1),MATCH($F372,[1]!Serial,0),0),"N/A")</f>
        <v>N/A</v>
      </c>
      <c r="M372" s="206" t="str">
        <f ca="1">IF(INDEX(INDIRECT("Tractor_Status.xls!"&amp;M$1),MATCH($F372,[1]!Serial,0),0)&lt;&gt;0,INDEX(INDIRECT("Tractor_Status.xls!"&amp;M$1),MATCH($F372,[1]!Serial,0),0),"N/A")</f>
        <v>N/A</v>
      </c>
      <c r="N372" s="206" t="str">
        <f ca="1">IF(INDEX(INDIRECT("Tractor_Status.xls!"&amp;N$1),MATCH($F372,[1]!Serial,0),0)&lt;&gt;0,INDEX(INDIRECT("Tractor_Status.xls!"&amp;N$1),MATCH($F372,[1]!Serial,0),0),"N/A")</f>
        <v>UF01434 ???????</v>
      </c>
    </row>
    <row r="373" spans="6:14" x14ac:dyDescent="0.4">
      <c r="F373" t="s">
        <v>840</v>
      </c>
      <c r="G373" s="207" t="str">
        <f ca="1">INDEX($C$2:$C$13,MONTH(INDEX(INDIRECT("Tractor_Status.xls!"&amp;G$1),MATCH($F373,[1]!Serial,0),0)))</f>
        <v>January</v>
      </c>
      <c r="H373" s="206">
        <f ca="1">IF(INDEX(INDIRECT("Tractor_Status.xls!"&amp;H$1),MATCH($F373,[1]!Serial,0),0)&lt;&gt;0,INDEX(INDIRECT("Tractor_Status.xls!"&amp;H$1),MATCH($F373,[1]!Serial,0),0),"N/A")</f>
        <v>41883</v>
      </c>
      <c r="I373" s="206" t="str">
        <f ca="1">IF(INDEX(INDIRECT("Tractor_Status.xls!"&amp;I$1),MATCH($F373,[1]!Serial,0),0)&lt;&gt;0,INDEX(INDIRECT("Tractor_Status.xls!"&amp;I$1),MATCH($F373,[1]!Serial,0),0),"N/A")</f>
        <v>N/A</v>
      </c>
      <c r="J373" s="207">
        <f ca="1">IF(INDEX(INDIRECT("Tractor_Status.xls!"&amp;J$1),MATCH($F373,[1]!Serial,0),0)&lt;&gt;0,INDEX(INDIRECT("Tractor_Status.xls!"&amp;J$1),MATCH($F373,[1]!Serial,0),0),"N/A")</f>
        <v>1025</v>
      </c>
      <c r="K373" s="206">
        <f ca="1">INDEX(INDIRECT("Tractor_Status.xls!"&amp;K$1),MATCH($F373,[1]!Serial,0),0)</f>
        <v>41822</v>
      </c>
      <c r="L373" s="206" t="str">
        <f ca="1">IF(INDEX(INDIRECT("Tractor_Status.xls!"&amp;L$1),MATCH($F373,[1]!Serial,0),0)&lt;&gt;0,INDEX(INDIRECT("Tractor_Status.xls!"&amp;L$1),MATCH($F373,[1]!Serial,0),0),"N/A")</f>
        <v>N/A</v>
      </c>
      <c r="M373" s="206" t="str">
        <f ca="1">IF(INDEX(INDIRECT("Tractor_Status.xls!"&amp;M$1),MATCH($F373,[1]!Serial,0),0)&lt;&gt;0,INDEX(INDIRECT("Tractor_Status.xls!"&amp;M$1),MATCH($F373,[1]!Serial,0),0),"N/A")</f>
        <v>N/A</v>
      </c>
      <c r="N373" s="206" t="str">
        <f ca="1">IF(INDEX(INDIRECT("Tractor_Status.xls!"&amp;N$1),MATCH($F373,[1]!Serial,0),0)&lt;&gt;0,INDEX(INDIRECT("Tractor_Status.xls!"&amp;N$1),MATCH($F373,[1]!Serial,0),0),"N/A")</f>
        <v>UF01435 ??????</v>
      </c>
    </row>
    <row r="374" spans="6:14" x14ac:dyDescent="0.4">
      <c r="F374" t="s">
        <v>841</v>
      </c>
      <c r="G374" s="207" t="str">
        <f ca="1">INDEX($C$2:$C$13,MONTH(INDEX(INDIRECT("Tractor_Status.xls!"&amp;G$1),MATCH($F374,[1]!Serial,0),0)))</f>
        <v>January</v>
      </c>
      <c r="H374" s="206">
        <f ca="1">IF(INDEX(INDIRECT("Tractor_Status.xls!"&amp;H$1),MATCH($F374,[1]!Serial,0),0)&lt;&gt;0,INDEX(INDIRECT("Tractor_Status.xls!"&amp;H$1),MATCH($F374,[1]!Serial,0),0),"N/A")</f>
        <v>41883</v>
      </c>
      <c r="I374" s="206" t="str">
        <f ca="1">IF(INDEX(INDIRECT("Tractor_Status.xls!"&amp;I$1),MATCH($F374,[1]!Serial,0),0)&lt;&gt;0,INDEX(INDIRECT("Tractor_Status.xls!"&amp;I$1),MATCH($F374,[1]!Serial,0),0),"N/A")</f>
        <v>N/A</v>
      </c>
      <c r="J374" s="207">
        <f ca="1">IF(INDEX(INDIRECT("Tractor_Status.xls!"&amp;J$1),MATCH($F374,[1]!Serial,0),0)&lt;&gt;0,INDEX(INDIRECT("Tractor_Status.xls!"&amp;J$1),MATCH($F374,[1]!Serial,0),0),"N/A")</f>
        <v>1025</v>
      </c>
      <c r="K374" s="206">
        <f ca="1">INDEX(INDIRECT("Tractor_Status.xls!"&amp;K$1),MATCH($F374,[1]!Serial,0),0)</f>
        <v>41822</v>
      </c>
      <c r="L374" s="206" t="str">
        <f ca="1">IF(INDEX(INDIRECT("Tractor_Status.xls!"&amp;L$1),MATCH($F374,[1]!Serial,0),0)&lt;&gt;0,INDEX(INDIRECT("Tractor_Status.xls!"&amp;L$1),MATCH($F374,[1]!Serial,0),0),"N/A")</f>
        <v>N/A</v>
      </c>
      <c r="M374" s="206" t="str">
        <f ca="1">IF(INDEX(INDIRECT("Tractor_Status.xls!"&amp;M$1),MATCH($F374,[1]!Serial,0),0)&lt;&gt;0,INDEX(INDIRECT("Tractor_Status.xls!"&amp;M$1),MATCH($F374,[1]!Serial,0),0),"N/A")</f>
        <v>N/A</v>
      </c>
      <c r="N374" s="206" t="str">
        <f ca="1">IF(INDEX(INDIRECT("Tractor_Status.xls!"&amp;N$1),MATCH($F374,[1]!Serial,0),0)&lt;&gt;0,INDEX(INDIRECT("Tractor_Status.xls!"&amp;N$1),MATCH($F374,[1]!Serial,0),0),"N/A")</f>
        <v>UF01433 ??????</v>
      </c>
    </row>
    <row r="375" spans="6:14" x14ac:dyDescent="0.4">
      <c r="F375" t="s">
        <v>842</v>
      </c>
      <c r="G375" s="207" t="str">
        <f ca="1">INDEX($C$2:$C$13,MONTH(INDEX(INDIRECT("Tractor_Status.xls!"&amp;G$1),MATCH($F375,[1]!Serial,0),0)))</f>
        <v>January</v>
      </c>
      <c r="H375" s="206">
        <f ca="1">IF(INDEX(INDIRECT("Tractor_Status.xls!"&amp;H$1),MATCH($F375,[1]!Serial,0),0)&lt;&gt;0,INDEX(INDIRECT("Tractor_Status.xls!"&amp;H$1),MATCH($F375,[1]!Serial,0),0),"N/A")</f>
        <v>41913</v>
      </c>
      <c r="I375" s="206" t="str">
        <f ca="1">IF(INDEX(INDIRECT("Tractor_Status.xls!"&amp;I$1),MATCH($F375,[1]!Serial,0),0)&lt;&gt;0,INDEX(INDIRECT("Tractor_Status.xls!"&amp;I$1),MATCH($F375,[1]!Serial,0),0),"N/A")</f>
        <v>N/A</v>
      </c>
      <c r="J375" s="207">
        <f ca="1">IF(INDEX(INDIRECT("Tractor_Status.xls!"&amp;J$1),MATCH($F375,[1]!Serial,0),0)&lt;&gt;0,INDEX(INDIRECT("Tractor_Status.xls!"&amp;J$1),MATCH($F375,[1]!Serial,0),0),"N/A")</f>
        <v>720</v>
      </c>
      <c r="K375" s="206">
        <f ca="1">INDEX(INDIRECT("Tractor_Status.xls!"&amp;K$1),MATCH($F375,[1]!Serial,0),0)</f>
        <v>41822</v>
      </c>
      <c r="L375" s="206" t="str">
        <f ca="1">IF(INDEX(INDIRECT("Tractor_Status.xls!"&amp;L$1),MATCH($F375,[1]!Serial,0),0)&lt;&gt;0,INDEX(INDIRECT("Tractor_Status.xls!"&amp;L$1),MATCH($F375,[1]!Serial,0),0),"N/A")</f>
        <v>N/A</v>
      </c>
      <c r="M375" s="206" t="str">
        <f ca="1">IF(INDEX(INDIRECT("Tractor_Status.xls!"&amp;M$1),MATCH($F375,[1]!Serial,0),0)&lt;&gt;0,INDEX(INDIRECT("Tractor_Status.xls!"&amp;M$1),MATCH($F375,[1]!Serial,0),0),"N/A")</f>
        <v>N/A</v>
      </c>
      <c r="N375" s="206" t="str">
        <f ca="1">IF(INDEX(INDIRECT("Tractor_Status.xls!"&amp;N$1),MATCH($F375,[1]!Serial,0),0)&lt;&gt;0,INDEX(INDIRECT("Tractor_Status.xls!"&amp;N$1),MATCH($F375,[1]!Serial,0),0),"N/A")</f>
        <v>UF01428 ??????</v>
      </c>
    </row>
    <row r="376" spans="6:14" x14ac:dyDescent="0.4">
      <c r="F376" t="s">
        <v>843</v>
      </c>
      <c r="G376" s="207" t="str">
        <f ca="1">INDEX($C$2:$C$13,MONTH(INDEX(INDIRECT("Tractor_Status.xls!"&amp;G$1),MATCH($F376,[1]!Serial,0),0)))</f>
        <v>January</v>
      </c>
      <c r="H376" s="206">
        <f ca="1">IF(INDEX(INDIRECT("Tractor_Status.xls!"&amp;H$1),MATCH($F376,[1]!Serial,0),0)&lt;&gt;0,INDEX(INDIRECT("Tractor_Status.xls!"&amp;H$1),MATCH($F376,[1]!Serial,0),0),"N/A")</f>
        <v>41913</v>
      </c>
      <c r="I376" s="206" t="str">
        <f ca="1">IF(INDEX(INDIRECT("Tractor_Status.xls!"&amp;I$1),MATCH($F376,[1]!Serial,0),0)&lt;&gt;0,INDEX(INDIRECT("Tractor_Status.xls!"&amp;I$1),MATCH($F376,[1]!Serial,0),0),"N/A")</f>
        <v>N/A</v>
      </c>
      <c r="J376" s="207">
        <f ca="1">IF(INDEX(INDIRECT("Tractor_Status.xls!"&amp;J$1),MATCH($F376,[1]!Serial,0),0)&lt;&gt;0,INDEX(INDIRECT("Tractor_Status.xls!"&amp;J$1),MATCH($F376,[1]!Serial,0),0),"N/A")</f>
        <v>1025</v>
      </c>
      <c r="K376" s="206">
        <f ca="1">INDEX(INDIRECT("Tractor_Status.xls!"&amp;K$1),MATCH($F376,[1]!Serial,0),0)</f>
        <v>41822</v>
      </c>
      <c r="L376" s="206" t="str">
        <f ca="1">IF(INDEX(INDIRECT("Tractor_Status.xls!"&amp;L$1),MATCH($F376,[1]!Serial,0),0)&lt;&gt;0,INDEX(INDIRECT("Tractor_Status.xls!"&amp;L$1),MATCH($F376,[1]!Serial,0),0),"N/A")</f>
        <v>N/A</v>
      </c>
      <c r="M376" s="206" t="str">
        <f ca="1">IF(INDEX(INDIRECT("Tractor_Status.xls!"&amp;M$1),MATCH($F376,[1]!Serial,0),0)&lt;&gt;0,INDEX(INDIRECT("Tractor_Status.xls!"&amp;M$1),MATCH($F376,[1]!Serial,0),0),"N/A")</f>
        <v>N/A</v>
      </c>
      <c r="N376" s="206" t="str">
        <f ca="1">IF(INDEX(INDIRECT("Tractor_Status.xls!"&amp;N$1),MATCH($F376,[1]!Serial,0),0)&lt;&gt;0,INDEX(INDIRECT("Tractor_Status.xls!"&amp;N$1),MATCH($F376,[1]!Serial,0),0),"N/A")</f>
        <v>UF01448 ???????</v>
      </c>
    </row>
    <row r="377" spans="6:14" x14ac:dyDescent="0.4">
      <c r="F377" t="s">
        <v>844</v>
      </c>
      <c r="G377" s="207" t="str">
        <f ca="1">INDEX($C$2:$C$13,MONTH(INDEX(INDIRECT("Tractor_Status.xls!"&amp;G$1),MATCH($F377,[1]!Serial,0),0)))</f>
        <v>January</v>
      </c>
      <c r="H377" s="206">
        <f ca="1">IF(INDEX(INDIRECT("Tractor_Status.xls!"&amp;H$1),MATCH($F377,[1]!Serial,0),0)&lt;&gt;0,INDEX(INDIRECT("Tractor_Status.xls!"&amp;H$1),MATCH($F377,[1]!Serial,0),0),"N/A")</f>
        <v>41913</v>
      </c>
      <c r="I377" s="206" t="str">
        <f ca="1">IF(INDEX(INDIRECT("Tractor_Status.xls!"&amp;I$1),MATCH($F377,[1]!Serial,0),0)&lt;&gt;0,INDEX(INDIRECT("Tractor_Status.xls!"&amp;I$1),MATCH($F377,[1]!Serial,0),0),"N/A")</f>
        <v>N/A</v>
      </c>
      <c r="J377" s="207">
        <f ca="1">IF(INDEX(INDIRECT("Tractor_Status.xls!"&amp;J$1),MATCH($F377,[1]!Serial,0),0)&lt;&gt;0,INDEX(INDIRECT("Tractor_Status.xls!"&amp;J$1),MATCH($F377,[1]!Serial,0),0),"N/A")</f>
        <v>1025</v>
      </c>
      <c r="K377" s="206">
        <f ca="1">INDEX(INDIRECT("Tractor_Status.xls!"&amp;K$1),MATCH($F377,[1]!Serial,0),0)</f>
        <v>41822</v>
      </c>
      <c r="L377" s="206" t="str">
        <f ca="1">IF(INDEX(INDIRECT("Tractor_Status.xls!"&amp;L$1),MATCH($F377,[1]!Serial,0),0)&lt;&gt;0,INDEX(INDIRECT("Tractor_Status.xls!"&amp;L$1),MATCH($F377,[1]!Serial,0),0),"N/A")</f>
        <v>N/A</v>
      </c>
      <c r="M377" s="206" t="str">
        <f ca="1">IF(INDEX(INDIRECT("Tractor_Status.xls!"&amp;M$1),MATCH($F377,[1]!Serial,0),0)&lt;&gt;0,INDEX(INDIRECT("Tractor_Status.xls!"&amp;M$1),MATCH($F377,[1]!Serial,0),0),"N/A")</f>
        <v>N/A</v>
      </c>
      <c r="N377" s="206" t="str">
        <f ca="1">IF(INDEX(INDIRECT("Tractor_Status.xls!"&amp;N$1),MATCH($F377,[1]!Serial,0),0)&lt;&gt;0,INDEX(INDIRECT("Tractor_Status.xls!"&amp;N$1),MATCH($F377,[1]!Serial,0),0),"N/A")</f>
        <v>UF01436 ??????</v>
      </c>
    </row>
    <row r="378" spans="6:14" x14ac:dyDescent="0.4">
      <c r="F378" t="s">
        <v>845</v>
      </c>
      <c r="G378" s="207" t="str">
        <f ca="1">INDEX($C$2:$C$13,MONTH(INDEX(INDIRECT("Tractor_Status.xls!"&amp;G$1),MATCH($F378,[1]!Serial,0),0)))</f>
        <v>January</v>
      </c>
      <c r="H378" s="206">
        <f ca="1">IF(INDEX(INDIRECT("Tractor_Status.xls!"&amp;H$1),MATCH($F378,[1]!Serial,0),0)&lt;&gt;0,INDEX(INDIRECT("Tractor_Status.xls!"&amp;H$1),MATCH($F378,[1]!Serial,0),0),"N/A")</f>
        <v>41913</v>
      </c>
      <c r="I378" s="206" t="str">
        <f ca="1">IF(INDEX(INDIRECT("Tractor_Status.xls!"&amp;I$1),MATCH($F378,[1]!Serial,0),0)&lt;&gt;0,INDEX(INDIRECT("Tractor_Status.xls!"&amp;I$1),MATCH($F378,[1]!Serial,0),0),"N/A")</f>
        <v>N/A</v>
      </c>
      <c r="J378" s="207">
        <f ca="1">IF(INDEX(INDIRECT("Tractor_Status.xls!"&amp;J$1),MATCH($F378,[1]!Serial,0),0)&lt;&gt;0,INDEX(INDIRECT("Tractor_Status.xls!"&amp;J$1),MATCH($F378,[1]!Serial,0),0),"N/A")</f>
        <v>1025</v>
      </c>
      <c r="K378" s="206">
        <f ca="1">INDEX(INDIRECT("Tractor_Status.xls!"&amp;K$1),MATCH($F378,[1]!Serial,0),0)</f>
        <v>41822</v>
      </c>
      <c r="L378" s="206" t="str">
        <f ca="1">IF(INDEX(INDIRECT("Tractor_Status.xls!"&amp;L$1),MATCH($F378,[1]!Serial,0),0)&lt;&gt;0,INDEX(INDIRECT("Tractor_Status.xls!"&amp;L$1),MATCH($F378,[1]!Serial,0),0),"N/A")</f>
        <v>N/A</v>
      </c>
      <c r="M378" s="206" t="str">
        <f ca="1">IF(INDEX(INDIRECT("Tractor_Status.xls!"&amp;M$1),MATCH($F378,[1]!Serial,0),0)&lt;&gt;0,INDEX(INDIRECT("Tractor_Status.xls!"&amp;M$1),MATCH($F378,[1]!Serial,0),0),"N/A")</f>
        <v>N/A</v>
      </c>
      <c r="N378" s="206" t="str">
        <f ca="1">IF(INDEX(INDIRECT("Tractor_Status.xls!"&amp;N$1),MATCH($F378,[1]!Serial,0),0)&lt;&gt;0,INDEX(INDIRECT("Tractor_Status.xls!"&amp;N$1),MATCH($F378,[1]!Serial,0),0),"N/A")</f>
        <v>UF01437 ??????</v>
      </c>
    </row>
    <row r="379" spans="6:14" x14ac:dyDescent="0.4">
      <c r="F379" t="s">
        <v>846</v>
      </c>
      <c r="G379" s="207" t="str">
        <f ca="1">INDEX($C$2:$C$13,MONTH(INDEX(INDIRECT("Tractor_Status.xls!"&amp;G$1),MATCH($F379,[1]!Serial,0),0)))</f>
        <v>January</v>
      </c>
      <c r="H379" s="206">
        <f ca="1">IF(INDEX(INDIRECT("Tractor_Status.xls!"&amp;H$1),MATCH($F379,[1]!Serial,0),0)&lt;&gt;0,INDEX(INDIRECT("Tractor_Status.xls!"&amp;H$1),MATCH($F379,[1]!Serial,0),0),"N/A")</f>
        <v>41944</v>
      </c>
      <c r="I379" s="206" t="str">
        <f ca="1">IF(INDEX(INDIRECT("Tractor_Status.xls!"&amp;I$1),MATCH($F379,[1]!Serial,0),0)&lt;&gt;0,INDEX(INDIRECT("Tractor_Status.xls!"&amp;I$1),MATCH($F379,[1]!Serial,0),0),"N/A")</f>
        <v>N/A</v>
      </c>
      <c r="J379" s="207">
        <f ca="1">IF(INDEX(INDIRECT("Tractor_Status.xls!"&amp;J$1),MATCH($F379,[1]!Serial,0),0)&lt;&gt;0,INDEX(INDIRECT("Tractor_Status.xls!"&amp;J$1),MATCH($F379,[1]!Serial,0),0),"N/A")</f>
        <v>1025</v>
      </c>
      <c r="K379" s="206">
        <f ca="1">INDEX(INDIRECT("Tractor_Status.xls!"&amp;K$1),MATCH($F379,[1]!Serial,0),0)</f>
        <v>41822</v>
      </c>
      <c r="L379" s="206" t="str">
        <f ca="1">IF(INDEX(INDIRECT("Tractor_Status.xls!"&amp;L$1),MATCH($F379,[1]!Serial,0),0)&lt;&gt;0,INDEX(INDIRECT("Tractor_Status.xls!"&amp;L$1),MATCH($F379,[1]!Serial,0),0),"N/A")</f>
        <v>N/A</v>
      </c>
      <c r="M379" s="206" t="str">
        <f ca="1">IF(INDEX(INDIRECT("Tractor_Status.xls!"&amp;M$1),MATCH($F379,[1]!Serial,0),0)&lt;&gt;0,INDEX(INDIRECT("Tractor_Status.xls!"&amp;M$1),MATCH($F379,[1]!Serial,0),0),"N/A")</f>
        <v>N/A</v>
      </c>
      <c r="N379" s="206" t="str">
        <f ca="1">IF(INDEX(INDIRECT("Tractor_Status.xls!"&amp;N$1),MATCH($F379,[1]!Serial,0),0)&lt;&gt;0,INDEX(INDIRECT("Tractor_Status.xls!"&amp;N$1),MATCH($F379,[1]!Serial,0),0),"N/A")</f>
        <v>UF01439 ???????</v>
      </c>
    </row>
    <row r="380" spans="6:14" x14ac:dyDescent="0.4">
      <c r="F380" t="s">
        <v>847</v>
      </c>
      <c r="G380" s="207" t="str">
        <f ca="1">INDEX($C$2:$C$13,MONTH(INDEX(INDIRECT("Tractor_Status.xls!"&amp;G$1),MATCH($F380,[1]!Serial,0),0)))</f>
        <v>January</v>
      </c>
      <c r="H380" s="206">
        <f ca="1">IF(INDEX(INDIRECT("Tractor_Status.xls!"&amp;H$1),MATCH($F380,[1]!Serial,0),0)&lt;&gt;0,INDEX(INDIRECT("Tractor_Status.xls!"&amp;H$1),MATCH($F380,[1]!Serial,0),0),"N/A")</f>
        <v>42005</v>
      </c>
      <c r="I380" s="206" t="str">
        <f ca="1">IF(INDEX(INDIRECT("Tractor_Status.xls!"&amp;I$1),MATCH($F380,[1]!Serial,0),0)&lt;&gt;0,INDEX(INDIRECT("Tractor_Status.xls!"&amp;I$1),MATCH($F380,[1]!Serial,0),0),"N/A")</f>
        <v>N/A</v>
      </c>
      <c r="J380" s="207">
        <f ca="1">IF(INDEX(INDIRECT("Tractor_Status.xls!"&amp;J$1),MATCH($F380,[1]!Serial,0),0)&lt;&gt;0,INDEX(INDIRECT("Tractor_Status.xls!"&amp;J$1),MATCH($F380,[1]!Serial,0),0),"N/A")</f>
        <v>1220</v>
      </c>
      <c r="K380" s="206">
        <f ca="1">INDEX(INDIRECT("Tractor_Status.xls!"&amp;K$1),MATCH($F380,[1]!Serial,0),0)</f>
        <v>41822</v>
      </c>
      <c r="L380" s="206" t="str">
        <f ca="1">IF(INDEX(INDIRECT("Tractor_Status.xls!"&amp;L$1),MATCH($F380,[1]!Serial,0),0)&lt;&gt;0,INDEX(INDIRECT("Tractor_Status.xls!"&amp;L$1),MATCH($F380,[1]!Serial,0),0),"N/A")</f>
        <v>N/A</v>
      </c>
      <c r="M380" s="206" t="str">
        <f ca="1">IF(INDEX(INDIRECT("Tractor_Status.xls!"&amp;M$1),MATCH($F380,[1]!Serial,0),0)&lt;&gt;0,INDEX(INDIRECT("Tractor_Status.xls!"&amp;M$1),MATCH($F380,[1]!Serial,0),0),"N/A")</f>
        <v>N/A</v>
      </c>
      <c r="N380" s="206" t="str">
        <f ca="1">IF(INDEX(INDIRECT("Tractor_Status.xls!"&amp;N$1),MATCH($F380,[1]!Serial,0),0)&lt;&gt;0,INDEX(INDIRECT("Tractor_Status.xls!"&amp;N$1),MATCH($F380,[1]!Serial,0),0),"N/A")</f>
        <v>UF01454 ??????</v>
      </c>
    </row>
    <row r="381" spans="6:14" x14ac:dyDescent="0.4">
      <c r="F381" t="s">
        <v>848</v>
      </c>
      <c r="G381" s="207" t="str">
        <f ca="1">INDEX($C$2:$C$13,MONTH(INDEX(INDIRECT("Tractor_Status.xls!"&amp;G$1),MATCH($F381,[1]!Serial,0),0)))</f>
        <v>January</v>
      </c>
      <c r="H381" s="206">
        <f ca="1">IF(INDEX(INDIRECT("Tractor_Status.xls!"&amp;H$1),MATCH($F381,[1]!Serial,0),0)&lt;&gt;0,INDEX(INDIRECT("Tractor_Status.xls!"&amp;H$1),MATCH($F381,[1]!Serial,0),0),"N/A")</f>
        <v>42036</v>
      </c>
      <c r="I381" s="206" t="str">
        <f ca="1">IF(INDEX(INDIRECT("Tractor_Status.xls!"&amp;I$1),MATCH($F381,[1]!Serial,0),0)&lt;&gt;0,INDEX(INDIRECT("Tractor_Status.xls!"&amp;I$1),MATCH($F381,[1]!Serial,0),0),"N/A")</f>
        <v>N/A</v>
      </c>
      <c r="J381" s="207">
        <f ca="1">IF(INDEX(INDIRECT("Tractor_Status.xls!"&amp;J$1),MATCH($F381,[1]!Serial,0),0)&lt;&gt;0,INDEX(INDIRECT("Tractor_Status.xls!"&amp;J$1),MATCH($F381,[1]!Serial,0),0),"N/A")</f>
        <v>720</v>
      </c>
      <c r="K381" s="206">
        <f ca="1">INDEX(INDIRECT("Tractor_Status.xls!"&amp;K$1),MATCH($F381,[1]!Serial,0),0)</f>
        <v>41822</v>
      </c>
      <c r="L381" s="206" t="str">
        <f ca="1">IF(INDEX(INDIRECT("Tractor_Status.xls!"&amp;L$1),MATCH($F381,[1]!Serial,0),0)&lt;&gt;0,INDEX(INDIRECT("Tractor_Status.xls!"&amp;L$1),MATCH($F381,[1]!Serial,0),0),"N/A")</f>
        <v>N/A</v>
      </c>
      <c r="M381" s="206" t="str">
        <f ca="1">IF(INDEX(INDIRECT("Tractor_Status.xls!"&amp;M$1),MATCH($F381,[1]!Serial,0),0)&lt;&gt;0,INDEX(INDIRECT("Tractor_Status.xls!"&amp;M$1),MATCH($F381,[1]!Serial,0),0),"N/A")</f>
        <v>N/A</v>
      </c>
      <c r="N381" s="206" t="str">
        <f ca="1">IF(INDEX(INDIRECT("Tractor_Status.xls!"&amp;N$1),MATCH($F381,[1]!Serial,0),0)&lt;&gt;0,INDEX(INDIRECT("Tractor_Status.xls!"&amp;N$1),MATCH($F381,[1]!Serial,0),0),"N/A")</f>
        <v>UF01430 ???????</v>
      </c>
    </row>
    <row r="382" spans="6:14" x14ac:dyDescent="0.4">
      <c r="F382" t="s">
        <v>849</v>
      </c>
      <c r="G382" s="207" t="str">
        <f ca="1">INDEX($C$2:$C$13,MONTH(INDEX(INDIRECT("Tractor_Status.xls!"&amp;G$1),MATCH($F382,[1]!Serial,0),0)))</f>
        <v>January</v>
      </c>
      <c r="H382" s="206" t="str">
        <f ca="1">IF(INDEX(INDIRECT("Tractor_Status.xls!"&amp;H$1),MATCH($F382,[1]!Serial,0),0)&lt;&gt;0,INDEX(INDIRECT("Tractor_Status.xls!"&amp;H$1),MATCH($F382,[1]!Serial,0),0),"N/A")</f>
        <v>N/A</v>
      </c>
      <c r="I382" s="206" t="str">
        <f ca="1">IF(INDEX(INDIRECT("Tractor_Status.xls!"&amp;I$1),MATCH($F382,[1]!Serial,0),0)&lt;&gt;0,INDEX(INDIRECT("Tractor_Status.xls!"&amp;I$1),MATCH($F382,[1]!Serial,0),0),"N/A")</f>
        <v>N/A</v>
      </c>
      <c r="J382" s="207">
        <f ca="1">IF(INDEX(INDIRECT("Tractor_Status.xls!"&amp;J$1),MATCH($F382,[1]!Serial,0),0)&lt;&gt;0,INDEX(INDIRECT("Tractor_Status.xls!"&amp;J$1),MATCH($F382,[1]!Serial,0),0),"N/A")</f>
        <v>720</v>
      </c>
      <c r="K382" s="206">
        <f ca="1">INDEX(INDIRECT("Tractor_Status.xls!"&amp;K$1),MATCH($F382,[1]!Serial,0),0)</f>
        <v>0</v>
      </c>
      <c r="L382" s="206" t="str">
        <f ca="1">IF(INDEX(INDIRECT("Tractor_Status.xls!"&amp;L$1),MATCH($F382,[1]!Serial,0),0)&lt;&gt;0,INDEX(INDIRECT("Tractor_Status.xls!"&amp;L$1),MATCH($F382,[1]!Serial,0),0),"N/A")</f>
        <v>N/A</v>
      </c>
      <c r="M382" s="206" t="str">
        <f ca="1">IF(INDEX(INDIRECT("Tractor_Status.xls!"&amp;M$1),MATCH($F382,[1]!Serial,0),0)&lt;&gt;0,INDEX(INDIRECT("Tractor_Status.xls!"&amp;M$1),MATCH($F382,[1]!Serial,0),0),"N/A")</f>
        <v>N/A</v>
      </c>
      <c r="N382" s="206" t="str">
        <f ca="1">IF(INDEX(INDIRECT("Tractor_Status.xls!"&amp;N$1),MATCH($F382,[1]!Serial,0),0)&lt;&gt;0,INDEX(INDIRECT("Tractor_Status.xls!"&amp;N$1),MATCH($F382,[1]!Serial,0),0),"N/A")</f>
        <v>N/A</v>
      </c>
    </row>
    <row r="383" spans="6:14" x14ac:dyDescent="0.4">
      <c r="F383" t="s">
        <v>850</v>
      </c>
      <c r="G383" s="207" t="str">
        <f ca="1">INDEX($C$2:$C$13,MONTH(INDEX(INDIRECT("Tractor_Status.xls!"&amp;G$1),MATCH($F383,[1]!Serial,0),0)))</f>
        <v>January</v>
      </c>
      <c r="H383" s="206" t="str">
        <f ca="1">IF(INDEX(INDIRECT("Tractor_Status.xls!"&amp;H$1),MATCH($F383,[1]!Serial,0),0)&lt;&gt;0,INDEX(INDIRECT("Tractor_Status.xls!"&amp;H$1),MATCH($F383,[1]!Serial,0),0),"N/A")</f>
        <v>N/A</v>
      </c>
      <c r="I383" s="206" t="str">
        <f ca="1">IF(INDEX(INDIRECT("Tractor_Status.xls!"&amp;I$1),MATCH($F383,[1]!Serial,0),0)&lt;&gt;0,INDEX(INDIRECT("Tractor_Status.xls!"&amp;I$1),MATCH($F383,[1]!Serial,0),0),"N/A")</f>
        <v>N/A</v>
      </c>
      <c r="J383" s="207">
        <f ca="1">IF(INDEX(INDIRECT("Tractor_Status.xls!"&amp;J$1),MATCH($F383,[1]!Serial,0),0)&lt;&gt;0,INDEX(INDIRECT("Tractor_Status.xls!"&amp;J$1),MATCH($F383,[1]!Serial,0),0),"N/A")</f>
        <v>720</v>
      </c>
      <c r="K383" s="206">
        <f ca="1">INDEX(INDIRECT("Tractor_Status.xls!"&amp;K$1),MATCH($F383,[1]!Serial,0),0)</f>
        <v>0</v>
      </c>
      <c r="L383" s="206" t="str">
        <f ca="1">IF(INDEX(INDIRECT("Tractor_Status.xls!"&amp;L$1),MATCH($F383,[1]!Serial,0),0)&lt;&gt;0,INDEX(INDIRECT("Tractor_Status.xls!"&amp;L$1),MATCH($F383,[1]!Serial,0),0),"N/A")</f>
        <v>N/A</v>
      </c>
      <c r="M383" s="206" t="str">
        <f ca="1">IF(INDEX(INDIRECT("Tractor_Status.xls!"&amp;M$1),MATCH($F383,[1]!Serial,0),0)&lt;&gt;0,INDEX(INDIRECT("Tractor_Status.xls!"&amp;M$1),MATCH($F383,[1]!Serial,0),0),"N/A")</f>
        <v>N/A</v>
      </c>
      <c r="N383" s="206" t="str">
        <f ca="1">IF(INDEX(INDIRECT("Tractor_Status.xls!"&amp;N$1),MATCH($F383,[1]!Serial,0),0)&lt;&gt;0,INDEX(INDIRECT("Tractor_Status.xls!"&amp;N$1),MATCH($F383,[1]!Serial,0),0),"N/A")</f>
        <v>N/A</v>
      </c>
    </row>
    <row r="384" spans="6:14" x14ac:dyDescent="0.4">
      <c r="F384" t="s">
        <v>851</v>
      </c>
      <c r="G384" s="207" t="str">
        <f ca="1">INDEX($C$2:$C$13,MONTH(INDEX(INDIRECT("Tractor_Status.xls!"&amp;G$1),MATCH($F384,[1]!Serial,0),0)))</f>
        <v>January</v>
      </c>
      <c r="H384" s="206" t="str">
        <f ca="1">IF(INDEX(INDIRECT("Tractor_Status.xls!"&amp;H$1),MATCH($F384,[1]!Serial,0),0)&lt;&gt;0,INDEX(INDIRECT("Tractor_Status.xls!"&amp;H$1),MATCH($F384,[1]!Serial,0),0),"N/A")</f>
        <v>N/A</v>
      </c>
      <c r="I384" s="206" t="str">
        <f ca="1">IF(INDEX(INDIRECT("Tractor_Status.xls!"&amp;I$1),MATCH($F384,[1]!Serial,0),0)&lt;&gt;0,INDEX(INDIRECT("Tractor_Status.xls!"&amp;I$1),MATCH($F384,[1]!Serial,0),0),"N/A")</f>
        <v>N/A</v>
      </c>
      <c r="J384" s="207">
        <f ca="1">IF(INDEX(INDIRECT("Tractor_Status.xls!"&amp;J$1),MATCH($F384,[1]!Serial,0),0)&lt;&gt;0,INDEX(INDIRECT("Tractor_Status.xls!"&amp;J$1),MATCH($F384,[1]!Serial,0),0),"N/A")</f>
        <v>1020</v>
      </c>
      <c r="K384" s="206">
        <f ca="1">INDEX(INDIRECT("Tractor_Status.xls!"&amp;K$1),MATCH($F384,[1]!Serial,0),0)</f>
        <v>0</v>
      </c>
      <c r="L384" s="206" t="str">
        <f ca="1">IF(INDEX(INDIRECT("Tractor_Status.xls!"&amp;L$1),MATCH($F384,[1]!Serial,0),0)&lt;&gt;0,INDEX(INDIRECT("Tractor_Status.xls!"&amp;L$1),MATCH($F384,[1]!Serial,0),0),"N/A")</f>
        <v>N/A</v>
      </c>
      <c r="M384" s="206" t="str">
        <f ca="1">IF(INDEX(INDIRECT("Tractor_Status.xls!"&amp;M$1),MATCH($F384,[1]!Serial,0),0)&lt;&gt;0,INDEX(INDIRECT("Tractor_Status.xls!"&amp;M$1),MATCH($F384,[1]!Serial,0),0),"N/A")</f>
        <v>N/A</v>
      </c>
      <c r="N384" s="206" t="str">
        <f ca="1">IF(INDEX(INDIRECT("Tractor_Status.xls!"&amp;N$1),MATCH($F384,[1]!Serial,0),0)&lt;&gt;0,INDEX(INDIRECT("Tractor_Status.xls!"&amp;N$1),MATCH($F384,[1]!Serial,0),0),"N/A")</f>
        <v>N/A</v>
      </c>
    </row>
    <row r="385" spans="6:14" x14ac:dyDescent="0.4">
      <c r="F385" t="s">
        <v>852</v>
      </c>
      <c r="G385" s="207" t="str">
        <f ca="1">INDEX($C$2:$C$13,MONTH(INDEX(INDIRECT("Tractor_Status.xls!"&amp;G$1),MATCH($F385,[1]!Serial,0),0)))</f>
        <v>January</v>
      </c>
      <c r="H385" s="206" t="str">
        <f ca="1">IF(INDEX(INDIRECT("Tractor_Status.xls!"&amp;H$1),MATCH($F385,[1]!Serial,0),0)&lt;&gt;0,INDEX(INDIRECT("Tractor_Status.xls!"&amp;H$1),MATCH($F385,[1]!Serial,0),0),"N/A")</f>
        <v>N/A</v>
      </c>
      <c r="I385" s="206" t="str">
        <f ca="1">IF(INDEX(INDIRECT("Tractor_Status.xls!"&amp;I$1),MATCH($F385,[1]!Serial,0),0)&lt;&gt;0,INDEX(INDIRECT("Tractor_Status.xls!"&amp;I$1),MATCH($F385,[1]!Serial,0),0),"N/A")</f>
        <v>N/A</v>
      </c>
      <c r="J385" s="207">
        <f ca="1">IF(INDEX(INDIRECT("Tractor_Status.xls!"&amp;J$1),MATCH($F385,[1]!Serial,0),0)&lt;&gt;0,INDEX(INDIRECT("Tractor_Status.xls!"&amp;J$1),MATCH($F385,[1]!Serial,0),0),"N/A")</f>
        <v>1025</v>
      </c>
      <c r="K385" s="206">
        <f ca="1">INDEX(INDIRECT("Tractor_Status.xls!"&amp;K$1),MATCH($F385,[1]!Serial,0),0)</f>
        <v>0</v>
      </c>
      <c r="L385" s="206" t="str">
        <f ca="1">IF(INDEX(INDIRECT("Tractor_Status.xls!"&amp;L$1),MATCH($F385,[1]!Serial,0),0)&lt;&gt;0,INDEX(INDIRECT("Tractor_Status.xls!"&amp;L$1),MATCH($F385,[1]!Serial,0),0),"N/A")</f>
        <v>N/A</v>
      </c>
      <c r="M385" s="206" t="str">
        <f ca="1">IF(INDEX(INDIRECT("Tractor_Status.xls!"&amp;M$1),MATCH($F385,[1]!Serial,0),0)&lt;&gt;0,INDEX(INDIRECT("Tractor_Status.xls!"&amp;M$1),MATCH($F385,[1]!Serial,0),0),"N/A")</f>
        <v>N/A</v>
      </c>
      <c r="N385" s="206" t="str">
        <f ca="1">IF(INDEX(INDIRECT("Tractor_Status.xls!"&amp;N$1),MATCH($F385,[1]!Serial,0),0)&lt;&gt;0,INDEX(INDIRECT("Tractor_Status.xls!"&amp;N$1),MATCH($F385,[1]!Serial,0),0),"N/A")</f>
        <v>N/A</v>
      </c>
    </row>
    <row r="386" spans="6:14" x14ac:dyDescent="0.4">
      <c r="F386" t="s">
        <v>853</v>
      </c>
      <c r="G386" s="207" t="str">
        <f ca="1">INDEX($C$2:$C$13,MONTH(INDEX(INDIRECT("Tractor_Status.xls!"&amp;G$1),MATCH($F386,[1]!Serial,0),0)))</f>
        <v>January</v>
      </c>
      <c r="H386" s="206" t="str">
        <f ca="1">IF(INDEX(INDIRECT("Tractor_Status.xls!"&amp;H$1),MATCH($F386,[1]!Serial,0),0)&lt;&gt;0,INDEX(INDIRECT("Tractor_Status.xls!"&amp;H$1),MATCH($F386,[1]!Serial,0),0),"N/A")</f>
        <v>N/A</v>
      </c>
      <c r="I386" s="206" t="str">
        <f ca="1">IF(INDEX(INDIRECT("Tractor_Status.xls!"&amp;I$1),MATCH($F386,[1]!Serial,0),0)&lt;&gt;0,INDEX(INDIRECT("Tractor_Status.xls!"&amp;I$1),MATCH($F386,[1]!Serial,0),0),"N/A")</f>
        <v>N/A</v>
      </c>
      <c r="J386" s="207">
        <f ca="1">IF(INDEX(INDIRECT("Tractor_Status.xls!"&amp;J$1),MATCH($F386,[1]!Serial,0),0)&lt;&gt;0,INDEX(INDIRECT("Tractor_Status.xls!"&amp;J$1),MATCH($F386,[1]!Serial,0),0),"N/A")</f>
        <v>720</v>
      </c>
      <c r="K386" s="206">
        <f ca="1">INDEX(INDIRECT("Tractor_Status.xls!"&amp;K$1),MATCH($F386,[1]!Serial,0),0)</f>
        <v>0</v>
      </c>
      <c r="L386" s="206" t="str">
        <f ca="1">IF(INDEX(INDIRECT("Tractor_Status.xls!"&amp;L$1),MATCH($F386,[1]!Serial,0),0)&lt;&gt;0,INDEX(INDIRECT("Tractor_Status.xls!"&amp;L$1),MATCH($F386,[1]!Serial,0),0),"N/A")</f>
        <v>N/A</v>
      </c>
      <c r="M386" s="206" t="str">
        <f ca="1">IF(INDEX(INDIRECT("Tractor_Status.xls!"&amp;M$1),MATCH($F386,[1]!Serial,0),0)&lt;&gt;0,INDEX(INDIRECT("Tractor_Status.xls!"&amp;M$1),MATCH($F386,[1]!Serial,0),0),"N/A")</f>
        <v>N/A</v>
      </c>
      <c r="N386" s="206" t="str">
        <f ca="1">IF(INDEX(INDIRECT("Tractor_Status.xls!"&amp;N$1),MATCH($F386,[1]!Serial,0),0)&lt;&gt;0,INDEX(INDIRECT("Tractor_Status.xls!"&amp;N$1),MATCH($F386,[1]!Serial,0),0),"N/A")</f>
        <v>N/A</v>
      </c>
    </row>
    <row r="387" spans="6:14" x14ac:dyDescent="0.4">
      <c r="F387" t="s">
        <v>854</v>
      </c>
      <c r="G387" s="207" t="str">
        <f ca="1">INDEX($C$2:$C$13,MONTH(INDEX(INDIRECT("Tractor_Status.xls!"&amp;G$1),MATCH($F387,[1]!Serial,0),0)))</f>
        <v>January</v>
      </c>
      <c r="H387" s="206" t="str">
        <f ca="1">IF(INDEX(INDIRECT("Tractor_Status.xls!"&amp;H$1),MATCH($F387,[1]!Serial,0),0)&lt;&gt;0,INDEX(INDIRECT("Tractor_Status.xls!"&amp;H$1),MATCH($F387,[1]!Serial,0),0),"N/A")</f>
        <v>N/A</v>
      </c>
      <c r="I387" s="206" t="str">
        <f ca="1">IF(INDEX(INDIRECT("Tractor_Status.xls!"&amp;I$1),MATCH($F387,[1]!Serial,0),0)&lt;&gt;0,INDEX(INDIRECT("Tractor_Status.xls!"&amp;I$1),MATCH($F387,[1]!Serial,0),0),"N/A")</f>
        <v>N/A</v>
      </c>
      <c r="J387" s="207" t="str">
        <f ca="1">IF(INDEX(INDIRECT("Tractor_Status.xls!"&amp;J$1),MATCH($F387,[1]!Serial,0),0)&lt;&gt;0,INDEX(INDIRECT("Tractor_Status.xls!"&amp;J$1),MATCH($F387,[1]!Serial,0),0),"N/A")</f>
        <v>1020+</v>
      </c>
      <c r="K387" s="206">
        <f ca="1">INDEX(INDIRECT("Tractor_Status.xls!"&amp;K$1),MATCH($F387,[1]!Serial,0),0)</f>
        <v>0</v>
      </c>
      <c r="L387" s="206" t="str">
        <f ca="1">IF(INDEX(INDIRECT("Tractor_Status.xls!"&amp;L$1),MATCH($F387,[1]!Serial,0),0)&lt;&gt;0,INDEX(INDIRECT("Tractor_Status.xls!"&amp;L$1),MATCH($F387,[1]!Serial,0),0),"N/A")</f>
        <v>N/A</v>
      </c>
      <c r="M387" s="206" t="str">
        <f ca="1">IF(INDEX(INDIRECT("Tractor_Status.xls!"&amp;M$1),MATCH($F387,[1]!Serial,0),0)&lt;&gt;0,INDEX(INDIRECT("Tractor_Status.xls!"&amp;M$1),MATCH($F387,[1]!Serial,0),0),"N/A")</f>
        <v>N/A</v>
      </c>
      <c r="N387" s="206" t="str">
        <f ca="1">IF(INDEX(INDIRECT("Tractor_Status.xls!"&amp;N$1),MATCH($F387,[1]!Serial,0),0)&lt;&gt;0,INDEX(INDIRECT("Tractor_Status.xls!"&amp;N$1),MATCH($F387,[1]!Serial,0),0),"N/A")</f>
        <v>N/A</v>
      </c>
    </row>
    <row r="388" spans="6:14" x14ac:dyDescent="0.4">
      <c r="F388" t="s">
        <v>855</v>
      </c>
      <c r="G388" s="207" t="str">
        <f ca="1">INDEX($C$2:$C$13,MONTH(INDEX(INDIRECT("Tractor_Status.xls!"&amp;G$1),MATCH($F388,[1]!Serial,0),0)))</f>
        <v>January</v>
      </c>
      <c r="H388" s="206" t="str">
        <f ca="1">IF(INDEX(INDIRECT("Tractor_Status.xls!"&amp;H$1),MATCH($F388,[1]!Serial,0),0)&lt;&gt;0,INDEX(INDIRECT("Tractor_Status.xls!"&amp;H$1),MATCH($F388,[1]!Serial,0),0),"N/A")</f>
        <v>N/A</v>
      </c>
      <c r="I388" s="206" t="str">
        <f ca="1">IF(INDEX(INDIRECT("Tractor_Status.xls!"&amp;I$1),MATCH($F388,[1]!Serial,0),0)&lt;&gt;0,INDEX(INDIRECT("Tractor_Status.xls!"&amp;I$1),MATCH($F388,[1]!Serial,0),0),"N/A")</f>
        <v>N/A</v>
      </c>
      <c r="J388" s="207">
        <f ca="1">IF(INDEX(INDIRECT("Tractor_Status.xls!"&amp;J$1),MATCH($F388,[1]!Serial,0),0)&lt;&gt;0,INDEX(INDIRECT("Tractor_Status.xls!"&amp;J$1),MATCH($F388,[1]!Serial,0),0),"N/A")</f>
        <v>1220</v>
      </c>
      <c r="K388" s="206">
        <f ca="1">INDEX(INDIRECT("Tractor_Status.xls!"&amp;K$1),MATCH($F388,[1]!Serial,0),0)</f>
        <v>0</v>
      </c>
      <c r="L388" s="206" t="str">
        <f ca="1">IF(INDEX(INDIRECT("Tractor_Status.xls!"&amp;L$1),MATCH($F388,[1]!Serial,0),0)&lt;&gt;0,INDEX(INDIRECT("Tractor_Status.xls!"&amp;L$1),MATCH($F388,[1]!Serial,0),0),"N/A")</f>
        <v>N/A</v>
      </c>
      <c r="M388" s="206" t="str">
        <f ca="1">IF(INDEX(INDIRECT("Tractor_Status.xls!"&amp;M$1),MATCH($F388,[1]!Serial,0),0)&lt;&gt;0,INDEX(INDIRECT("Tractor_Status.xls!"&amp;M$1),MATCH($F388,[1]!Serial,0),0),"N/A")</f>
        <v>N/A</v>
      </c>
      <c r="N388" s="206" t="str">
        <f ca="1">IF(INDEX(INDIRECT("Tractor_Status.xls!"&amp;N$1),MATCH($F388,[1]!Serial,0),0)&lt;&gt;0,INDEX(INDIRECT("Tractor_Status.xls!"&amp;N$1),MATCH($F388,[1]!Serial,0),0),"N/A")</f>
        <v>N/A</v>
      </c>
    </row>
    <row r="389" spans="6:14" x14ac:dyDescent="0.4">
      <c r="F389" t="s">
        <v>856</v>
      </c>
      <c r="G389" s="207" t="str">
        <f ca="1">INDEX($C$2:$C$13,MONTH(INDEX(INDIRECT("Tractor_Status.xls!"&amp;G$1),MATCH($F389,[1]!Serial,0),0)))</f>
        <v>January</v>
      </c>
      <c r="H389" s="206" t="str">
        <f ca="1">IF(INDEX(INDIRECT("Tractor_Status.xls!"&amp;H$1),MATCH($F389,[1]!Serial,0),0)&lt;&gt;0,INDEX(INDIRECT("Tractor_Status.xls!"&amp;H$1),MATCH($F389,[1]!Serial,0),0),"N/A")</f>
        <v>N/A</v>
      </c>
      <c r="I389" s="206" t="str">
        <f ca="1">IF(INDEX(INDIRECT("Tractor_Status.xls!"&amp;I$1),MATCH($F389,[1]!Serial,0),0)&lt;&gt;0,INDEX(INDIRECT("Tractor_Status.xls!"&amp;I$1),MATCH($F389,[1]!Serial,0),0),"N/A")</f>
        <v>N/A</v>
      </c>
      <c r="J389" s="207">
        <f ca="1">IF(INDEX(INDIRECT("Tractor_Status.xls!"&amp;J$1),MATCH($F389,[1]!Serial,0),0)&lt;&gt;0,INDEX(INDIRECT("Tractor_Status.xls!"&amp;J$1),MATCH($F389,[1]!Serial,0),0),"N/A")</f>
        <v>1220</v>
      </c>
      <c r="K389" s="206">
        <f ca="1">INDEX(INDIRECT("Tractor_Status.xls!"&amp;K$1),MATCH($F389,[1]!Serial,0),0)</f>
        <v>0</v>
      </c>
      <c r="L389" s="206" t="str">
        <f ca="1">IF(INDEX(INDIRECT("Tractor_Status.xls!"&amp;L$1),MATCH($F389,[1]!Serial,0),0)&lt;&gt;0,INDEX(INDIRECT("Tractor_Status.xls!"&amp;L$1),MATCH($F389,[1]!Serial,0),0),"N/A")</f>
        <v>N/A</v>
      </c>
      <c r="M389" s="206" t="str">
        <f ca="1">IF(INDEX(INDIRECT("Tractor_Status.xls!"&amp;M$1),MATCH($F389,[1]!Serial,0),0)&lt;&gt;0,INDEX(INDIRECT("Tractor_Status.xls!"&amp;M$1),MATCH($F389,[1]!Serial,0),0),"N/A")</f>
        <v>N/A</v>
      </c>
      <c r="N389" s="206" t="str">
        <f ca="1">IF(INDEX(INDIRECT("Tractor_Status.xls!"&amp;N$1),MATCH($F389,[1]!Serial,0),0)&lt;&gt;0,INDEX(INDIRECT("Tractor_Status.xls!"&amp;N$1),MATCH($F389,[1]!Serial,0),0),"N/A")</f>
        <v>N/A</v>
      </c>
    </row>
    <row r="390" spans="6:14" x14ac:dyDescent="0.4">
      <c r="F390" t="s">
        <v>857</v>
      </c>
      <c r="G390" s="207" t="str">
        <f ca="1">INDEX($C$2:$C$13,MONTH(INDEX(INDIRECT("Tractor_Status.xls!"&amp;G$1),MATCH($F390,[1]!Serial,0),0)))</f>
        <v>January</v>
      </c>
      <c r="H390" s="206" t="str">
        <f ca="1">IF(INDEX(INDIRECT("Tractor_Status.xls!"&amp;H$1),MATCH($F390,[1]!Serial,0),0)&lt;&gt;0,INDEX(INDIRECT("Tractor_Status.xls!"&amp;H$1),MATCH($F390,[1]!Serial,0),0),"N/A")</f>
        <v>N/A</v>
      </c>
      <c r="I390" s="206" t="str">
        <f ca="1">IF(INDEX(INDIRECT("Tractor_Status.xls!"&amp;I$1),MATCH($F390,[1]!Serial,0),0)&lt;&gt;0,INDEX(INDIRECT("Tractor_Status.xls!"&amp;I$1),MATCH($F390,[1]!Serial,0),0),"N/A")</f>
        <v>N/A</v>
      </c>
      <c r="J390" s="207">
        <f ca="1">IF(INDEX(INDIRECT("Tractor_Status.xls!"&amp;J$1),MATCH($F390,[1]!Serial,0),0)&lt;&gt;0,INDEX(INDIRECT("Tractor_Status.xls!"&amp;J$1),MATCH($F390,[1]!Serial,0),0),"N/A")</f>
        <v>720</v>
      </c>
      <c r="K390" s="206">
        <f ca="1">INDEX(INDIRECT("Tractor_Status.xls!"&amp;K$1),MATCH($F390,[1]!Serial,0),0)</f>
        <v>0</v>
      </c>
      <c r="L390" s="206" t="str">
        <f ca="1">IF(INDEX(INDIRECT("Tractor_Status.xls!"&amp;L$1),MATCH($F390,[1]!Serial,0),0)&lt;&gt;0,INDEX(INDIRECT("Tractor_Status.xls!"&amp;L$1),MATCH($F390,[1]!Serial,0),0),"N/A")</f>
        <v>N/A</v>
      </c>
      <c r="M390" s="206" t="str">
        <f ca="1">IF(INDEX(INDIRECT("Tractor_Status.xls!"&amp;M$1),MATCH($F390,[1]!Serial,0),0)&lt;&gt;0,INDEX(INDIRECT("Tractor_Status.xls!"&amp;M$1),MATCH($F390,[1]!Serial,0),0),"N/A")</f>
        <v>N/A</v>
      </c>
      <c r="N390" s="206" t="str">
        <f ca="1">IF(INDEX(INDIRECT("Tractor_Status.xls!"&amp;N$1),MATCH($F390,[1]!Serial,0),0)&lt;&gt;0,INDEX(INDIRECT("Tractor_Status.xls!"&amp;N$1),MATCH($F390,[1]!Serial,0),0),"N/A")</f>
        <v>N/A</v>
      </c>
    </row>
    <row r="391" spans="6:14" x14ac:dyDescent="0.4">
      <c r="F391" t="s">
        <v>858</v>
      </c>
      <c r="G391" s="207" t="str">
        <f ca="1">INDEX($C$2:$C$13,MONTH(INDEX(INDIRECT("Tractor_Status.xls!"&amp;G$1),MATCH($F391,[1]!Serial,0),0)))</f>
        <v>January</v>
      </c>
      <c r="H391" s="206" t="str">
        <f ca="1">IF(INDEX(INDIRECT("Tractor_Status.xls!"&amp;H$1),MATCH($F391,[1]!Serial,0),0)&lt;&gt;0,INDEX(INDIRECT("Tractor_Status.xls!"&amp;H$1),MATCH($F391,[1]!Serial,0),0),"N/A")</f>
        <v>N/A</v>
      </c>
      <c r="I391" s="206" t="str">
        <f ca="1">IF(INDEX(INDIRECT("Tractor_Status.xls!"&amp;I$1),MATCH($F391,[1]!Serial,0),0)&lt;&gt;0,INDEX(INDIRECT("Tractor_Status.xls!"&amp;I$1),MATCH($F391,[1]!Serial,0),0),"N/A")</f>
        <v>N/A</v>
      </c>
      <c r="J391" s="207">
        <f ca="1">IF(INDEX(INDIRECT("Tractor_Status.xls!"&amp;J$1),MATCH($F391,[1]!Serial,0),0)&lt;&gt;0,INDEX(INDIRECT("Tractor_Status.xls!"&amp;J$1),MATCH($F391,[1]!Serial,0),0),"N/A")</f>
        <v>1025</v>
      </c>
      <c r="K391" s="206">
        <f ca="1">INDEX(INDIRECT("Tractor_Status.xls!"&amp;K$1),MATCH($F391,[1]!Serial,0),0)</f>
        <v>0</v>
      </c>
      <c r="L391" s="206" t="str">
        <f ca="1">IF(INDEX(INDIRECT("Tractor_Status.xls!"&amp;L$1),MATCH($F391,[1]!Serial,0),0)&lt;&gt;0,INDEX(INDIRECT("Tractor_Status.xls!"&amp;L$1),MATCH($F391,[1]!Serial,0),0),"N/A")</f>
        <v>N/A</v>
      </c>
      <c r="M391" s="206" t="str">
        <f ca="1">IF(INDEX(INDIRECT("Tractor_Status.xls!"&amp;M$1),MATCH($F391,[1]!Serial,0),0)&lt;&gt;0,INDEX(INDIRECT("Tractor_Status.xls!"&amp;M$1),MATCH($F391,[1]!Serial,0),0),"N/A")</f>
        <v>N/A</v>
      </c>
      <c r="N391" s="206" t="str">
        <f ca="1">IF(INDEX(INDIRECT("Tractor_Status.xls!"&amp;N$1),MATCH($F391,[1]!Serial,0),0)&lt;&gt;0,INDEX(INDIRECT("Tractor_Status.xls!"&amp;N$1),MATCH($F391,[1]!Serial,0),0),"N/A")</f>
        <v>N/A</v>
      </c>
    </row>
    <row r="392" spans="6:14" x14ac:dyDescent="0.4">
      <c r="F392" t="s">
        <v>859</v>
      </c>
      <c r="G392" s="207" t="str">
        <f ca="1">INDEX($C$2:$C$13,MONTH(INDEX(INDIRECT("Tractor_Status.xls!"&amp;G$1),MATCH($F392,[1]!Serial,0),0)))</f>
        <v>January</v>
      </c>
      <c r="H392" s="206" t="str">
        <f ca="1">IF(INDEX(INDIRECT("Tractor_Status.xls!"&amp;H$1),MATCH($F392,[1]!Serial,0),0)&lt;&gt;0,INDEX(INDIRECT("Tractor_Status.xls!"&amp;H$1),MATCH($F392,[1]!Serial,0),0),"N/A")</f>
        <v>N/A</v>
      </c>
      <c r="I392" s="206" t="str">
        <f ca="1">IF(INDEX(INDIRECT("Tractor_Status.xls!"&amp;I$1),MATCH($F392,[1]!Serial,0),0)&lt;&gt;0,INDEX(INDIRECT("Tractor_Status.xls!"&amp;I$1),MATCH($F392,[1]!Serial,0),0),"N/A")</f>
        <v>N/A</v>
      </c>
      <c r="J392" s="207">
        <f ca="1">IF(INDEX(INDIRECT("Tractor_Status.xls!"&amp;J$1),MATCH($F392,[1]!Serial,0),0)&lt;&gt;0,INDEX(INDIRECT("Tractor_Status.xls!"&amp;J$1),MATCH($F392,[1]!Serial,0),0),"N/A")</f>
        <v>1025</v>
      </c>
      <c r="K392" s="206">
        <f ca="1">INDEX(INDIRECT("Tractor_Status.xls!"&amp;K$1),MATCH($F392,[1]!Serial,0),0)</f>
        <v>0</v>
      </c>
      <c r="L392" s="206" t="str">
        <f ca="1">IF(INDEX(INDIRECT("Tractor_Status.xls!"&amp;L$1),MATCH($F392,[1]!Serial,0),0)&lt;&gt;0,INDEX(INDIRECT("Tractor_Status.xls!"&amp;L$1),MATCH($F392,[1]!Serial,0),0),"N/A")</f>
        <v>N/A</v>
      </c>
      <c r="M392" s="206" t="str">
        <f ca="1">IF(INDEX(INDIRECT("Tractor_Status.xls!"&amp;M$1),MATCH($F392,[1]!Serial,0),0)&lt;&gt;0,INDEX(INDIRECT("Tractor_Status.xls!"&amp;M$1),MATCH($F392,[1]!Serial,0),0),"N/A")</f>
        <v>N/A</v>
      </c>
      <c r="N392" s="206" t="str">
        <f ca="1">IF(INDEX(INDIRECT("Tractor_Status.xls!"&amp;N$1),MATCH($F392,[1]!Serial,0),0)&lt;&gt;0,INDEX(INDIRECT("Tractor_Status.xls!"&amp;N$1),MATCH($F392,[1]!Serial,0),0),"N/A")</f>
        <v>N/A</v>
      </c>
    </row>
    <row r="393" spans="6:14" x14ac:dyDescent="0.4">
      <c r="F393" t="s">
        <v>860</v>
      </c>
      <c r="G393" s="207" t="str">
        <f ca="1">INDEX($C$2:$C$13,MONTH(INDEX(INDIRECT("Tractor_Status.xls!"&amp;G$1),MATCH($F393,[1]!Serial,0),0)))</f>
        <v>January</v>
      </c>
      <c r="H393" s="206" t="str">
        <f ca="1">IF(INDEX(INDIRECT("Tractor_Status.xls!"&amp;H$1),MATCH($F393,[1]!Serial,0),0)&lt;&gt;0,INDEX(INDIRECT("Tractor_Status.xls!"&amp;H$1),MATCH($F393,[1]!Serial,0),0),"N/A")</f>
        <v>N/A</v>
      </c>
      <c r="I393" s="206" t="str">
        <f ca="1">IF(INDEX(INDIRECT("Tractor_Status.xls!"&amp;I$1),MATCH($F393,[1]!Serial,0),0)&lt;&gt;0,INDEX(INDIRECT("Tractor_Status.xls!"&amp;I$1),MATCH($F393,[1]!Serial,0),0),"N/A")</f>
        <v>N/A</v>
      </c>
      <c r="J393" s="207">
        <f ca="1">IF(INDEX(INDIRECT("Tractor_Status.xls!"&amp;J$1),MATCH($F393,[1]!Serial,0),0)&lt;&gt;0,INDEX(INDIRECT("Tractor_Status.xls!"&amp;J$1),MATCH($F393,[1]!Serial,0),0),"N/A")</f>
        <v>720</v>
      </c>
      <c r="K393" s="206">
        <f ca="1">INDEX(INDIRECT("Tractor_Status.xls!"&amp;K$1),MATCH($F393,[1]!Serial,0),0)</f>
        <v>0</v>
      </c>
      <c r="L393" s="206" t="str">
        <f ca="1">IF(INDEX(INDIRECT("Tractor_Status.xls!"&amp;L$1),MATCH($F393,[1]!Serial,0),0)&lt;&gt;0,INDEX(INDIRECT("Tractor_Status.xls!"&amp;L$1),MATCH($F393,[1]!Serial,0),0),"N/A")</f>
        <v>N/A</v>
      </c>
      <c r="M393" s="206" t="str">
        <f ca="1">IF(INDEX(INDIRECT("Tractor_Status.xls!"&amp;M$1),MATCH($F393,[1]!Serial,0),0)&lt;&gt;0,INDEX(INDIRECT("Tractor_Status.xls!"&amp;M$1),MATCH($F393,[1]!Serial,0),0),"N/A")</f>
        <v>N/A</v>
      </c>
      <c r="N393" s="206" t="str">
        <f ca="1">IF(INDEX(INDIRECT("Tractor_Status.xls!"&amp;N$1),MATCH($F393,[1]!Serial,0),0)&lt;&gt;0,INDEX(INDIRECT("Tractor_Status.xls!"&amp;N$1),MATCH($F393,[1]!Serial,0),0),"N/A")</f>
        <v>N/A</v>
      </c>
    </row>
    <row r="394" spans="6:14" x14ac:dyDescent="0.4">
      <c r="F394" t="s">
        <v>861</v>
      </c>
      <c r="G394" s="207" t="str">
        <f ca="1">INDEX($C$2:$C$13,MONTH(INDEX(INDIRECT("Tractor_Status.xls!"&amp;G$1),MATCH($F394,[1]!Serial,0),0)))</f>
        <v>January</v>
      </c>
      <c r="H394" s="206" t="str">
        <f ca="1">IF(INDEX(INDIRECT("Tractor_Status.xls!"&amp;H$1),MATCH($F394,[1]!Serial,0),0)&lt;&gt;0,INDEX(INDIRECT("Tractor_Status.xls!"&amp;H$1),MATCH($F394,[1]!Serial,0),0),"N/A")</f>
        <v>N/A</v>
      </c>
      <c r="I394" s="206" t="str">
        <f ca="1">IF(INDEX(INDIRECT("Tractor_Status.xls!"&amp;I$1),MATCH($F394,[1]!Serial,0),0)&lt;&gt;0,INDEX(INDIRECT("Tractor_Status.xls!"&amp;I$1),MATCH($F394,[1]!Serial,0),0),"N/A")</f>
        <v>N/A</v>
      </c>
      <c r="J394" s="207">
        <f ca="1">IF(INDEX(INDIRECT("Tractor_Status.xls!"&amp;J$1),MATCH($F394,[1]!Serial,0),0)&lt;&gt;0,INDEX(INDIRECT("Tractor_Status.xls!"&amp;J$1),MATCH($F394,[1]!Serial,0),0),"N/A")</f>
        <v>1020</v>
      </c>
      <c r="K394" s="206">
        <f ca="1">INDEX(INDIRECT("Tractor_Status.xls!"&amp;K$1),MATCH($F394,[1]!Serial,0),0)</f>
        <v>0</v>
      </c>
      <c r="L394" s="206" t="str">
        <f ca="1">IF(INDEX(INDIRECT("Tractor_Status.xls!"&amp;L$1),MATCH($F394,[1]!Serial,0),0)&lt;&gt;0,INDEX(INDIRECT("Tractor_Status.xls!"&amp;L$1),MATCH($F394,[1]!Serial,0),0),"N/A")</f>
        <v>N/A</v>
      </c>
      <c r="M394" s="206" t="str">
        <f ca="1">IF(INDEX(INDIRECT("Tractor_Status.xls!"&amp;M$1),MATCH($F394,[1]!Serial,0),0)&lt;&gt;0,INDEX(INDIRECT("Tractor_Status.xls!"&amp;M$1),MATCH($F394,[1]!Serial,0),0),"N/A")</f>
        <v>N/A</v>
      </c>
      <c r="N394" s="206" t="str">
        <f ca="1">IF(INDEX(INDIRECT("Tractor_Status.xls!"&amp;N$1),MATCH($F394,[1]!Serial,0),0)&lt;&gt;0,INDEX(INDIRECT("Tractor_Status.xls!"&amp;N$1),MATCH($F394,[1]!Serial,0),0),"N/A")</f>
        <v>N/A</v>
      </c>
    </row>
    <row r="395" spans="6:14" x14ac:dyDescent="0.4">
      <c r="F395" t="s">
        <v>862</v>
      </c>
      <c r="G395" s="207" t="str">
        <f ca="1">INDEX($C$2:$C$13,MONTH(INDEX(INDIRECT("Tractor_Status.xls!"&amp;G$1),MATCH($F395,[1]!Serial,0),0)))</f>
        <v>January</v>
      </c>
      <c r="H395" s="206" t="str">
        <f ca="1">IF(INDEX(INDIRECT("Tractor_Status.xls!"&amp;H$1),MATCH($F395,[1]!Serial,0),0)&lt;&gt;0,INDEX(INDIRECT("Tractor_Status.xls!"&amp;H$1),MATCH($F395,[1]!Serial,0),0),"N/A")</f>
        <v>N/A</v>
      </c>
      <c r="I395" s="206" t="str">
        <f ca="1">IF(INDEX(INDIRECT("Tractor_Status.xls!"&amp;I$1),MATCH($F395,[1]!Serial,0),0)&lt;&gt;0,INDEX(INDIRECT("Tractor_Status.xls!"&amp;I$1),MATCH($F395,[1]!Serial,0),0),"N/A")</f>
        <v>N/A</v>
      </c>
      <c r="J395" s="207">
        <f ca="1">IF(INDEX(INDIRECT("Tractor_Status.xls!"&amp;J$1),MATCH($F395,[1]!Serial,0),0)&lt;&gt;0,INDEX(INDIRECT("Tractor_Status.xls!"&amp;J$1),MATCH($F395,[1]!Serial,0),0),"N/A")</f>
        <v>1025</v>
      </c>
      <c r="K395" s="206">
        <f ca="1">INDEX(INDIRECT("Tractor_Status.xls!"&amp;K$1),MATCH($F395,[1]!Serial,0),0)</f>
        <v>0</v>
      </c>
      <c r="L395" s="206" t="str">
        <f ca="1">IF(INDEX(INDIRECT("Tractor_Status.xls!"&amp;L$1),MATCH($F395,[1]!Serial,0),0)&lt;&gt;0,INDEX(INDIRECT("Tractor_Status.xls!"&amp;L$1),MATCH($F395,[1]!Serial,0),0),"N/A")</f>
        <v>N/A</v>
      </c>
      <c r="M395" s="206" t="str">
        <f ca="1">IF(INDEX(INDIRECT("Tractor_Status.xls!"&amp;M$1),MATCH($F395,[1]!Serial,0),0)&lt;&gt;0,INDEX(INDIRECT("Tractor_Status.xls!"&amp;M$1),MATCH($F395,[1]!Serial,0),0),"N/A")</f>
        <v>N/A</v>
      </c>
      <c r="N395" s="206" t="str">
        <f ca="1">IF(INDEX(INDIRECT("Tractor_Status.xls!"&amp;N$1),MATCH($F395,[1]!Serial,0),0)&lt;&gt;0,INDEX(INDIRECT("Tractor_Status.xls!"&amp;N$1),MATCH($F395,[1]!Serial,0),0),"N/A")</f>
        <v>N/A</v>
      </c>
    </row>
    <row r="396" spans="6:14" x14ac:dyDescent="0.4">
      <c r="F396" t="s">
        <v>863</v>
      </c>
      <c r="G396" s="207" t="str">
        <f ca="1">INDEX($C$2:$C$13,MONTH(INDEX(INDIRECT("Tractor_Status.xls!"&amp;G$1),MATCH($F396,[1]!Serial,0),0)))</f>
        <v>January</v>
      </c>
      <c r="H396" s="206" t="str">
        <f ca="1">IF(INDEX(INDIRECT("Tractor_Status.xls!"&amp;H$1),MATCH($F396,[1]!Serial,0),0)&lt;&gt;0,INDEX(INDIRECT("Tractor_Status.xls!"&amp;H$1),MATCH($F396,[1]!Serial,0),0),"N/A")</f>
        <v>N/A</v>
      </c>
      <c r="I396" s="206" t="str">
        <f ca="1">IF(INDEX(INDIRECT("Tractor_Status.xls!"&amp;I$1),MATCH($F396,[1]!Serial,0),0)&lt;&gt;0,INDEX(INDIRECT("Tractor_Status.xls!"&amp;I$1),MATCH($F396,[1]!Serial,0),0),"N/A")</f>
        <v>N/A</v>
      </c>
      <c r="J396" s="207">
        <f ca="1">IF(INDEX(INDIRECT("Tractor_Status.xls!"&amp;J$1),MATCH($F396,[1]!Serial,0),0)&lt;&gt;0,INDEX(INDIRECT("Tractor_Status.xls!"&amp;J$1),MATCH($F396,[1]!Serial,0),0),"N/A")</f>
        <v>720</v>
      </c>
      <c r="K396" s="206">
        <f ca="1">INDEX(INDIRECT("Tractor_Status.xls!"&amp;K$1),MATCH($F396,[1]!Serial,0),0)</f>
        <v>0</v>
      </c>
      <c r="L396" s="206" t="str">
        <f ca="1">IF(INDEX(INDIRECT("Tractor_Status.xls!"&amp;L$1),MATCH($F396,[1]!Serial,0),0)&lt;&gt;0,INDEX(INDIRECT("Tractor_Status.xls!"&amp;L$1),MATCH($F396,[1]!Serial,0),0),"N/A")</f>
        <v>N/A</v>
      </c>
      <c r="M396" s="206" t="str">
        <f ca="1">IF(INDEX(INDIRECT("Tractor_Status.xls!"&amp;M$1),MATCH($F396,[1]!Serial,0),0)&lt;&gt;0,INDEX(INDIRECT("Tractor_Status.xls!"&amp;M$1),MATCH($F396,[1]!Serial,0),0),"N/A")</f>
        <v>N/A</v>
      </c>
      <c r="N396" s="206" t="str">
        <f ca="1">IF(INDEX(INDIRECT("Tractor_Status.xls!"&amp;N$1),MATCH($F396,[1]!Serial,0),0)&lt;&gt;0,INDEX(INDIRECT("Tractor_Status.xls!"&amp;N$1),MATCH($F396,[1]!Serial,0),0),"N/A")</f>
        <v>N/A</v>
      </c>
    </row>
    <row r="397" spans="6:14" x14ac:dyDescent="0.4">
      <c r="F397" t="s">
        <v>864</v>
      </c>
      <c r="G397" s="207" t="str">
        <f ca="1">INDEX($C$2:$C$13,MONTH(INDEX(INDIRECT("Tractor_Status.xls!"&amp;G$1),MATCH($F397,[1]!Serial,0),0)))</f>
        <v>January</v>
      </c>
      <c r="H397" s="206" t="str">
        <f ca="1">IF(INDEX(INDIRECT("Tractor_Status.xls!"&amp;H$1),MATCH($F397,[1]!Serial,0),0)&lt;&gt;0,INDEX(INDIRECT("Tractor_Status.xls!"&amp;H$1),MATCH($F397,[1]!Serial,0),0),"N/A")</f>
        <v>N/A</v>
      </c>
      <c r="I397" s="206" t="str">
        <f ca="1">IF(INDEX(INDIRECT("Tractor_Status.xls!"&amp;I$1),MATCH($F397,[1]!Serial,0),0)&lt;&gt;0,INDEX(INDIRECT("Tractor_Status.xls!"&amp;I$1),MATCH($F397,[1]!Serial,0),0),"N/A")</f>
        <v>N/A</v>
      </c>
      <c r="J397" s="207" t="str">
        <f ca="1">IF(INDEX(INDIRECT("Tractor_Status.xls!"&amp;J$1),MATCH($F397,[1]!Serial,0),0)&lt;&gt;0,INDEX(INDIRECT("Tractor_Status.xls!"&amp;J$1),MATCH($F397,[1]!Serial,0),0),"N/A")</f>
        <v>1220+</v>
      </c>
      <c r="K397" s="206">
        <f ca="1">INDEX(INDIRECT("Tractor_Status.xls!"&amp;K$1),MATCH($F397,[1]!Serial,0),0)</f>
        <v>0</v>
      </c>
      <c r="L397" s="206" t="str">
        <f ca="1">IF(INDEX(INDIRECT("Tractor_Status.xls!"&amp;L$1),MATCH($F397,[1]!Serial,0),0)&lt;&gt;0,INDEX(INDIRECT("Tractor_Status.xls!"&amp;L$1),MATCH($F397,[1]!Serial,0),0),"N/A")</f>
        <v>N/A</v>
      </c>
      <c r="M397" s="206" t="str">
        <f ca="1">IF(INDEX(INDIRECT("Tractor_Status.xls!"&amp;M$1),MATCH($F397,[1]!Serial,0),0)&lt;&gt;0,INDEX(INDIRECT("Tractor_Status.xls!"&amp;M$1),MATCH($F397,[1]!Serial,0),0),"N/A")</f>
        <v>N/A</v>
      </c>
      <c r="N397" s="206" t="str">
        <f ca="1">IF(INDEX(INDIRECT("Tractor_Status.xls!"&amp;N$1),MATCH($F397,[1]!Serial,0),0)&lt;&gt;0,INDEX(INDIRECT("Tractor_Status.xls!"&amp;N$1),MATCH($F397,[1]!Serial,0),0),"N/A")</f>
        <v>N/A</v>
      </c>
    </row>
    <row r="398" spans="6:14" x14ac:dyDescent="0.4">
      <c r="F398" t="s">
        <v>865</v>
      </c>
      <c r="G398" s="207" t="str">
        <f ca="1">INDEX($C$2:$C$13,MONTH(INDEX(INDIRECT("Tractor_Status.xls!"&amp;G$1),MATCH($F398,[1]!Serial,0),0)))</f>
        <v>January</v>
      </c>
      <c r="H398" s="206" t="str">
        <f ca="1">IF(INDEX(INDIRECT("Tractor_Status.xls!"&amp;H$1),MATCH($F398,[1]!Serial,0),0)&lt;&gt;0,INDEX(INDIRECT("Tractor_Status.xls!"&amp;H$1),MATCH($F398,[1]!Serial,0),0),"N/A")</f>
        <v>N/A</v>
      </c>
      <c r="I398" s="206" t="str">
        <f ca="1">IF(INDEX(INDIRECT("Tractor_Status.xls!"&amp;I$1),MATCH($F398,[1]!Serial,0),0)&lt;&gt;0,INDEX(INDIRECT("Tractor_Status.xls!"&amp;I$1),MATCH($F398,[1]!Serial,0),0),"N/A")</f>
        <v>N/A</v>
      </c>
      <c r="J398" s="207">
        <f ca="1">IF(INDEX(INDIRECT("Tractor_Status.xls!"&amp;J$1),MATCH($F398,[1]!Serial,0),0)&lt;&gt;0,INDEX(INDIRECT("Tractor_Status.xls!"&amp;J$1),MATCH($F398,[1]!Serial,0),0),"N/A")</f>
        <v>1220</v>
      </c>
      <c r="K398" s="206">
        <f ca="1">INDEX(INDIRECT("Tractor_Status.xls!"&amp;K$1),MATCH($F398,[1]!Serial,0),0)</f>
        <v>0</v>
      </c>
      <c r="L398" s="206" t="str">
        <f ca="1">IF(INDEX(INDIRECT("Tractor_Status.xls!"&amp;L$1),MATCH($F398,[1]!Serial,0),0)&lt;&gt;0,INDEX(INDIRECT("Tractor_Status.xls!"&amp;L$1),MATCH($F398,[1]!Serial,0),0),"N/A")</f>
        <v>N/A</v>
      </c>
      <c r="M398" s="206" t="str">
        <f ca="1">IF(INDEX(INDIRECT("Tractor_Status.xls!"&amp;M$1),MATCH($F398,[1]!Serial,0),0)&lt;&gt;0,INDEX(INDIRECT("Tractor_Status.xls!"&amp;M$1),MATCH($F398,[1]!Serial,0),0),"N/A")</f>
        <v>N/A</v>
      </c>
      <c r="N398" s="206" t="str">
        <f ca="1">IF(INDEX(INDIRECT("Tractor_Status.xls!"&amp;N$1),MATCH($F398,[1]!Serial,0),0)&lt;&gt;0,INDEX(INDIRECT("Tractor_Status.xls!"&amp;N$1),MATCH($F398,[1]!Serial,0),0),"N/A")</f>
        <v>N/A</v>
      </c>
    </row>
    <row r="399" spans="6:14" x14ac:dyDescent="0.4">
      <c r="F399" t="s">
        <v>866</v>
      </c>
      <c r="G399" s="207" t="str">
        <f ca="1">INDEX($C$2:$C$13,MONTH(INDEX(INDIRECT("Tractor_Status.xls!"&amp;G$1),MATCH($F399,[1]!Serial,0),0)))</f>
        <v>January</v>
      </c>
      <c r="H399" s="206" t="str">
        <f ca="1">IF(INDEX(INDIRECT("Tractor_Status.xls!"&amp;H$1),MATCH($F399,[1]!Serial,0),0)&lt;&gt;0,INDEX(INDIRECT("Tractor_Status.xls!"&amp;H$1),MATCH($F399,[1]!Serial,0),0),"N/A")</f>
        <v>N/A</v>
      </c>
      <c r="I399" s="206" t="str">
        <f ca="1">IF(INDEX(INDIRECT("Tractor_Status.xls!"&amp;I$1),MATCH($F399,[1]!Serial,0),0)&lt;&gt;0,INDEX(INDIRECT("Tractor_Status.xls!"&amp;I$1),MATCH($F399,[1]!Serial,0),0),"N/A")</f>
        <v>N/A</v>
      </c>
      <c r="J399" s="207">
        <f ca="1">IF(INDEX(INDIRECT("Tractor_Status.xls!"&amp;J$1),MATCH($F399,[1]!Serial,0),0)&lt;&gt;0,INDEX(INDIRECT("Tractor_Status.xls!"&amp;J$1),MATCH($F399,[1]!Serial,0),0),"N/A")</f>
        <v>1220</v>
      </c>
      <c r="K399" s="206">
        <f ca="1">INDEX(INDIRECT("Tractor_Status.xls!"&amp;K$1),MATCH($F399,[1]!Serial,0),0)</f>
        <v>0</v>
      </c>
      <c r="L399" s="206" t="str">
        <f ca="1">IF(INDEX(INDIRECT("Tractor_Status.xls!"&amp;L$1),MATCH($F399,[1]!Serial,0),0)&lt;&gt;0,INDEX(INDIRECT("Tractor_Status.xls!"&amp;L$1),MATCH($F399,[1]!Serial,0),0),"N/A")</f>
        <v>N/A</v>
      </c>
      <c r="M399" s="206" t="str">
        <f ca="1">IF(INDEX(INDIRECT("Tractor_Status.xls!"&amp;M$1),MATCH($F399,[1]!Serial,0),0)&lt;&gt;0,INDEX(INDIRECT("Tractor_Status.xls!"&amp;M$1),MATCH($F399,[1]!Serial,0),0),"N/A")</f>
        <v>N/A</v>
      </c>
      <c r="N399" s="206" t="str">
        <f ca="1">IF(INDEX(INDIRECT("Tractor_Status.xls!"&amp;N$1),MATCH($F399,[1]!Serial,0),0)&lt;&gt;0,INDEX(INDIRECT("Tractor_Status.xls!"&amp;N$1),MATCH($F399,[1]!Serial,0),0),"N/A")</f>
        <v>N/A</v>
      </c>
    </row>
    <row r="400" spans="6:14" x14ac:dyDescent="0.4">
      <c r="F400" t="s">
        <v>867</v>
      </c>
      <c r="G400" s="207" t="str">
        <f ca="1">INDEX($C$2:$C$13,MONTH(INDEX(INDIRECT("Tractor_Status.xls!"&amp;G$1),MATCH($F400,[1]!Serial,0),0)))</f>
        <v>January</v>
      </c>
      <c r="H400" s="206" t="str">
        <f ca="1">IF(INDEX(INDIRECT("Tractor_Status.xls!"&amp;H$1),MATCH($F400,[1]!Serial,0),0)&lt;&gt;0,INDEX(INDIRECT("Tractor_Status.xls!"&amp;H$1),MATCH($F400,[1]!Serial,0),0),"N/A")</f>
        <v>N/A</v>
      </c>
      <c r="I400" s="206" t="str">
        <f ca="1">IF(INDEX(INDIRECT("Tractor_Status.xls!"&amp;I$1),MATCH($F400,[1]!Serial,0),0)&lt;&gt;0,INDEX(INDIRECT("Tractor_Status.xls!"&amp;I$1),MATCH($F400,[1]!Serial,0),0),"N/A")</f>
        <v>N/A</v>
      </c>
      <c r="J400" s="207">
        <f ca="1">IF(INDEX(INDIRECT("Tractor_Status.xls!"&amp;J$1),MATCH($F400,[1]!Serial,0),0)&lt;&gt;0,INDEX(INDIRECT("Tractor_Status.xls!"&amp;J$1),MATCH($F400,[1]!Serial,0),0),"N/A")</f>
        <v>720</v>
      </c>
      <c r="K400" s="206">
        <f ca="1">INDEX(INDIRECT("Tractor_Status.xls!"&amp;K$1),MATCH($F400,[1]!Serial,0),0)</f>
        <v>0</v>
      </c>
      <c r="L400" s="206" t="str">
        <f ca="1">IF(INDEX(INDIRECT("Tractor_Status.xls!"&amp;L$1),MATCH($F400,[1]!Serial,0),0)&lt;&gt;0,INDEX(INDIRECT("Tractor_Status.xls!"&amp;L$1),MATCH($F400,[1]!Serial,0),0),"N/A")</f>
        <v>N/A</v>
      </c>
      <c r="M400" s="206" t="str">
        <f ca="1">IF(INDEX(INDIRECT("Tractor_Status.xls!"&amp;M$1),MATCH($F400,[1]!Serial,0),0)&lt;&gt;0,INDEX(INDIRECT("Tractor_Status.xls!"&amp;M$1),MATCH($F400,[1]!Serial,0),0),"N/A")</f>
        <v>N/A</v>
      </c>
      <c r="N400" s="206" t="str">
        <f ca="1">IF(INDEX(INDIRECT("Tractor_Status.xls!"&amp;N$1),MATCH($F400,[1]!Serial,0),0)&lt;&gt;0,INDEX(INDIRECT("Tractor_Status.xls!"&amp;N$1),MATCH($F400,[1]!Serial,0),0),"N/A")</f>
        <v>N/A</v>
      </c>
    </row>
    <row r="401" spans="6:14" x14ac:dyDescent="0.4">
      <c r="F401" t="s">
        <v>868</v>
      </c>
      <c r="G401" s="207" t="str">
        <f ca="1">INDEX($C$2:$C$13,MONTH(INDEX(INDIRECT("Tractor_Status.xls!"&amp;G$1),MATCH($F401,[1]!Serial,0),0)))</f>
        <v>January</v>
      </c>
      <c r="H401" s="206" t="str">
        <f ca="1">IF(INDEX(INDIRECT("Tractor_Status.xls!"&amp;H$1),MATCH($F401,[1]!Serial,0),0)&lt;&gt;0,INDEX(INDIRECT("Tractor_Status.xls!"&amp;H$1),MATCH($F401,[1]!Serial,0),0),"N/A")</f>
        <v>N/A</v>
      </c>
      <c r="I401" s="206" t="str">
        <f ca="1">IF(INDEX(INDIRECT("Tractor_Status.xls!"&amp;I$1),MATCH($F401,[1]!Serial,0),0)&lt;&gt;0,INDEX(INDIRECT("Tractor_Status.xls!"&amp;I$1),MATCH($F401,[1]!Serial,0),0),"N/A")</f>
        <v>N/A</v>
      </c>
      <c r="J401" s="207">
        <f ca="1">IF(INDEX(INDIRECT("Tractor_Status.xls!"&amp;J$1),MATCH($F401,[1]!Serial,0),0)&lt;&gt;0,INDEX(INDIRECT("Tractor_Status.xls!"&amp;J$1),MATCH($F401,[1]!Serial,0),0),"N/A")</f>
        <v>1025</v>
      </c>
      <c r="K401" s="206">
        <f ca="1">INDEX(INDIRECT("Tractor_Status.xls!"&amp;K$1),MATCH($F401,[1]!Serial,0),0)</f>
        <v>0</v>
      </c>
      <c r="L401" s="206" t="str">
        <f ca="1">IF(INDEX(INDIRECT("Tractor_Status.xls!"&amp;L$1),MATCH($F401,[1]!Serial,0),0)&lt;&gt;0,INDEX(INDIRECT("Tractor_Status.xls!"&amp;L$1),MATCH($F401,[1]!Serial,0),0),"N/A")</f>
        <v>N/A</v>
      </c>
      <c r="M401" s="206" t="str">
        <f ca="1">IF(INDEX(INDIRECT("Tractor_Status.xls!"&amp;M$1),MATCH($F401,[1]!Serial,0),0)&lt;&gt;0,INDEX(INDIRECT("Tractor_Status.xls!"&amp;M$1),MATCH($F401,[1]!Serial,0),0),"N/A")</f>
        <v>N/A</v>
      </c>
      <c r="N401" s="206" t="str">
        <f ca="1">IF(INDEX(INDIRECT("Tractor_Status.xls!"&amp;N$1),MATCH($F401,[1]!Serial,0),0)&lt;&gt;0,INDEX(INDIRECT("Tractor_Status.xls!"&amp;N$1),MATCH($F401,[1]!Serial,0),0),"N/A")</f>
        <v>N/A</v>
      </c>
    </row>
    <row r="402" spans="6:14" x14ac:dyDescent="0.4">
      <c r="F402" t="s">
        <v>869</v>
      </c>
      <c r="G402" s="207" t="str">
        <f ca="1">INDEX($C$2:$C$13,MONTH(INDEX(INDIRECT("Tractor_Status.xls!"&amp;G$1),MATCH($F402,[1]!Serial,0),0)))</f>
        <v>January</v>
      </c>
      <c r="H402" s="206" t="str">
        <f ca="1">IF(INDEX(INDIRECT("Tractor_Status.xls!"&amp;H$1),MATCH($F402,[1]!Serial,0),0)&lt;&gt;0,INDEX(INDIRECT("Tractor_Status.xls!"&amp;H$1),MATCH($F402,[1]!Serial,0),0),"N/A")</f>
        <v>N/A</v>
      </c>
      <c r="I402" s="206" t="str">
        <f ca="1">IF(INDEX(INDIRECT("Tractor_Status.xls!"&amp;I$1),MATCH($F402,[1]!Serial,0),0)&lt;&gt;0,INDEX(INDIRECT("Tractor_Status.xls!"&amp;I$1),MATCH($F402,[1]!Serial,0),0),"N/A")</f>
        <v>N/A</v>
      </c>
      <c r="J402" s="207">
        <f ca="1">IF(INDEX(INDIRECT("Tractor_Status.xls!"&amp;J$1),MATCH($F402,[1]!Serial,0),0)&lt;&gt;0,INDEX(INDIRECT("Tractor_Status.xls!"&amp;J$1),MATCH($F402,[1]!Serial,0),0),"N/A")</f>
        <v>720</v>
      </c>
      <c r="K402" s="206">
        <f ca="1">INDEX(INDIRECT("Tractor_Status.xls!"&amp;K$1),MATCH($F402,[1]!Serial,0),0)</f>
        <v>0</v>
      </c>
      <c r="L402" s="206" t="str">
        <f ca="1">IF(INDEX(INDIRECT("Tractor_Status.xls!"&amp;L$1),MATCH($F402,[1]!Serial,0),0)&lt;&gt;0,INDEX(INDIRECT("Tractor_Status.xls!"&amp;L$1),MATCH($F402,[1]!Serial,0),0),"N/A")</f>
        <v>N/A</v>
      </c>
      <c r="M402" s="206" t="str">
        <f ca="1">IF(INDEX(INDIRECT("Tractor_Status.xls!"&amp;M$1),MATCH($F402,[1]!Serial,0),0)&lt;&gt;0,INDEX(INDIRECT("Tractor_Status.xls!"&amp;M$1),MATCH($F402,[1]!Serial,0),0),"N/A")</f>
        <v>N/A</v>
      </c>
      <c r="N402" s="206" t="str">
        <f ca="1">IF(INDEX(INDIRECT("Tractor_Status.xls!"&amp;N$1),MATCH($F402,[1]!Serial,0),0)&lt;&gt;0,INDEX(INDIRECT("Tractor_Status.xls!"&amp;N$1),MATCH($F402,[1]!Serial,0),0),"N/A")</f>
        <v>N/A</v>
      </c>
    </row>
    <row r="403" spans="6:14" x14ac:dyDescent="0.4">
      <c r="F403" t="s">
        <v>870</v>
      </c>
      <c r="G403" s="207" t="str">
        <f ca="1">INDEX($C$2:$C$13,MONTH(INDEX(INDIRECT("Tractor_Status.xls!"&amp;G$1),MATCH($F403,[1]!Serial,0),0)))</f>
        <v>January</v>
      </c>
      <c r="H403" s="206" t="str">
        <f ca="1">IF(INDEX(INDIRECT("Tractor_Status.xls!"&amp;H$1),MATCH($F403,[1]!Serial,0),0)&lt;&gt;0,INDEX(INDIRECT("Tractor_Status.xls!"&amp;H$1),MATCH($F403,[1]!Serial,0),0),"N/A")</f>
        <v>N/A</v>
      </c>
      <c r="I403" s="206" t="str">
        <f ca="1">IF(INDEX(INDIRECT("Tractor_Status.xls!"&amp;I$1),MATCH($F403,[1]!Serial,0),0)&lt;&gt;0,INDEX(INDIRECT("Tractor_Status.xls!"&amp;I$1),MATCH($F403,[1]!Serial,0),0),"N/A")</f>
        <v>N/A</v>
      </c>
      <c r="J403" s="207">
        <f ca="1">IF(INDEX(INDIRECT("Tractor_Status.xls!"&amp;J$1),MATCH($F403,[1]!Serial,0),0)&lt;&gt;0,INDEX(INDIRECT("Tractor_Status.xls!"&amp;J$1),MATCH($F403,[1]!Serial,0),0),"N/A")</f>
        <v>720</v>
      </c>
      <c r="K403" s="206">
        <f ca="1">INDEX(INDIRECT("Tractor_Status.xls!"&amp;K$1),MATCH($F403,[1]!Serial,0),0)</f>
        <v>0</v>
      </c>
      <c r="L403" s="206" t="str">
        <f ca="1">IF(INDEX(INDIRECT("Tractor_Status.xls!"&amp;L$1),MATCH($F403,[1]!Serial,0),0)&lt;&gt;0,INDEX(INDIRECT("Tractor_Status.xls!"&amp;L$1),MATCH($F403,[1]!Serial,0),0),"N/A")</f>
        <v>N/A</v>
      </c>
      <c r="M403" s="206" t="str">
        <f ca="1">IF(INDEX(INDIRECT("Tractor_Status.xls!"&amp;M$1),MATCH($F403,[1]!Serial,0),0)&lt;&gt;0,INDEX(INDIRECT("Tractor_Status.xls!"&amp;M$1),MATCH($F403,[1]!Serial,0),0),"N/A")</f>
        <v>N/A</v>
      </c>
      <c r="N403" s="206" t="str">
        <f ca="1">IF(INDEX(INDIRECT("Tractor_Status.xls!"&amp;N$1),MATCH($F403,[1]!Serial,0),0)&lt;&gt;0,INDEX(INDIRECT("Tractor_Status.xls!"&amp;N$1),MATCH($F403,[1]!Serial,0),0),"N/A")</f>
        <v>N/A</v>
      </c>
    </row>
    <row r="404" spans="6:14" x14ac:dyDescent="0.4">
      <c r="F404" t="s">
        <v>871</v>
      </c>
      <c r="G404" s="207" t="str">
        <f ca="1">INDEX($C$2:$C$13,MONTH(INDEX(INDIRECT("Tractor_Status.xls!"&amp;G$1),MATCH($F404,[1]!Serial,0),0)))</f>
        <v>January</v>
      </c>
      <c r="H404" s="206" t="str">
        <f ca="1">IF(INDEX(INDIRECT("Tractor_Status.xls!"&amp;H$1),MATCH($F404,[1]!Serial,0),0)&lt;&gt;0,INDEX(INDIRECT("Tractor_Status.xls!"&amp;H$1),MATCH($F404,[1]!Serial,0),0),"N/A")</f>
        <v>N/A</v>
      </c>
      <c r="I404" s="206" t="str">
        <f ca="1">IF(INDEX(INDIRECT("Tractor_Status.xls!"&amp;I$1),MATCH($F404,[1]!Serial,0),0)&lt;&gt;0,INDEX(INDIRECT("Tractor_Status.xls!"&amp;I$1),MATCH($F404,[1]!Serial,0),0),"N/A")</f>
        <v>N/A</v>
      </c>
      <c r="J404" s="207">
        <f ca="1">IF(INDEX(INDIRECT("Tractor_Status.xls!"&amp;J$1),MATCH($F404,[1]!Serial,0),0)&lt;&gt;0,INDEX(INDIRECT("Tractor_Status.xls!"&amp;J$1),MATCH($F404,[1]!Serial,0),0),"N/A")</f>
        <v>1020</v>
      </c>
      <c r="K404" s="206">
        <f ca="1">INDEX(INDIRECT("Tractor_Status.xls!"&amp;K$1),MATCH($F404,[1]!Serial,0),0)</f>
        <v>0</v>
      </c>
      <c r="L404" s="206" t="str">
        <f ca="1">IF(INDEX(INDIRECT("Tractor_Status.xls!"&amp;L$1),MATCH($F404,[1]!Serial,0),0)&lt;&gt;0,INDEX(INDIRECT("Tractor_Status.xls!"&amp;L$1),MATCH($F404,[1]!Serial,0),0),"N/A")</f>
        <v>N/A</v>
      </c>
      <c r="M404" s="206" t="str">
        <f ca="1">IF(INDEX(INDIRECT("Tractor_Status.xls!"&amp;M$1),MATCH($F404,[1]!Serial,0),0)&lt;&gt;0,INDEX(INDIRECT("Tractor_Status.xls!"&amp;M$1),MATCH($F404,[1]!Serial,0),0),"N/A")</f>
        <v>N/A</v>
      </c>
      <c r="N404" s="206" t="str">
        <f ca="1">IF(INDEX(INDIRECT("Tractor_Status.xls!"&amp;N$1),MATCH($F404,[1]!Serial,0),0)&lt;&gt;0,INDEX(INDIRECT("Tractor_Status.xls!"&amp;N$1),MATCH($F404,[1]!Serial,0),0),"N/A")</f>
        <v>N/A</v>
      </c>
    </row>
    <row r="405" spans="6:14" x14ac:dyDescent="0.4">
      <c r="F405" t="s">
        <v>872</v>
      </c>
      <c r="G405" s="207" t="str">
        <f ca="1">INDEX($C$2:$C$13,MONTH(INDEX(INDIRECT("Tractor_Status.xls!"&amp;G$1),MATCH($F405,[1]!Serial,0),0)))</f>
        <v>January</v>
      </c>
      <c r="H405" s="206" t="str">
        <f ca="1">IF(INDEX(INDIRECT("Tractor_Status.xls!"&amp;H$1),MATCH($F405,[1]!Serial,0),0)&lt;&gt;0,INDEX(INDIRECT("Tractor_Status.xls!"&amp;H$1),MATCH($F405,[1]!Serial,0),0),"N/A")</f>
        <v>N/A</v>
      </c>
      <c r="I405" s="206" t="str">
        <f ca="1">IF(INDEX(INDIRECT("Tractor_Status.xls!"&amp;I$1),MATCH($F405,[1]!Serial,0),0)&lt;&gt;0,INDEX(INDIRECT("Tractor_Status.xls!"&amp;I$1),MATCH($F405,[1]!Serial,0),0),"N/A")</f>
        <v>N/A</v>
      </c>
      <c r="J405" s="207">
        <f ca="1">IF(INDEX(INDIRECT("Tractor_Status.xls!"&amp;J$1),MATCH($F405,[1]!Serial,0),0)&lt;&gt;0,INDEX(INDIRECT("Tractor_Status.xls!"&amp;J$1),MATCH($F405,[1]!Serial,0),0),"N/A")</f>
        <v>1025</v>
      </c>
      <c r="K405" s="206">
        <f ca="1">INDEX(INDIRECT("Tractor_Status.xls!"&amp;K$1),MATCH($F405,[1]!Serial,0),0)</f>
        <v>0</v>
      </c>
      <c r="L405" s="206" t="str">
        <f ca="1">IF(INDEX(INDIRECT("Tractor_Status.xls!"&amp;L$1),MATCH($F405,[1]!Serial,0),0)&lt;&gt;0,INDEX(INDIRECT("Tractor_Status.xls!"&amp;L$1),MATCH($F405,[1]!Serial,0),0),"N/A")</f>
        <v>N/A</v>
      </c>
      <c r="M405" s="206" t="str">
        <f ca="1">IF(INDEX(INDIRECT("Tractor_Status.xls!"&amp;M$1),MATCH($F405,[1]!Serial,0),0)&lt;&gt;0,INDEX(INDIRECT("Tractor_Status.xls!"&amp;M$1),MATCH($F405,[1]!Serial,0),0),"N/A")</f>
        <v>N/A</v>
      </c>
      <c r="N405" s="206" t="str">
        <f ca="1">IF(INDEX(INDIRECT("Tractor_Status.xls!"&amp;N$1),MATCH($F405,[1]!Serial,0),0)&lt;&gt;0,INDEX(INDIRECT("Tractor_Status.xls!"&amp;N$1),MATCH($F405,[1]!Serial,0),0),"N/A")</f>
        <v>N/A</v>
      </c>
    </row>
    <row r="406" spans="6:14" x14ac:dyDescent="0.4">
      <c r="F406" t="s">
        <v>873</v>
      </c>
      <c r="G406" s="207" t="str">
        <f ca="1">INDEX($C$2:$C$13,MONTH(INDEX(INDIRECT("Tractor_Status.xls!"&amp;G$1),MATCH($F406,[1]!Serial,0),0)))</f>
        <v>January</v>
      </c>
      <c r="H406" s="206" t="str">
        <f ca="1">IF(INDEX(INDIRECT("Tractor_Status.xls!"&amp;H$1),MATCH($F406,[1]!Serial,0),0)&lt;&gt;0,INDEX(INDIRECT("Tractor_Status.xls!"&amp;H$1),MATCH($F406,[1]!Serial,0),0),"N/A")</f>
        <v>N/A</v>
      </c>
      <c r="I406" s="206" t="str">
        <f ca="1">IF(INDEX(INDIRECT("Tractor_Status.xls!"&amp;I$1),MATCH($F406,[1]!Serial,0),0)&lt;&gt;0,INDEX(INDIRECT("Tractor_Status.xls!"&amp;I$1),MATCH($F406,[1]!Serial,0),0),"N/A")</f>
        <v>N/A</v>
      </c>
      <c r="J406" s="207">
        <f ca="1">IF(INDEX(INDIRECT("Tractor_Status.xls!"&amp;J$1),MATCH($F406,[1]!Serial,0),0)&lt;&gt;0,INDEX(INDIRECT("Tractor_Status.xls!"&amp;J$1),MATCH($F406,[1]!Serial,0),0),"N/A")</f>
        <v>720</v>
      </c>
      <c r="K406" s="206">
        <f ca="1">INDEX(INDIRECT("Tractor_Status.xls!"&amp;K$1),MATCH($F406,[1]!Serial,0),0)</f>
        <v>0</v>
      </c>
      <c r="L406" s="206" t="str">
        <f ca="1">IF(INDEX(INDIRECT("Tractor_Status.xls!"&amp;L$1),MATCH($F406,[1]!Serial,0),0)&lt;&gt;0,INDEX(INDIRECT("Tractor_Status.xls!"&amp;L$1),MATCH($F406,[1]!Serial,0),0),"N/A")</f>
        <v>N/A</v>
      </c>
      <c r="M406" s="206" t="str">
        <f ca="1">IF(INDEX(INDIRECT("Tractor_Status.xls!"&amp;M$1),MATCH($F406,[1]!Serial,0),0)&lt;&gt;0,INDEX(INDIRECT("Tractor_Status.xls!"&amp;M$1),MATCH($F406,[1]!Serial,0),0),"N/A")</f>
        <v>N/A</v>
      </c>
      <c r="N406" s="206" t="str">
        <f ca="1">IF(INDEX(INDIRECT("Tractor_Status.xls!"&amp;N$1),MATCH($F406,[1]!Serial,0),0)&lt;&gt;0,INDEX(INDIRECT("Tractor_Status.xls!"&amp;N$1),MATCH($F406,[1]!Serial,0),0),"N/A")</f>
        <v>N/A</v>
      </c>
    </row>
    <row r="407" spans="6:14" x14ac:dyDescent="0.4">
      <c r="F407" t="s">
        <v>874</v>
      </c>
      <c r="G407" s="207" t="str">
        <f ca="1">INDEX($C$2:$C$13,MONTH(INDEX(INDIRECT("Tractor_Status.xls!"&amp;G$1),MATCH($F407,[1]!Serial,0),0)))</f>
        <v>January</v>
      </c>
      <c r="H407" s="206" t="str">
        <f ca="1">IF(INDEX(INDIRECT("Tractor_Status.xls!"&amp;H$1),MATCH($F407,[1]!Serial,0),0)&lt;&gt;0,INDEX(INDIRECT("Tractor_Status.xls!"&amp;H$1),MATCH($F407,[1]!Serial,0),0),"N/A")</f>
        <v>N/A</v>
      </c>
      <c r="I407" s="206" t="str">
        <f ca="1">IF(INDEX(INDIRECT("Tractor_Status.xls!"&amp;I$1),MATCH($F407,[1]!Serial,0),0)&lt;&gt;0,INDEX(INDIRECT("Tractor_Status.xls!"&amp;I$1),MATCH($F407,[1]!Serial,0),0),"N/A")</f>
        <v>N/A</v>
      </c>
      <c r="J407" s="207" t="str">
        <f ca="1">IF(INDEX(INDIRECT("Tractor_Status.xls!"&amp;J$1),MATCH($F407,[1]!Serial,0),0)&lt;&gt;0,INDEX(INDIRECT("Tractor_Status.xls!"&amp;J$1),MATCH($F407,[1]!Serial,0),0),"N/A")</f>
        <v>1220+</v>
      </c>
      <c r="K407" s="206">
        <f ca="1">INDEX(INDIRECT("Tractor_Status.xls!"&amp;K$1),MATCH($F407,[1]!Serial,0),0)</f>
        <v>0</v>
      </c>
      <c r="L407" s="206" t="str">
        <f ca="1">IF(INDEX(INDIRECT("Tractor_Status.xls!"&amp;L$1),MATCH($F407,[1]!Serial,0),0)&lt;&gt;0,INDEX(INDIRECT("Tractor_Status.xls!"&amp;L$1),MATCH($F407,[1]!Serial,0),0),"N/A")</f>
        <v>N/A</v>
      </c>
      <c r="M407" s="206" t="str">
        <f ca="1">IF(INDEX(INDIRECT("Tractor_Status.xls!"&amp;M$1),MATCH($F407,[1]!Serial,0),0)&lt;&gt;0,INDEX(INDIRECT("Tractor_Status.xls!"&amp;M$1),MATCH($F407,[1]!Serial,0),0),"N/A")</f>
        <v>N/A</v>
      </c>
      <c r="N407" s="206" t="str">
        <f ca="1">IF(INDEX(INDIRECT("Tractor_Status.xls!"&amp;N$1),MATCH($F407,[1]!Serial,0),0)&lt;&gt;0,INDEX(INDIRECT("Tractor_Status.xls!"&amp;N$1),MATCH($F407,[1]!Serial,0),0),"N/A")</f>
        <v>N/A</v>
      </c>
    </row>
    <row r="408" spans="6:14" x14ac:dyDescent="0.4">
      <c r="F408" t="s">
        <v>875</v>
      </c>
      <c r="G408" s="207" t="str">
        <f ca="1">INDEX($C$2:$C$13,MONTH(INDEX(INDIRECT("Tractor_Status.xls!"&amp;G$1),MATCH($F408,[1]!Serial,0),0)))</f>
        <v>January</v>
      </c>
      <c r="H408" s="206" t="str">
        <f ca="1">IF(INDEX(INDIRECT("Tractor_Status.xls!"&amp;H$1),MATCH($F408,[1]!Serial,0),0)&lt;&gt;0,INDEX(INDIRECT("Tractor_Status.xls!"&amp;H$1),MATCH($F408,[1]!Serial,0),0),"N/A")</f>
        <v>N/A</v>
      </c>
      <c r="I408" s="206" t="str">
        <f ca="1">IF(INDEX(INDIRECT("Tractor_Status.xls!"&amp;I$1),MATCH($F408,[1]!Serial,0),0)&lt;&gt;0,INDEX(INDIRECT("Tractor_Status.xls!"&amp;I$1),MATCH($F408,[1]!Serial,0),0),"N/A")</f>
        <v>N/A</v>
      </c>
      <c r="J408" s="207">
        <f ca="1">IF(INDEX(INDIRECT("Tractor_Status.xls!"&amp;J$1),MATCH($F408,[1]!Serial,0),0)&lt;&gt;0,INDEX(INDIRECT("Tractor_Status.xls!"&amp;J$1),MATCH($F408,[1]!Serial,0),0),"N/A")</f>
        <v>1220</v>
      </c>
      <c r="K408" s="206">
        <f ca="1">INDEX(INDIRECT("Tractor_Status.xls!"&amp;K$1),MATCH($F408,[1]!Serial,0),0)</f>
        <v>0</v>
      </c>
      <c r="L408" s="206" t="str">
        <f ca="1">IF(INDEX(INDIRECT("Tractor_Status.xls!"&amp;L$1),MATCH($F408,[1]!Serial,0),0)&lt;&gt;0,INDEX(INDIRECT("Tractor_Status.xls!"&amp;L$1),MATCH($F408,[1]!Serial,0),0),"N/A")</f>
        <v>N/A</v>
      </c>
      <c r="M408" s="206" t="str">
        <f ca="1">IF(INDEX(INDIRECT("Tractor_Status.xls!"&amp;M$1),MATCH($F408,[1]!Serial,0),0)&lt;&gt;0,INDEX(INDIRECT("Tractor_Status.xls!"&amp;M$1),MATCH($F408,[1]!Serial,0),0),"N/A")</f>
        <v>N/A</v>
      </c>
      <c r="N408" s="206" t="str">
        <f ca="1">IF(INDEX(INDIRECT("Tractor_Status.xls!"&amp;N$1),MATCH($F408,[1]!Serial,0),0)&lt;&gt;0,INDEX(INDIRECT("Tractor_Status.xls!"&amp;N$1),MATCH($F408,[1]!Serial,0),0),"N/A")</f>
        <v>N/A</v>
      </c>
    </row>
    <row r="409" spans="6:14" x14ac:dyDescent="0.4">
      <c r="F409" t="s">
        <v>876</v>
      </c>
      <c r="G409" s="207" t="str">
        <f ca="1">INDEX($C$2:$C$13,MONTH(INDEX(INDIRECT("Tractor_Status.xls!"&amp;G$1),MATCH($F409,[1]!Serial,0),0)))</f>
        <v>January</v>
      </c>
      <c r="H409" s="206" t="str">
        <f ca="1">IF(INDEX(INDIRECT("Tractor_Status.xls!"&amp;H$1),MATCH($F409,[1]!Serial,0),0)&lt;&gt;0,INDEX(INDIRECT("Tractor_Status.xls!"&amp;H$1),MATCH($F409,[1]!Serial,0),0),"N/A")</f>
        <v>N/A</v>
      </c>
      <c r="I409" s="206" t="str">
        <f ca="1">IF(INDEX(INDIRECT("Tractor_Status.xls!"&amp;I$1),MATCH($F409,[1]!Serial,0),0)&lt;&gt;0,INDEX(INDIRECT("Tractor_Status.xls!"&amp;I$1),MATCH($F409,[1]!Serial,0),0),"N/A")</f>
        <v>N/A</v>
      </c>
      <c r="J409" s="207">
        <f ca="1">IF(INDEX(INDIRECT("Tractor_Status.xls!"&amp;J$1),MATCH($F409,[1]!Serial,0),0)&lt;&gt;0,INDEX(INDIRECT("Tractor_Status.xls!"&amp;J$1),MATCH($F409,[1]!Serial,0),0),"N/A")</f>
        <v>1025</v>
      </c>
      <c r="K409" s="206">
        <f ca="1">INDEX(INDIRECT("Tractor_Status.xls!"&amp;K$1),MATCH($F409,[1]!Serial,0),0)</f>
        <v>0</v>
      </c>
      <c r="L409" s="206" t="str">
        <f ca="1">IF(INDEX(INDIRECT("Tractor_Status.xls!"&amp;L$1),MATCH($F409,[1]!Serial,0),0)&lt;&gt;0,INDEX(INDIRECT("Tractor_Status.xls!"&amp;L$1),MATCH($F409,[1]!Serial,0),0),"N/A")</f>
        <v>N/A</v>
      </c>
      <c r="M409" s="206" t="str">
        <f ca="1">IF(INDEX(INDIRECT("Tractor_Status.xls!"&amp;M$1),MATCH($F409,[1]!Serial,0),0)&lt;&gt;0,INDEX(INDIRECT("Tractor_Status.xls!"&amp;M$1),MATCH($F409,[1]!Serial,0),0),"N/A")</f>
        <v>N/A</v>
      </c>
      <c r="N409" s="206" t="str">
        <f ca="1">IF(INDEX(INDIRECT("Tractor_Status.xls!"&amp;N$1),MATCH($F409,[1]!Serial,0),0)&lt;&gt;0,INDEX(INDIRECT("Tractor_Status.xls!"&amp;N$1),MATCH($F409,[1]!Serial,0),0),"N/A")</f>
        <v>N/A</v>
      </c>
    </row>
    <row r="410" spans="6:14" x14ac:dyDescent="0.4">
      <c r="F410" t="s">
        <v>877</v>
      </c>
      <c r="G410" s="207" t="str">
        <f ca="1">INDEX($C$2:$C$13,MONTH(INDEX(INDIRECT("Tractor_Status.xls!"&amp;G$1),MATCH($F410,[1]!Serial,0),0)))</f>
        <v>January</v>
      </c>
      <c r="H410" s="206" t="str">
        <f ca="1">IF(INDEX(INDIRECT("Tractor_Status.xls!"&amp;H$1),MATCH($F410,[1]!Serial,0),0)&lt;&gt;0,INDEX(INDIRECT("Tractor_Status.xls!"&amp;H$1),MATCH($F410,[1]!Serial,0),0),"N/A")</f>
        <v>N/A</v>
      </c>
      <c r="I410" s="206" t="str">
        <f ca="1">IF(INDEX(INDIRECT("Tractor_Status.xls!"&amp;I$1),MATCH($F410,[1]!Serial,0),0)&lt;&gt;0,INDEX(INDIRECT("Tractor_Status.xls!"&amp;I$1),MATCH($F410,[1]!Serial,0),0),"N/A")</f>
        <v>N/A</v>
      </c>
      <c r="J410" s="207">
        <f ca="1">IF(INDEX(INDIRECT("Tractor_Status.xls!"&amp;J$1),MATCH($F410,[1]!Serial,0),0)&lt;&gt;0,INDEX(INDIRECT("Tractor_Status.xls!"&amp;J$1),MATCH($F410,[1]!Serial,0),0),"N/A")</f>
        <v>720</v>
      </c>
      <c r="K410" s="206">
        <f ca="1">INDEX(INDIRECT("Tractor_Status.xls!"&amp;K$1),MATCH($F410,[1]!Serial,0),0)</f>
        <v>0</v>
      </c>
      <c r="L410" s="206" t="str">
        <f ca="1">IF(INDEX(INDIRECT("Tractor_Status.xls!"&amp;L$1),MATCH($F410,[1]!Serial,0),0)&lt;&gt;0,INDEX(INDIRECT("Tractor_Status.xls!"&amp;L$1),MATCH($F410,[1]!Serial,0),0),"N/A")</f>
        <v>N/A</v>
      </c>
      <c r="M410" s="206" t="str">
        <f ca="1">IF(INDEX(INDIRECT("Tractor_Status.xls!"&amp;M$1),MATCH($F410,[1]!Serial,0),0)&lt;&gt;0,INDEX(INDIRECT("Tractor_Status.xls!"&amp;M$1),MATCH($F410,[1]!Serial,0),0),"N/A")</f>
        <v>N/A</v>
      </c>
      <c r="N410" s="206" t="str">
        <f ca="1">IF(INDEX(INDIRECT("Tractor_Status.xls!"&amp;N$1),MATCH($F410,[1]!Serial,0),0)&lt;&gt;0,INDEX(INDIRECT("Tractor_Status.xls!"&amp;N$1),MATCH($F410,[1]!Serial,0),0),"N/A")</f>
        <v>N/A</v>
      </c>
    </row>
    <row r="411" spans="6:14" x14ac:dyDescent="0.4">
      <c r="F411" t="s">
        <v>878</v>
      </c>
      <c r="G411" s="207" t="str">
        <f ca="1">INDEX($C$2:$C$13,MONTH(INDEX(INDIRECT("Tractor_Status.xls!"&amp;G$1),MATCH($F411,[1]!Serial,0),0)))</f>
        <v>January</v>
      </c>
      <c r="H411" s="206" t="str">
        <f ca="1">IF(INDEX(INDIRECT("Tractor_Status.xls!"&amp;H$1),MATCH($F411,[1]!Serial,0),0)&lt;&gt;0,INDEX(INDIRECT("Tractor_Status.xls!"&amp;H$1),MATCH($F411,[1]!Serial,0),0),"N/A")</f>
        <v>N/A</v>
      </c>
      <c r="I411" s="206" t="str">
        <f ca="1">IF(INDEX(INDIRECT("Tractor_Status.xls!"&amp;I$1),MATCH($F411,[1]!Serial,0),0)&lt;&gt;0,INDEX(INDIRECT("Tractor_Status.xls!"&amp;I$1),MATCH($F411,[1]!Serial,0),0),"N/A")</f>
        <v>N/A</v>
      </c>
      <c r="J411" s="207">
        <f ca="1">IF(INDEX(INDIRECT("Tractor_Status.xls!"&amp;J$1),MATCH($F411,[1]!Serial,0),0)&lt;&gt;0,INDEX(INDIRECT("Tractor_Status.xls!"&amp;J$1),MATCH($F411,[1]!Serial,0),0),"N/A")</f>
        <v>1220</v>
      </c>
      <c r="K411" s="206">
        <f ca="1">INDEX(INDIRECT("Tractor_Status.xls!"&amp;K$1),MATCH($F411,[1]!Serial,0),0)</f>
        <v>0</v>
      </c>
      <c r="L411" s="206" t="str">
        <f ca="1">IF(INDEX(INDIRECT("Tractor_Status.xls!"&amp;L$1),MATCH($F411,[1]!Serial,0),0)&lt;&gt;0,INDEX(INDIRECT("Tractor_Status.xls!"&amp;L$1),MATCH($F411,[1]!Serial,0),0),"N/A")</f>
        <v>N/A</v>
      </c>
      <c r="M411" s="206" t="str">
        <f ca="1">IF(INDEX(INDIRECT("Tractor_Status.xls!"&amp;M$1),MATCH($F411,[1]!Serial,0),0)&lt;&gt;0,INDEX(INDIRECT("Tractor_Status.xls!"&amp;M$1),MATCH($F411,[1]!Serial,0),0),"N/A")</f>
        <v>N/A</v>
      </c>
      <c r="N411" s="206" t="str">
        <f ca="1">IF(INDEX(INDIRECT("Tractor_Status.xls!"&amp;N$1),MATCH($F411,[1]!Serial,0),0)&lt;&gt;0,INDEX(INDIRECT("Tractor_Status.xls!"&amp;N$1),MATCH($F411,[1]!Serial,0),0),"N/A")</f>
        <v>N/A</v>
      </c>
    </row>
    <row r="412" spans="6:14" x14ac:dyDescent="0.4">
      <c r="F412" t="s">
        <v>879</v>
      </c>
      <c r="G412" s="207" t="str">
        <f ca="1">INDEX($C$2:$C$13,MONTH(INDEX(INDIRECT("Tractor_Status.xls!"&amp;G$1),MATCH($F412,[1]!Serial,0),0)))</f>
        <v>January</v>
      </c>
      <c r="H412" s="206" t="str">
        <f ca="1">IF(INDEX(INDIRECT("Tractor_Status.xls!"&amp;H$1),MATCH($F412,[1]!Serial,0),0)&lt;&gt;0,INDEX(INDIRECT("Tractor_Status.xls!"&amp;H$1),MATCH($F412,[1]!Serial,0),0),"N/A")</f>
        <v>N/A</v>
      </c>
      <c r="I412" s="206" t="str">
        <f ca="1">IF(INDEX(INDIRECT("Tractor_Status.xls!"&amp;I$1),MATCH($F412,[1]!Serial,0),0)&lt;&gt;0,INDEX(INDIRECT("Tractor_Status.xls!"&amp;I$1),MATCH($F412,[1]!Serial,0),0),"N/A")</f>
        <v>N/A</v>
      </c>
      <c r="J412" s="207">
        <f ca="1">IF(INDEX(INDIRECT("Tractor_Status.xls!"&amp;J$1),MATCH($F412,[1]!Serial,0),0)&lt;&gt;0,INDEX(INDIRECT("Tractor_Status.xls!"&amp;J$1),MATCH($F412,[1]!Serial,0),0),"N/A")</f>
        <v>720</v>
      </c>
      <c r="K412" s="206">
        <f ca="1">INDEX(INDIRECT("Tractor_Status.xls!"&amp;K$1),MATCH($F412,[1]!Serial,0),0)</f>
        <v>0</v>
      </c>
      <c r="L412" s="206" t="str">
        <f ca="1">IF(INDEX(INDIRECT("Tractor_Status.xls!"&amp;L$1),MATCH($F412,[1]!Serial,0),0)&lt;&gt;0,INDEX(INDIRECT("Tractor_Status.xls!"&amp;L$1),MATCH($F412,[1]!Serial,0),0),"N/A")</f>
        <v>N/A</v>
      </c>
      <c r="M412" s="206" t="str">
        <f ca="1">IF(INDEX(INDIRECT("Tractor_Status.xls!"&amp;M$1),MATCH($F412,[1]!Serial,0),0)&lt;&gt;0,INDEX(INDIRECT("Tractor_Status.xls!"&amp;M$1),MATCH($F412,[1]!Serial,0),0),"N/A")</f>
        <v>N/A</v>
      </c>
      <c r="N412" s="206" t="str">
        <f ca="1">IF(INDEX(INDIRECT("Tractor_Status.xls!"&amp;N$1),MATCH($F412,[1]!Serial,0),0)&lt;&gt;0,INDEX(INDIRECT("Tractor_Status.xls!"&amp;N$1),MATCH($F412,[1]!Serial,0),0),"N/A")</f>
        <v>N/A</v>
      </c>
    </row>
    <row r="413" spans="6:14" x14ac:dyDescent="0.4">
      <c r="F413" t="s">
        <v>880</v>
      </c>
      <c r="G413" s="207" t="str">
        <f ca="1">INDEX($C$2:$C$13,MONTH(INDEX(INDIRECT("Tractor_Status.xls!"&amp;G$1),MATCH($F413,[1]!Serial,0),0)))</f>
        <v>January</v>
      </c>
      <c r="H413" s="206" t="str">
        <f ca="1">IF(INDEX(INDIRECT("Tractor_Status.xls!"&amp;H$1),MATCH($F413,[1]!Serial,0),0)&lt;&gt;0,INDEX(INDIRECT("Tractor_Status.xls!"&amp;H$1),MATCH($F413,[1]!Serial,0),0),"N/A")</f>
        <v>N/A</v>
      </c>
      <c r="I413" s="206" t="str">
        <f ca="1">IF(INDEX(INDIRECT("Tractor_Status.xls!"&amp;I$1),MATCH($F413,[1]!Serial,0),0)&lt;&gt;0,INDEX(INDIRECT("Tractor_Status.xls!"&amp;I$1),MATCH($F413,[1]!Serial,0),0),"N/A")</f>
        <v>N/A</v>
      </c>
      <c r="J413" s="207">
        <f ca="1">IF(INDEX(INDIRECT("Tractor_Status.xls!"&amp;J$1),MATCH($F413,[1]!Serial,0),0)&lt;&gt;0,INDEX(INDIRECT("Tractor_Status.xls!"&amp;J$1),MATCH($F413,[1]!Serial,0),0),"N/A")</f>
        <v>720</v>
      </c>
      <c r="K413" s="206">
        <f ca="1">INDEX(INDIRECT("Tractor_Status.xls!"&amp;K$1),MATCH($F413,[1]!Serial,0),0)</f>
        <v>0</v>
      </c>
      <c r="L413" s="206" t="str">
        <f ca="1">IF(INDEX(INDIRECT("Tractor_Status.xls!"&amp;L$1),MATCH($F413,[1]!Serial,0),0)&lt;&gt;0,INDEX(INDIRECT("Tractor_Status.xls!"&amp;L$1),MATCH($F413,[1]!Serial,0),0),"N/A")</f>
        <v>N/A</v>
      </c>
      <c r="M413" s="206" t="str">
        <f ca="1">IF(INDEX(INDIRECT("Tractor_Status.xls!"&amp;M$1),MATCH($F413,[1]!Serial,0),0)&lt;&gt;0,INDEX(INDIRECT("Tractor_Status.xls!"&amp;M$1),MATCH($F413,[1]!Serial,0),0),"N/A")</f>
        <v>N/A</v>
      </c>
      <c r="N413" s="206" t="str">
        <f ca="1">IF(INDEX(INDIRECT("Tractor_Status.xls!"&amp;N$1),MATCH($F413,[1]!Serial,0),0)&lt;&gt;0,INDEX(INDIRECT("Tractor_Status.xls!"&amp;N$1),MATCH($F413,[1]!Serial,0),0),"N/A")</f>
        <v>N/A</v>
      </c>
    </row>
    <row r="414" spans="6:14" x14ac:dyDescent="0.4">
      <c r="F414" t="s">
        <v>881</v>
      </c>
      <c r="G414" s="207" t="str">
        <f ca="1">INDEX($C$2:$C$13,MONTH(INDEX(INDIRECT("Tractor_Status.xls!"&amp;G$1),MATCH($F414,[1]!Serial,0),0)))</f>
        <v>January</v>
      </c>
      <c r="H414" s="206" t="str">
        <f ca="1">IF(INDEX(INDIRECT("Tractor_Status.xls!"&amp;H$1),MATCH($F414,[1]!Serial,0),0)&lt;&gt;0,INDEX(INDIRECT("Tractor_Status.xls!"&amp;H$1),MATCH($F414,[1]!Serial,0),0),"N/A")</f>
        <v>N/A</v>
      </c>
      <c r="I414" s="206" t="str">
        <f ca="1">IF(INDEX(INDIRECT("Tractor_Status.xls!"&amp;I$1),MATCH($F414,[1]!Serial,0),0)&lt;&gt;0,INDEX(INDIRECT("Tractor_Status.xls!"&amp;I$1),MATCH($F414,[1]!Serial,0),0),"N/A")</f>
        <v>N/A</v>
      </c>
      <c r="J414" s="207">
        <f ca="1">IF(INDEX(INDIRECT("Tractor_Status.xls!"&amp;J$1),MATCH($F414,[1]!Serial,0),0)&lt;&gt;0,INDEX(INDIRECT("Tractor_Status.xls!"&amp;J$1),MATCH($F414,[1]!Serial,0),0),"N/A")</f>
        <v>1020</v>
      </c>
      <c r="K414" s="206">
        <f ca="1">INDEX(INDIRECT("Tractor_Status.xls!"&amp;K$1),MATCH($F414,[1]!Serial,0),0)</f>
        <v>0</v>
      </c>
      <c r="L414" s="206" t="str">
        <f ca="1">IF(INDEX(INDIRECT("Tractor_Status.xls!"&amp;L$1),MATCH($F414,[1]!Serial,0),0)&lt;&gt;0,INDEX(INDIRECT("Tractor_Status.xls!"&amp;L$1),MATCH($F414,[1]!Serial,0),0),"N/A")</f>
        <v>N/A</v>
      </c>
      <c r="M414" s="206" t="str">
        <f ca="1">IF(INDEX(INDIRECT("Tractor_Status.xls!"&amp;M$1),MATCH($F414,[1]!Serial,0),0)&lt;&gt;0,INDEX(INDIRECT("Tractor_Status.xls!"&amp;M$1),MATCH($F414,[1]!Serial,0),0),"N/A")</f>
        <v>N/A</v>
      </c>
      <c r="N414" s="206" t="str">
        <f ca="1">IF(INDEX(INDIRECT("Tractor_Status.xls!"&amp;N$1),MATCH($F414,[1]!Serial,0),0)&lt;&gt;0,INDEX(INDIRECT("Tractor_Status.xls!"&amp;N$1),MATCH($F414,[1]!Serial,0),0),"N/A")</f>
        <v>N/A</v>
      </c>
    </row>
    <row r="415" spans="6:14" x14ac:dyDescent="0.4">
      <c r="F415" t="s">
        <v>882</v>
      </c>
      <c r="G415" s="207" t="str">
        <f ca="1">INDEX($C$2:$C$13,MONTH(INDEX(INDIRECT("Tractor_Status.xls!"&amp;G$1),MATCH($F415,[1]!Serial,0),0)))</f>
        <v>January</v>
      </c>
      <c r="H415" s="206" t="str">
        <f ca="1">IF(INDEX(INDIRECT("Tractor_Status.xls!"&amp;H$1),MATCH($F415,[1]!Serial,0),0)&lt;&gt;0,INDEX(INDIRECT("Tractor_Status.xls!"&amp;H$1),MATCH($F415,[1]!Serial,0),0),"N/A")</f>
        <v>N/A</v>
      </c>
      <c r="I415" s="206" t="str">
        <f ca="1">IF(INDEX(INDIRECT("Tractor_Status.xls!"&amp;I$1),MATCH($F415,[1]!Serial,0),0)&lt;&gt;0,INDEX(INDIRECT("Tractor_Status.xls!"&amp;I$1),MATCH($F415,[1]!Serial,0),0),"N/A")</f>
        <v>N/A</v>
      </c>
      <c r="J415" s="207">
        <f ca="1">IF(INDEX(INDIRECT("Tractor_Status.xls!"&amp;J$1),MATCH($F415,[1]!Serial,0),0)&lt;&gt;0,INDEX(INDIRECT("Tractor_Status.xls!"&amp;J$1),MATCH($F415,[1]!Serial,0),0),"N/A")</f>
        <v>1025</v>
      </c>
      <c r="K415" s="206">
        <f ca="1">INDEX(INDIRECT("Tractor_Status.xls!"&amp;K$1),MATCH($F415,[1]!Serial,0),0)</f>
        <v>0</v>
      </c>
      <c r="L415" s="206" t="str">
        <f ca="1">IF(INDEX(INDIRECT("Tractor_Status.xls!"&amp;L$1),MATCH($F415,[1]!Serial,0),0)&lt;&gt;0,INDEX(INDIRECT("Tractor_Status.xls!"&amp;L$1),MATCH($F415,[1]!Serial,0),0),"N/A")</f>
        <v>N/A</v>
      </c>
      <c r="M415" s="206" t="str">
        <f ca="1">IF(INDEX(INDIRECT("Tractor_Status.xls!"&amp;M$1),MATCH($F415,[1]!Serial,0),0)&lt;&gt;0,INDEX(INDIRECT("Tractor_Status.xls!"&amp;M$1),MATCH($F415,[1]!Serial,0),0),"N/A")</f>
        <v>N/A</v>
      </c>
      <c r="N415" s="206" t="str">
        <f ca="1">IF(INDEX(INDIRECT("Tractor_Status.xls!"&amp;N$1),MATCH($F415,[1]!Serial,0),0)&lt;&gt;0,INDEX(INDIRECT("Tractor_Status.xls!"&amp;N$1),MATCH($F415,[1]!Serial,0),0),"N/A")</f>
        <v>N/A</v>
      </c>
    </row>
    <row r="416" spans="6:14" x14ac:dyDescent="0.4">
      <c r="F416" t="s">
        <v>883</v>
      </c>
      <c r="G416" s="207" t="str">
        <f ca="1">INDEX($C$2:$C$13,MONTH(INDEX(INDIRECT("Tractor_Status.xls!"&amp;G$1),MATCH($F416,[1]!Serial,0),0)))</f>
        <v>January</v>
      </c>
      <c r="H416" s="206" t="str">
        <f ca="1">IF(INDEX(INDIRECT("Tractor_Status.xls!"&amp;H$1),MATCH($F416,[1]!Serial,0),0)&lt;&gt;0,INDEX(INDIRECT("Tractor_Status.xls!"&amp;H$1),MATCH($F416,[1]!Serial,0),0),"N/A")</f>
        <v>N/A</v>
      </c>
      <c r="I416" s="206" t="str">
        <f ca="1">IF(INDEX(INDIRECT("Tractor_Status.xls!"&amp;I$1),MATCH($F416,[1]!Serial,0),0)&lt;&gt;0,INDEX(INDIRECT("Tractor_Status.xls!"&amp;I$1),MATCH($F416,[1]!Serial,0),0),"N/A")</f>
        <v>N/A</v>
      </c>
      <c r="J416" s="207">
        <f ca="1">IF(INDEX(INDIRECT("Tractor_Status.xls!"&amp;J$1),MATCH($F416,[1]!Serial,0),0)&lt;&gt;0,INDEX(INDIRECT("Tractor_Status.xls!"&amp;J$1),MATCH($F416,[1]!Serial,0),0),"N/A")</f>
        <v>720</v>
      </c>
      <c r="K416" s="206">
        <f ca="1">INDEX(INDIRECT("Tractor_Status.xls!"&amp;K$1),MATCH($F416,[1]!Serial,0),0)</f>
        <v>0</v>
      </c>
      <c r="L416" s="206" t="str">
        <f ca="1">IF(INDEX(INDIRECT("Tractor_Status.xls!"&amp;L$1),MATCH($F416,[1]!Serial,0),0)&lt;&gt;0,INDEX(INDIRECT("Tractor_Status.xls!"&amp;L$1),MATCH($F416,[1]!Serial,0),0),"N/A")</f>
        <v>N/A</v>
      </c>
      <c r="M416" s="206" t="str">
        <f ca="1">IF(INDEX(INDIRECT("Tractor_Status.xls!"&amp;M$1),MATCH($F416,[1]!Serial,0),0)&lt;&gt;0,INDEX(INDIRECT("Tractor_Status.xls!"&amp;M$1),MATCH($F416,[1]!Serial,0),0),"N/A")</f>
        <v>N/A</v>
      </c>
      <c r="N416" s="206" t="str">
        <f ca="1">IF(INDEX(INDIRECT("Tractor_Status.xls!"&amp;N$1),MATCH($F416,[1]!Serial,0),0)&lt;&gt;0,INDEX(INDIRECT("Tractor_Status.xls!"&amp;N$1),MATCH($F416,[1]!Serial,0),0),"N/A")</f>
        <v>N/A</v>
      </c>
    </row>
    <row r="417" spans="6:14" x14ac:dyDescent="0.4">
      <c r="F417" t="s">
        <v>884</v>
      </c>
      <c r="G417" s="207" t="str">
        <f ca="1">INDEX($C$2:$C$13,MONTH(INDEX(INDIRECT("Tractor_Status.xls!"&amp;G$1),MATCH($F417,[1]!Serial,0),0)))</f>
        <v>January</v>
      </c>
      <c r="H417" s="206" t="str">
        <f ca="1">IF(INDEX(INDIRECT("Tractor_Status.xls!"&amp;H$1),MATCH($F417,[1]!Serial,0),0)&lt;&gt;0,INDEX(INDIRECT("Tractor_Status.xls!"&amp;H$1),MATCH($F417,[1]!Serial,0),0),"N/A")</f>
        <v>N/A</v>
      </c>
      <c r="I417" s="206" t="str">
        <f ca="1">IF(INDEX(INDIRECT("Tractor_Status.xls!"&amp;I$1),MATCH($F417,[1]!Serial,0),0)&lt;&gt;0,INDEX(INDIRECT("Tractor_Status.xls!"&amp;I$1),MATCH($F417,[1]!Serial,0),0),"N/A")</f>
        <v>N/A</v>
      </c>
      <c r="J417" s="207" t="str">
        <f ca="1">IF(INDEX(INDIRECT("Tractor_Status.xls!"&amp;J$1),MATCH($F417,[1]!Serial,0),0)&lt;&gt;0,INDEX(INDIRECT("Tractor_Status.xls!"&amp;J$1),MATCH($F417,[1]!Serial,0),0),"N/A")</f>
        <v>1220+</v>
      </c>
      <c r="K417" s="206">
        <f ca="1">INDEX(INDIRECT("Tractor_Status.xls!"&amp;K$1),MATCH($F417,[1]!Serial,0),0)</f>
        <v>0</v>
      </c>
      <c r="L417" s="206" t="str">
        <f ca="1">IF(INDEX(INDIRECT("Tractor_Status.xls!"&amp;L$1),MATCH($F417,[1]!Serial,0),0)&lt;&gt;0,INDEX(INDIRECT("Tractor_Status.xls!"&amp;L$1),MATCH($F417,[1]!Serial,0),0),"N/A")</f>
        <v>N/A</v>
      </c>
      <c r="M417" s="206" t="str">
        <f ca="1">IF(INDEX(INDIRECT("Tractor_Status.xls!"&amp;M$1),MATCH($F417,[1]!Serial,0),0)&lt;&gt;0,INDEX(INDIRECT("Tractor_Status.xls!"&amp;M$1),MATCH($F417,[1]!Serial,0),0),"N/A")</f>
        <v>N/A</v>
      </c>
      <c r="N417" s="206" t="str">
        <f ca="1">IF(INDEX(INDIRECT("Tractor_Status.xls!"&amp;N$1),MATCH($F417,[1]!Serial,0),0)&lt;&gt;0,INDEX(INDIRECT("Tractor_Status.xls!"&amp;N$1),MATCH($F417,[1]!Serial,0),0),"N/A")</f>
        <v>N/A</v>
      </c>
    </row>
    <row r="418" spans="6:14" x14ac:dyDescent="0.4">
      <c r="F418" t="s">
        <v>885</v>
      </c>
      <c r="G418" s="207" t="str">
        <f ca="1">INDEX($C$2:$C$13,MONTH(INDEX(INDIRECT("Tractor_Status.xls!"&amp;G$1),MATCH($F418,[1]!Serial,0),0)))</f>
        <v>January</v>
      </c>
      <c r="H418" s="206" t="str">
        <f ca="1">IF(INDEX(INDIRECT("Tractor_Status.xls!"&amp;H$1),MATCH($F418,[1]!Serial,0),0)&lt;&gt;0,INDEX(INDIRECT("Tractor_Status.xls!"&amp;H$1),MATCH($F418,[1]!Serial,0),0),"N/A")</f>
        <v>N/A</v>
      </c>
      <c r="I418" s="206" t="str">
        <f ca="1">IF(INDEX(INDIRECT("Tractor_Status.xls!"&amp;I$1),MATCH($F418,[1]!Serial,0),0)&lt;&gt;0,INDEX(INDIRECT("Tractor_Status.xls!"&amp;I$1),MATCH($F418,[1]!Serial,0),0),"N/A")</f>
        <v>N/A</v>
      </c>
      <c r="J418" s="207">
        <f ca="1">IF(INDEX(INDIRECT("Tractor_Status.xls!"&amp;J$1),MATCH($F418,[1]!Serial,0),0)&lt;&gt;0,INDEX(INDIRECT("Tractor_Status.xls!"&amp;J$1),MATCH($F418,[1]!Serial,0),0),"N/A")</f>
        <v>1220</v>
      </c>
      <c r="K418" s="206">
        <f ca="1">INDEX(INDIRECT("Tractor_Status.xls!"&amp;K$1),MATCH($F418,[1]!Serial,0),0)</f>
        <v>0</v>
      </c>
      <c r="L418" s="206" t="str">
        <f ca="1">IF(INDEX(INDIRECT("Tractor_Status.xls!"&amp;L$1),MATCH($F418,[1]!Serial,0),0)&lt;&gt;0,INDEX(INDIRECT("Tractor_Status.xls!"&amp;L$1),MATCH($F418,[1]!Serial,0),0),"N/A")</f>
        <v>N/A</v>
      </c>
      <c r="M418" s="206" t="str">
        <f ca="1">IF(INDEX(INDIRECT("Tractor_Status.xls!"&amp;M$1),MATCH($F418,[1]!Serial,0),0)&lt;&gt;0,INDEX(INDIRECT("Tractor_Status.xls!"&amp;M$1),MATCH($F418,[1]!Serial,0),0),"N/A")</f>
        <v>N/A</v>
      </c>
      <c r="N418" s="206" t="str">
        <f ca="1">IF(INDEX(INDIRECT("Tractor_Status.xls!"&amp;N$1),MATCH($F418,[1]!Serial,0),0)&lt;&gt;0,INDEX(INDIRECT("Tractor_Status.xls!"&amp;N$1),MATCH($F418,[1]!Serial,0),0),"N/A")</f>
        <v>N/A</v>
      </c>
    </row>
    <row r="419" spans="6:14" x14ac:dyDescent="0.4">
      <c r="F419" t="s">
        <v>886</v>
      </c>
      <c r="G419" s="207" t="str">
        <f ca="1">INDEX($C$2:$C$13,MONTH(INDEX(INDIRECT("Tractor_Status.xls!"&amp;G$1),MATCH($F419,[1]!Serial,0),0)))</f>
        <v>January</v>
      </c>
      <c r="H419" s="206" t="str">
        <f ca="1">IF(INDEX(INDIRECT("Tractor_Status.xls!"&amp;H$1),MATCH($F419,[1]!Serial,0),0)&lt;&gt;0,INDEX(INDIRECT("Tractor_Status.xls!"&amp;H$1),MATCH($F419,[1]!Serial,0),0),"N/A")</f>
        <v>N/A</v>
      </c>
      <c r="I419" s="206" t="str">
        <f ca="1">IF(INDEX(INDIRECT("Tractor_Status.xls!"&amp;I$1),MATCH($F419,[1]!Serial,0),0)&lt;&gt;0,INDEX(INDIRECT("Tractor_Status.xls!"&amp;I$1),MATCH($F419,[1]!Serial,0),0),"N/A")</f>
        <v>N/A</v>
      </c>
      <c r="J419" s="207">
        <f ca="1">IF(INDEX(INDIRECT("Tractor_Status.xls!"&amp;J$1),MATCH($F419,[1]!Serial,0),0)&lt;&gt;0,INDEX(INDIRECT("Tractor_Status.xls!"&amp;J$1),MATCH($F419,[1]!Serial,0),0),"N/A")</f>
        <v>1220</v>
      </c>
      <c r="K419" s="206">
        <f ca="1">INDEX(INDIRECT("Tractor_Status.xls!"&amp;K$1),MATCH($F419,[1]!Serial,0),0)</f>
        <v>0</v>
      </c>
      <c r="L419" s="206" t="str">
        <f ca="1">IF(INDEX(INDIRECT("Tractor_Status.xls!"&amp;L$1),MATCH($F419,[1]!Serial,0),0)&lt;&gt;0,INDEX(INDIRECT("Tractor_Status.xls!"&amp;L$1),MATCH($F419,[1]!Serial,0),0),"N/A")</f>
        <v>N/A</v>
      </c>
      <c r="M419" s="206" t="str">
        <f ca="1">IF(INDEX(INDIRECT("Tractor_Status.xls!"&amp;M$1),MATCH($F419,[1]!Serial,0),0)&lt;&gt;0,INDEX(INDIRECT("Tractor_Status.xls!"&amp;M$1),MATCH($F419,[1]!Serial,0),0),"N/A")</f>
        <v>N/A</v>
      </c>
      <c r="N419" s="206" t="str">
        <f ca="1">IF(INDEX(INDIRECT("Tractor_Status.xls!"&amp;N$1),MATCH($F419,[1]!Serial,0),0)&lt;&gt;0,INDEX(INDIRECT("Tractor_Status.xls!"&amp;N$1),MATCH($F419,[1]!Serial,0),0),"N/A")</f>
        <v>N/A</v>
      </c>
    </row>
    <row r="420" spans="6:14" x14ac:dyDescent="0.4">
      <c r="F420" t="s">
        <v>887</v>
      </c>
      <c r="G420" s="207" t="str">
        <f ca="1">INDEX($C$2:$C$13,MONTH(INDEX(INDIRECT("Tractor_Status.xls!"&amp;G$1),MATCH($F420,[1]!Serial,0),0)))</f>
        <v>January</v>
      </c>
      <c r="H420" s="206" t="str">
        <f ca="1">IF(INDEX(INDIRECT("Tractor_Status.xls!"&amp;H$1),MATCH($F420,[1]!Serial,0),0)&lt;&gt;0,INDEX(INDIRECT("Tractor_Status.xls!"&amp;H$1),MATCH($F420,[1]!Serial,0),0),"N/A")</f>
        <v>N/A</v>
      </c>
      <c r="I420" s="206" t="str">
        <f ca="1">IF(INDEX(INDIRECT("Tractor_Status.xls!"&amp;I$1),MATCH($F420,[1]!Serial,0),0)&lt;&gt;0,INDEX(INDIRECT("Tractor_Status.xls!"&amp;I$1),MATCH($F420,[1]!Serial,0),0),"N/A")</f>
        <v>N/A</v>
      </c>
      <c r="J420" s="207">
        <f ca="1">IF(INDEX(INDIRECT("Tractor_Status.xls!"&amp;J$1),MATCH($F420,[1]!Serial,0),0)&lt;&gt;0,INDEX(INDIRECT("Tractor_Status.xls!"&amp;J$1),MATCH($F420,[1]!Serial,0),0),"N/A")</f>
        <v>720</v>
      </c>
      <c r="K420" s="206">
        <f ca="1">INDEX(INDIRECT("Tractor_Status.xls!"&amp;K$1),MATCH($F420,[1]!Serial,0),0)</f>
        <v>0</v>
      </c>
      <c r="L420" s="206" t="str">
        <f ca="1">IF(INDEX(INDIRECT("Tractor_Status.xls!"&amp;L$1),MATCH($F420,[1]!Serial,0),0)&lt;&gt;0,INDEX(INDIRECT("Tractor_Status.xls!"&amp;L$1),MATCH($F420,[1]!Serial,0),0),"N/A")</f>
        <v>N/A</v>
      </c>
      <c r="M420" s="206" t="str">
        <f ca="1">IF(INDEX(INDIRECT("Tractor_Status.xls!"&amp;M$1),MATCH($F420,[1]!Serial,0),0)&lt;&gt;0,INDEX(INDIRECT("Tractor_Status.xls!"&amp;M$1),MATCH($F420,[1]!Serial,0),0),"N/A")</f>
        <v>N/A</v>
      </c>
      <c r="N420" s="206" t="str">
        <f ca="1">IF(INDEX(INDIRECT("Tractor_Status.xls!"&amp;N$1),MATCH($F420,[1]!Serial,0),0)&lt;&gt;0,INDEX(INDIRECT("Tractor_Status.xls!"&amp;N$1),MATCH($F420,[1]!Serial,0),0),"N/A")</f>
        <v>N/A</v>
      </c>
    </row>
    <row r="421" spans="6:14" x14ac:dyDescent="0.4">
      <c r="F421" t="s">
        <v>888</v>
      </c>
      <c r="G421" s="207" t="str">
        <f ca="1">INDEX($C$2:$C$13,MONTH(INDEX(INDIRECT("Tractor_Status.xls!"&amp;G$1),MATCH($F421,[1]!Serial,0),0)))</f>
        <v>January</v>
      </c>
      <c r="H421" s="206" t="str">
        <f ca="1">IF(INDEX(INDIRECT("Tractor_Status.xls!"&amp;H$1),MATCH($F421,[1]!Serial,0),0)&lt;&gt;0,INDEX(INDIRECT("Tractor_Status.xls!"&amp;H$1),MATCH($F421,[1]!Serial,0),0),"N/A")</f>
        <v>N/A</v>
      </c>
      <c r="I421" s="206" t="str">
        <f ca="1">IF(INDEX(INDIRECT("Tractor_Status.xls!"&amp;I$1),MATCH($F421,[1]!Serial,0),0)&lt;&gt;0,INDEX(INDIRECT("Tractor_Status.xls!"&amp;I$1),MATCH($F421,[1]!Serial,0),0),"N/A")</f>
        <v>N/A</v>
      </c>
      <c r="J421" s="207">
        <f ca="1">IF(INDEX(INDIRECT("Tractor_Status.xls!"&amp;J$1),MATCH($F421,[1]!Serial,0),0)&lt;&gt;0,INDEX(INDIRECT("Tractor_Status.xls!"&amp;J$1),MATCH($F421,[1]!Serial,0),0),"N/A")</f>
        <v>1025</v>
      </c>
      <c r="K421" s="206">
        <f ca="1">INDEX(INDIRECT("Tractor_Status.xls!"&amp;K$1),MATCH($F421,[1]!Serial,0),0)</f>
        <v>0</v>
      </c>
      <c r="L421" s="206" t="str">
        <f ca="1">IF(INDEX(INDIRECT("Tractor_Status.xls!"&amp;L$1),MATCH($F421,[1]!Serial,0),0)&lt;&gt;0,INDEX(INDIRECT("Tractor_Status.xls!"&amp;L$1),MATCH($F421,[1]!Serial,0),0),"N/A")</f>
        <v>N/A</v>
      </c>
      <c r="M421" s="206" t="str">
        <f ca="1">IF(INDEX(INDIRECT("Tractor_Status.xls!"&amp;M$1),MATCH($F421,[1]!Serial,0),0)&lt;&gt;0,INDEX(INDIRECT("Tractor_Status.xls!"&amp;M$1),MATCH($F421,[1]!Serial,0),0),"N/A")</f>
        <v>N/A</v>
      </c>
      <c r="N421" s="206" t="str">
        <f ca="1">IF(INDEX(INDIRECT("Tractor_Status.xls!"&amp;N$1),MATCH($F421,[1]!Serial,0),0)&lt;&gt;0,INDEX(INDIRECT("Tractor_Status.xls!"&amp;N$1),MATCH($F421,[1]!Serial,0),0),"N/A")</f>
        <v>N/A</v>
      </c>
    </row>
    <row r="422" spans="6:14" x14ac:dyDescent="0.4">
      <c r="F422" t="s">
        <v>889</v>
      </c>
      <c r="G422" s="207" t="str">
        <f ca="1">INDEX($C$2:$C$13,MONTH(INDEX(INDIRECT("Tractor_Status.xls!"&amp;G$1),MATCH($F422,[1]!Serial,0),0)))</f>
        <v>January</v>
      </c>
      <c r="H422" s="206" t="str">
        <f ca="1">IF(INDEX(INDIRECT("Tractor_Status.xls!"&amp;H$1),MATCH($F422,[1]!Serial,0),0)&lt;&gt;0,INDEX(INDIRECT("Tractor_Status.xls!"&amp;H$1),MATCH($F422,[1]!Serial,0),0),"N/A")</f>
        <v>N/A</v>
      </c>
      <c r="I422" s="206" t="str">
        <f ca="1">IF(INDEX(INDIRECT("Tractor_Status.xls!"&amp;I$1),MATCH($F422,[1]!Serial,0),0)&lt;&gt;0,INDEX(INDIRECT("Tractor_Status.xls!"&amp;I$1),MATCH($F422,[1]!Serial,0),0),"N/A")</f>
        <v>N/A</v>
      </c>
      <c r="J422" s="207">
        <f ca="1">IF(INDEX(INDIRECT("Tractor_Status.xls!"&amp;J$1),MATCH($F422,[1]!Serial,0),0)&lt;&gt;0,INDEX(INDIRECT("Tractor_Status.xls!"&amp;J$1),MATCH($F422,[1]!Serial,0),0),"N/A")</f>
        <v>1025</v>
      </c>
      <c r="K422" s="206">
        <f ca="1">INDEX(INDIRECT("Tractor_Status.xls!"&amp;K$1),MATCH($F422,[1]!Serial,0),0)</f>
        <v>0</v>
      </c>
      <c r="L422" s="206" t="str">
        <f ca="1">IF(INDEX(INDIRECT("Tractor_Status.xls!"&amp;L$1),MATCH($F422,[1]!Serial,0),0)&lt;&gt;0,INDEX(INDIRECT("Tractor_Status.xls!"&amp;L$1),MATCH($F422,[1]!Serial,0),0),"N/A")</f>
        <v>N/A</v>
      </c>
      <c r="M422" s="206" t="str">
        <f ca="1">IF(INDEX(INDIRECT("Tractor_Status.xls!"&amp;M$1),MATCH($F422,[1]!Serial,0),0)&lt;&gt;0,INDEX(INDIRECT("Tractor_Status.xls!"&amp;M$1),MATCH($F422,[1]!Serial,0),0),"N/A")</f>
        <v>N/A</v>
      </c>
      <c r="N422" s="206" t="str">
        <f ca="1">IF(INDEX(INDIRECT("Tractor_Status.xls!"&amp;N$1),MATCH($F422,[1]!Serial,0),0)&lt;&gt;0,INDEX(INDIRECT("Tractor_Status.xls!"&amp;N$1),MATCH($F422,[1]!Serial,0),0),"N/A")</f>
        <v>N/A</v>
      </c>
    </row>
    <row r="423" spans="6:14" x14ac:dyDescent="0.4">
      <c r="F423" t="s">
        <v>890</v>
      </c>
      <c r="G423" s="207" t="str">
        <f ca="1">INDEX($C$2:$C$13,MONTH(INDEX(INDIRECT("Tractor_Status.xls!"&amp;G$1),MATCH($F423,[1]!Serial,0),0)))</f>
        <v>January</v>
      </c>
      <c r="H423" s="206" t="str">
        <f ca="1">IF(INDEX(INDIRECT("Tractor_Status.xls!"&amp;H$1),MATCH($F423,[1]!Serial,0),0)&lt;&gt;0,INDEX(INDIRECT("Tractor_Status.xls!"&amp;H$1),MATCH($F423,[1]!Serial,0),0),"N/A")</f>
        <v>N/A</v>
      </c>
      <c r="I423" s="206" t="str">
        <f ca="1">IF(INDEX(INDIRECT("Tractor_Status.xls!"&amp;I$1),MATCH($F423,[1]!Serial,0),0)&lt;&gt;0,INDEX(INDIRECT("Tractor_Status.xls!"&amp;I$1),MATCH($F423,[1]!Serial,0),0),"N/A")</f>
        <v>N/A</v>
      </c>
      <c r="J423" s="207">
        <f ca="1">IF(INDEX(INDIRECT("Tractor_Status.xls!"&amp;J$1),MATCH($F423,[1]!Serial,0),0)&lt;&gt;0,INDEX(INDIRECT("Tractor_Status.xls!"&amp;J$1),MATCH($F423,[1]!Serial,0),0),"N/A")</f>
        <v>720</v>
      </c>
      <c r="K423" s="206">
        <f ca="1">INDEX(INDIRECT("Tractor_Status.xls!"&amp;K$1),MATCH($F423,[1]!Serial,0),0)</f>
        <v>0</v>
      </c>
      <c r="L423" s="206" t="str">
        <f ca="1">IF(INDEX(INDIRECT("Tractor_Status.xls!"&amp;L$1),MATCH($F423,[1]!Serial,0),0)&lt;&gt;0,INDEX(INDIRECT("Tractor_Status.xls!"&amp;L$1),MATCH($F423,[1]!Serial,0),0),"N/A")</f>
        <v>N/A</v>
      </c>
      <c r="M423" s="206" t="str">
        <f ca="1">IF(INDEX(INDIRECT("Tractor_Status.xls!"&amp;M$1),MATCH($F423,[1]!Serial,0),0)&lt;&gt;0,INDEX(INDIRECT("Tractor_Status.xls!"&amp;M$1),MATCH($F423,[1]!Serial,0),0),"N/A")</f>
        <v>N/A</v>
      </c>
      <c r="N423" s="206" t="str">
        <f ca="1">IF(INDEX(INDIRECT("Tractor_Status.xls!"&amp;N$1),MATCH($F423,[1]!Serial,0),0)&lt;&gt;0,INDEX(INDIRECT("Tractor_Status.xls!"&amp;N$1),MATCH($F423,[1]!Serial,0),0),"N/A")</f>
        <v>N/A</v>
      </c>
    </row>
    <row r="424" spans="6:14" x14ac:dyDescent="0.4">
      <c r="F424" t="s">
        <v>891</v>
      </c>
      <c r="G424" s="207" t="str">
        <f ca="1">INDEX($C$2:$C$13,MONTH(INDEX(INDIRECT("Tractor_Status.xls!"&amp;G$1),MATCH($F424,[1]!Serial,0),0)))</f>
        <v>January</v>
      </c>
      <c r="H424" s="206" t="str">
        <f ca="1">IF(INDEX(INDIRECT("Tractor_Status.xls!"&amp;H$1),MATCH($F424,[1]!Serial,0),0)&lt;&gt;0,INDEX(INDIRECT("Tractor_Status.xls!"&amp;H$1),MATCH($F424,[1]!Serial,0),0),"N/A")</f>
        <v>N/A</v>
      </c>
      <c r="I424" s="206" t="str">
        <f ca="1">IF(INDEX(INDIRECT("Tractor_Status.xls!"&amp;I$1),MATCH($F424,[1]!Serial,0),0)&lt;&gt;0,INDEX(INDIRECT("Tractor_Status.xls!"&amp;I$1),MATCH($F424,[1]!Serial,0),0),"N/A")</f>
        <v>N/A</v>
      </c>
      <c r="J424" s="207">
        <f ca="1">IF(INDEX(INDIRECT("Tractor_Status.xls!"&amp;J$1),MATCH($F424,[1]!Serial,0),0)&lt;&gt;0,INDEX(INDIRECT("Tractor_Status.xls!"&amp;J$1),MATCH($F424,[1]!Serial,0),0),"N/A")</f>
        <v>1020</v>
      </c>
      <c r="K424" s="206">
        <f ca="1">INDEX(INDIRECT("Tractor_Status.xls!"&amp;K$1),MATCH($F424,[1]!Serial,0),0)</f>
        <v>0</v>
      </c>
      <c r="L424" s="206" t="str">
        <f ca="1">IF(INDEX(INDIRECT("Tractor_Status.xls!"&amp;L$1),MATCH($F424,[1]!Serial,0),0)&lt;&gt;0,INDEX(INDIRECT("Tractor_Status.xls!"&amp;L$1),MATCH($F424,[1]!Serial,0),0),"N/A")</f>
        <v>N/A</v>
      </c>
      <c r="M424" s="206" t="str">
        <f ca="1">IF(INDEX(INDIRECT("Tractor_Status.xls!"&amp;M$1),MATCH($F424,[1]!Serial,0),0)&lt;&gt;0,INDEX(INDIRECT("Tractor_Status.xls!"&amp;M$1),MATCH($F424,[1]!Serial,0),0),"N/A")</f>
        <v>N/A</v>
      </c>
      <c r="N424" s="206" t="str">
        <f ca="1">IF(INDEX(INDIRECT("Tractor_Status.xls!"&amp;N$1),MATCH($F424,[1]!Serial,0),0)&lt;&gt;0,INDEX(INDIRECT("Tractor_Status.xls!"&amp;N$1),MATCH($F424,[1]!Serial,0),0),"N/A")</f>
        <v>N/A</v>
      </c>
    </row>
    <row r="425" spans="6:14" x14ac:dyDescent="0.4">
      <c r="F425" t="s">
        <v>892</v>
      </c>
      <c r="G425" s="207" t="str">
        <f ca="1">INDEX($C$2:$C$13,MONTH(INDEX(INDIRECT("Tractor_Status.xls!"&amp;G$1),MATCH($F425,[1]!Serial,0),0)))</f>
        <v>January</v>
      </c>
      <c r="H425" s="206" t="str">
        <f ca="1">IF(INDEX(INDIRECT("Tractor_Status.xls!"&amp;H$1),MATCH($F425,[1]!Serial,0),0)&lt;&gt;0,INDEX(INDIRECT("Tractor_Status.xls!"&amp;H$1),MATCH($F425,[1]!Serial,0),0),"N/A")</f>
        <v>N/A</v>
      </c>
      <c r="I425" s="206" t="str">
        <f ca="1">IF(INDEX(INDIRECT("Tractor_Status.xls!"&amp;I$1),MATCH($F425,[1]!Serial,0),0)&lt;&gt;0,INDEX(INDIRECT("Tractor_Status.xls!"&amp;I$1),MATCH($F425,[1]!Serial,0),0),"N/A")</f>
        <v>N/A</v>
      </c>
      <c r="J425" s="207">
        <f ca="1">IF(INDEX(INDIRECT("Tractor_Status.xls!"&amp;J$1),MATCH($F425,[1]!Serial,0),0)&lt;&gt;0,INDEX(INDIRECT("Tractor_Status.xls!"&amp;J$1),MATCH($F425,[1]!Serial,0),0),"N/A")</f>
        <v>1025</v>
      </c>
      <c r="K425" s="206">
        <f ca="1">INDEX(INDIRECT("Tractor_Status.xls!"&amp;K$1),MATCH($F425,[1]!Serial,0),0)</f>
        <v>0</v>
      </c>
      <c r="L425" s="206" t="str">
        <f ca="1">IF(INDEX(INDIRECT("Tractor_Status.xls!"&amp;L$1),MATCH($F425,[1]!Serial,0),0)&lt;&gt;0,INDEX(INDIRECT("Tractor_Status.xls!"&amp;L$1),MATCH($F425,[1]!Serial,0),0),"N/A")</f>
        <v>N/A</v>
      </c>
      <c r="M425" s="206" t="str">
        <f ca="1">IF(INDEX(INDIRECT("Tractor_Status.xls!"&amp;M$1),MATCH($F425,[1]!Serial,0),0)&lt;&gt;0,INDEX(INDIRECT("Tractor_Status.xls!"&amp;M$1),MATCH($F425,[1]!Serial,0),0),"N/A")</f>
        <v>N/A</v>
      </c>
      <c r="N425" s="206" t="str">
        <f ca="1">IF(INDEX(INDIRECT("Tractor_Status.xls!"&amp;N$1),MATCH($F425,[1]!Serial,0),0)&lt;&gt;0,INDEX(INDIRECT("Tractor_Status.xls!"&amp;N$1),MATCH($F425,[1]!Serial,0),0),"N/A")</f>
        <v>N/A</v>
      </c>
    </row>
    <row r="426" spans="6:14" x14ac:dyDescent="0.4">
      <c r="F426" t="s">
        <v>893</v>
      </c>
      <c r="G426" s="207" t="str">
        <f ca="1">INDEX($C$2:$C$13,MONTH(INDEX(INDIRECT("Tractor_Status.xls!"&amp;G$1),MATCH($F426,[1]!Serial,0),0)))</f>
        <v>January</v>
      </c>
      <c r="H426" s="206" t="str">
        <f ca="1">IF(INDEX(INDIRECT("Tractor_Status.xls!"&amp;H$1),MATCH($F426,[1]!Serial,0),0)&lt;&gt;0,INDEX(INDIRECT("Tractor_Status.xls!"&amp;H$1),MATCH($F426,[1]!Serial,0),0),"N/A")</f>
        <v>N/A</v>
      </c>
      <c r="I426" s="206" t="str">
        <f ca="1">IF(INDEX(INDIRECT("Tractor_Status.xls!"&amp;I$1),MATCH($F426,[1]!Serial,0),0)&lt;&gt;0,INDEX(INDIRECT("Tractor_Status.xls!"&amp;I$1),MATCH($F426,[1]!Serial,0),0),"N/A")</f>
        <v>N/A</v>
      </c>
      <c r="J426" s="207">
        <f ca="1">IF(INDEX(INDIRECT("Tractor_Status.xls!"&amp;J$1),MATCH($F426,[1]!Serial,0),0)&lt;&gt;0,INDEX(INDIRECT("Tractor_Status.xls!"&amp;J$1),MATCH($F426,[1]!Serial,0),0),"N/A")</f>
        <v>720</v>
      </c>
      <c r="K426" s="206">
        <f ca="1">INDEX(INDIRECT("Tractor_Status.xls!"&amp;K$1),MATCH($F426,[1]!Serial,0),0)</f>
        <v>0</v>
      </c>
      <c r="L426" s="206" t="str">
        <f ca="1">IF(INDEX(INDIRECT("Tractor_Status.xls!"&amp;L$1),MATCH($F426,[1]!Serial,0),0)&lt;&gt;0,INDEX(INDIRECT("Tractor_Status.xls!"&amp;L$1),MATCH($F426,[1]!Serial,0),0),"N/A")</f>
        <v>N/A</v>
      </c>
      <c r="M426" s="206" t="str">
        <f ca="1">IF(INDEX(INDIRECT("Tractor_Status.xls!"&amp;M$1),MATCH($F426,[1]!Serial,0),0)&lt;&gt;0,INDEX(INDIRECT("Tractor_Status.xls!"&amp;M$1),MATCH($F426,[1]!Serial,0),0),"N/A")</f>
        <v>N/A</v>
      </c>
      <c r="N426" s="206" t="str">
        <f ca="1">IF(INDEX(INDIRECT("Tractor_Status.xls!"&amp;N$1),MATCH($F426,[1]!Serial,0),0)&lt;&gt;0,INDEX(INDIRECT("Tractor_Status.xls!"&amp;N$1),MATCH($F426,[1]!Serial,0),0),"N/A")</f>
        <v>N/A</v>
      </c>
    </row>
    <row r="427" spans="6:14" x14ac:dyDescent="0.4">
      <c r="F427" t="s">
        <v>894</v>
      </c>
      <c r="G427" s="207" t="str">
        <f ca="1">INDEX($C$2:$C$13,MONTH(INDEX(INDIRECT("Tractor_Status.xls!"&amp;G$1),MATCH($F427,[1]!Serial,0),0)))</f>
        <v>January</v>
      </c>
      <c r="H427" s="206" t="str">
        <f ca="1">IF(INDEX(INDIRECT("Tractor_Status.xls!"&amp;H$1),MATCH($F427,[1]!Serial,0),0)&lt;&gt;0,INDEX(INDIRECT("Tractor_Status.xls!"&amp;H$1),MATCH($F427,[1]!Serial,0),0),"N/A")</f>
        <v>N/A</v>
      </c>
      <c r="I427" s="206" t="str">
        <f ca="1">IF(INDEX(INDIRECT("Tractor_Status.xls!"&amp;I$1),MATCH($F427,[1]!Serial,0),0)&lt;&gt;0,INDEX(INDIRECT("Tractor_Status.xls!"&amp;I$1),MATCH($F427,[1]!Serial,0),0),"N/A")</f>
        <v>N/A</v>
      </c>
      <c r="J427" s="207" t="str">
        <f ca="1">IF(INDEX(INDIRECT("Tractor_Status.xls!"&amp;J$1),MATCH($F427,[1]!Serial,0),0)&lt;&gt;0,INDEX(INDIRECT("Tractor_Status.xls!"&amp;J$1),MATCH($F427,[1]!Serial,0),0),"N/A")</f>
        <v>1220+</v>
      </c>
      <c r="K427" s="206">
        <f ca="1">INDEX(INDIRECT("Tractor_Status.xls!"&amp;K$1),MATCH($F427,[1]!Serial,0),0)</f>
        <v>0</v>
      </c>
      <c r="L427" s="206" t="str">
        <f ca="1">IF(INDEX(INDIRECT("Tractor_Status.xls!"&amp;L$1),MATCH($F427,[1]!Serial,0),0)&lt;&gt;0,INDEX(INDIRECT("Tractor_Status.xls!"&amp;L$1),MATCH($F427,[1]!Serial,0),0),"N/A")</f>
        <v>N/A</v>
      </c>
      <c r="M427" s="206" t="str">
        <f ca="1">IF(INDEX(INDIRECT("Tractor_Status.xls!"&amp;M$1),MATCH($F427,[1]!Serial,0),0)&lt;&gt;0,INDEX(INDIRECT("Tractor_Status.xls!"&amp;M$1),MATCH($F427,[1]!Serial,0),0),"N/A")</f>
        <v>N/A</v>
      </c>
      <c r="N427" s="206" t="str">
        <f ca="1">IF(INDEX(INDIRECT("Tractor_Status.xls!"&amp;N$1),MATCH($F427,[1]!Serial,0),0)&lt;&gt;0,INDEX(INDIRECT("Tractor_Status.xls!"&amp;N$1),MATCH($F427,[1]!Serial,0),0),"N/A")</f>
        <v>N/A</v>
      </c>
    </row>
    <row r="428" spans="6:14" x14ac:dyDescent="0.4">
      <c r="F428" t="s">
        <v>895</v>
      </c>
      <c r="G428" s="207" t="str">
        <f ca="1">INDEX($C$2:$C$13,MONTH(INDEX(INDIRECT("Tractor_Status.xls!"&amp;G$1),MATCH($F428,[1]!Serial,0),0)))</f>
        <v>January</v>
      </c>
      <c r="H428" s="206" t="str">
        <f ca="1">IF(INDEX(INDIRECT("Tractor_Status.xls!"&amp;H$1),MATCH($F428,[1]!Serial,0),0)&lt;&gt;0,INDEX(INDIRECT("Tractor_Status.xls!"&amp;H$1),MATCH($F428,[1]!Serial,0),0),"N/A")</f>
        <v>N/A</v>
      </c>
      <c r="I428" s="206" t="str">
        <f ca="1">IF(INDEX(INDIRECT("Tractor_Status.xls!"&amp;I$1),MATCH($F428,[1]!Serial,0),0)&lt;&gt;0,INDEX(INDIRECT("Tractor_Status.xls!"&amp;I$1),MATCH($F428,[1]!Serial,0),0),"N/A")</f>
        <v>N/A</v>
      </c>
      <c r="J428" s="207">
        <f ca="1">IF(INDEX(INDIRECT("Tractor_Status.xls!"&amp;J$1),MATCH($F428,[1]!Serial,0),0)&lt;&gt;0,INDEX(INDIRECT("Tractor_Status.xls!"&amp;J$1),MATCH($F428,[1]!Serial,0),0),"N/A")</f>
        <v>1220</v>
      </c>
      <c r="K428" s="206">
        <f ca="1">INDEX(INDIRECT("Tractor_Status.xls!"&amp;K$1),MATCH($F428,[1]!Serial,0),0)</f>
        <v>0</v>
      </c>
      <c r="L428" s="206" t="str">
        <f ca="1">IF(INDEX(INDIRECT("Tractor_Status.xls!"&amp;L$1),MATCH($F428,[1]!Serial,0),0)&lt;&gt;0,INDEX(INDIRECT("Tractor_Status.xls!"&amp;L$1),MATCH($F428,[1]!Serial,0),0),"N/A")</f>
        <v>N/A</v>
      </c>
      <c r="M428" s="206" t="str">
        <f ca="1">IF(INDEX(INDIRECT("Tractor_Status.xls!"&amp;M$1),MATCH($F428,[1]!Serial,0),0)&lt;&gt;0,INDEX(INDIRECT("Tractor_Status.xls!"&amp;M$1),MATCH($F428,[1]!Serial,0),0),"N/A")</f>
        <v>N/A</v>
      </c>
      <c r="N428" s="206" t="str">
        <f ca="1">IF(INDEX(INDIRECT("Tractor_Status.xls!"&amp;N$1),MATCH($F428,[1]!Serial,0),0)&lt;&gt;0,INDEX(INDIRECT("Tractor_Status.xls!"&amp;N$1),MATCH($F428,[1]!Serial,0),0),"N/A")</f>
        <v>N/A</v>
      </c>
    </row>
    <row r="429" spans="6:14" x14ac:dyDescent="0.4">
      <c r="F429" t="s">
        <v>896</v>
      </c>
      <c r="G429" s="207" t="str">
        <f ca="1">INDEX($C$2:$C$13,MONTH(INDEX(INDIRECT("Tractor_Status.xls!"&amp;G$1),MATCH($F429,[1]!Serial,0),0)))</f>
        <v>January</v>
      </c>
      <c r="H429" s="206" t="str">
        <f ca="1">IF(INDEX(INDIRECT("Tractor_Status.xls!"&amp;H$1),MATCH($F429,[1]!Serial,0),0)&lt;&gt;0,INDEX(INDIRECT("Tractor_Status.xls!"&amp;H$1),MATCH($F429,[1]!Serial,0),0),"N/A")</f>
        <v>N/A</v>
      </c>
      <c r="I429" s="206" t="str">
        <f ca="1">IF(INDEX(INDIRECT("Tractor_Status.xls!"&amp;I$1),MATCH($F429,[1]!Serial,0),0)&lt;&gt;0,INDEX(INDIRECT("Tractor_Status.xls!"&amp;I$1),MATCH($F429,[1]!Serial,0),0),"N/A")</f>
        <v>N/A</v>
      </c>
      <c r="J429" s="207">
        <f ca="1">IF(INDEX(INDIRECT("Tractor_Status.xls!"&amp;J$1),MATCH($F429,[1]!Serial,0),0)&lt;&gt;0,INDEX(INDIRECT("Tractor_Status.xls!"&amp;J$1),MATCH($F429,[1]!Serial,0),0),"N/A")</f>
        <v>1220</v>
      </c>
      <c r="K429" s="206">
        <f ca="1">INDEX(INDIRECT("Tractor_Status.xls!"&amp;K$1),MATCH($F429,[1]!Serial,0),0)</f>
        <v>0</v>
      </c>
      <c r="L429" s="206" t="str">
        <f ca="1">IF(INDEX(INDIRECT("Tractor_Status.xls!"&amp;L$1),MATCH($F429,[1]!Serial,0),0)&lt;&gt;0,INDEX(INDIRECT("Tractor_Status.xls!"&amp;L$1),MATCH($F429,[1]!Serial,0),0),"N/A")</f>
        <v>N/A</v>
      </c>
      <c r="M429" s="206" t="str">
        <f ca="1">IF(INDEX(INDIRECT("Tractor_Status.xls!"&amp;M$1),MATCH($F429,[1]!Serial,0),0)&lt;&gt;0,INDEX(INDIRECT("Tractor_Status.xls!"&amp;M$1),MATCH($F429,[1]!Serial,0),0),"N/A")</f>
        <v>N/A</v>
      </c>
      <c r="N429" s="206" t="str">
        <f ca="1">IF(INDEX(INDIRECT("Tractor_Status.xls!"&amp;N$1),MATCH($F429,[1]!Serial,0),0)&lt;&gt;0,INDEX(INDIRECT("Tractor_Status.xls!"&amp;N$1),MATCH($F429,[1]!Serial,0),0),"N/A")</f>
        <v>N/A</v>
      </c>
    </row>
    <row r="430" spans="6:14" x14ac:dyDescent="0.4">
      <c r="F430" t="s">
        <v>897</v>
      </c>
      <c r="G430" s="207" t="str">
        <f ca="1">INDEX($C$2:$C$13,MONTH(INDEX(INDIRECT("Tractor_Status.xls!"&amp;G$1),MATCH($F430,[1]!Serial,0),0)))</f>
        <v>January</v>
      </c>
      <c r="H430" s="206" t="str">
        <f ca="1">IF(INDEX(INDIRECT("Tractor_Status.xls!"&amp;H$1),MATCH($F430,[1]!Serial,0),0)&lt;&gt;0,INDEX(INDIRECT("Tractor_Status.xls!"&amp;H$1),MATCH($F430,[1]!Serial,0),0),"N/A")</f>
        <v>N/A</v>
      </c>
      <c r="I430" s="206" t="str">
        <f ca="1">IF(INDEX(INDIRECT("Tractor_Status.xls!"&amp;I$1),MATCH($F430,[1]!Serial,0),0)&lt;&gt;0,INDEX(INDIRECT("Tractor_Status.xls!"&amp;I$1),MATCH($F430,[1]!Serial,0),0),"N/A")</f>
        <v>N/A</v>
      </c>
      <c r="J430" s="207">
        <f ca="1">IF(INDEX(INDIRECT("Tractor_Status.xls!"&amp;J$1),MATCH($F430,[1]!Serial,0),0)&lt;&gt;0,INDEX(INDIRECT("Tractor_Status.xls!"&amp;J$1),MATCH($F430,[1]!Serial,0),0),"N/A")</f>
        <v>720</v>
      </c>
      <c r="K430" s="206">
        <f ca="1">INDEX(INDIRECT("Tractor_Status.xls!"&amp;K$1),MATCH($F430,[1]!Serial,0),0)</f>
        <v>0</v>
      </c>
      <c r="L430" s="206" t="str">
        <f ca="1">IF(INDEX(INDIRECT("Tractor_Status.xls!"&amp;L$1),MATCH($F430,[1]!Serial,0),0)&lt;&gt;0,INDEX(INDIRECT("Tractor_Status.xls!"&amp;L$1),MATCH($F430,[1]!Serial,0),0),"N/A")</f>
        <v>N/A</v>
      </c>
      <c r="M430" s="206" t="str">
        <f ca="1">IF(INDEX(INDIRECT("Tractor_Status.xls!"&amp;M$1),MATCH($F430,[1]!Serial,0),0)&lt;&gt;0,INDEX(INDIRECT("Tractor_Status.xls!"&amp;M$1),MATCH($F430,[1]!Serial,0),0),"N/A")</f>
        <v>N/A</v>
      </c>
      <c r="N430" s="206" t="str">
        <f ca="1">IF(INDEX(INDIRECT("Tractor_Status.xls!"&amp;N$1),MATCH($F430,[1]!Serial,0),0)&lt;&gt;0,INDEX(INDIRECT("Tractor_Status.xls!"&amp;N$1),MATCH($F430,[1]!Serial,0),0),"N/A")</f>
        <v>N/A</v>
      </c>
    </row>
    <row r="431" spans="6:14" x14ac:dyDescent="0.4">
      <c r="F431" t="s">
        <v>898</v>
      </c>
      <c r="G431" s="207" t="str">
        <f ca="1">INDEX($C$2:$C$13,MONTH(INDEX(INDIRECT("Tractor_Status.xls!"&amp;G$1),MATCH($F431,[1]!Serial,0),0)))</f>
        <v>January</v>
      </c>
      <c r="H431" s="206" t="str">
        <f ca="1">IF(INDEX(INDIRECT("Tractor_Status.xls!"&amp;H$1),MATCH($F431,[1]!Serial,0),0)&lt;&gt;0,INDEX(INDIRECT("Tractor_Status.xls!"&amp;H$1),MATCH($F431,[1]!Serial,0),0),"N/A")</f>
        <v>N/A</v>
      </c>
      <c r="I431" s="206" t="str">
        <f ca="1">IF(INDEX(INDIRECT("Tractor_Status.xls!"&amp;I$1),MATCH($F431,[1]!Serial,0),0)&lt;&gt;0,INDEX(INDIRECT("Tractor_Status.xls!"&amp;I$1),MATCH($F431,[1]!Serial,0),0),"N/A")</f>
        <v>N/A</v>
      </c>
      <c r="J431" s="207">
        <f ca="1">IF(INDEX(INDIRECT("Tractor_Status.xls!"&amp;J$1),MATCH($F431,[1]!Serial,0),0)&lt;&gt;0,INDEX(INDIRECT("Tractor_Status.xls!"&amp;J$1),MATCH($F431,[1]!Serial,0),0),"N/A")</f>
        <v>1025</v>
      </c>
      <c r="K431" s="206">
        <f ca="1">INDEX(INDIRECT("Tractor_Status.xls!"&amp;K$1),MATCH($F431,[1]!Serial,0),0)</f>
        <v>0</v>
      </c>
      <c r="L431" s="206" t="str">
        <f ca="1">IF(INDEX(INDIRECT("Tractor_Status.xls!"&amp;L$1),MATCH($F431,[1]!Serial,0),0)&lt;&gt;0,INDEX(INDIRECT("Tractor_Status.xls!"&amp;L$1),MATCH($F431,[1]!Serial,0),0),"N/A")</f>
        <v>N/A</v>
      </c>
      <c r="M431" s="206" t="str">
        <f ca="1">IF(INDEX(INDIRECT("Tractor_Status.xls!"&amp;M$1),MATCH($F431,[1]!Serial,0),0)&lt;&gt;0,INDEX(INDIRECT("Tractor_Status.xls!"&amp;M$1),MATCH($F431,[1]!Serial,0),0),"N/A")</f>
        <v>N/A</v>
      </c>
      <c r="N431" s="206" t="str">
        <f ca="1">IF(INDEX(INDIRECT("Tractor_Status.xls!"&amp;N$1),MATCH($F431,[1]!Serial,0),0)&lt;&gt;0,INDEX(INDIRECT("Tractor_Status.xls!"&amp;N$1),MATCH($F431,[1]!Serial,0),0),"N/A")</f>
        <v>N/A</v>
      </c>
    </row>
    <row r="432" spans="6:14" x14ac:dyDescent="0.4">
      <c r="F432" t="s">
        <v>899</v>
      </c>
      <c r="G432" s="207" t="str">
        <f ca="1">INDEX($C$2:$C$13,MONTH(INDEX(INDIRECT("Tractor_Status.xls!"&amp;G$1),MATCH($F432,[1]!Serial,0),0)))</f>
        <v>January</v>
      </c>
      <c r="H432" s="206" t="str">
        <f ca="1">IF(INDEX(INDIRECT("Tractor_Status.xls!"&amp;H$1),MATCH($F432,[1]!Serial,0),0)&lt;&gt;0,INDEX(INDIRECT("Tractor_Status.xls!"&amp;H$1),MATCH($F432,[1]!Serial,0),0),"N/A")</f>
        <v>N/A</v>
      </c>
      <c r="I432" s="206" t="str">
        <f ca="1">IF(INDEX(INDIRECT("Tractor_Status.xls!"&amp;I$1),MATCH($F432,[1]!Serial,0),0)&lt;&gt;0,INDEX(INDIRECT("Tractor_Status.xls!"&amp;I$1),MATCH($F432,[1]!Serial,0),0),"N/A")</f>
        <v>N/A</v>
      </c>
      <c r="J432" s="207">
        <f ca="1">IF(INDEX(INDIRECT("Tractor_Status.xls!"&amp;J$1),MATCH($F432,[1]!Serial,0),0)&lt;&gt;0,INDEX(INDIRECT("Tractor_Status.xls!"&amp;J$1),MATCH($F432,[1]!Serial,0),0),"N/A")</f>
        <v>720</v>
      </c>
      <c r="K432" s="206">
        <f ca="1">INDEX(INDIRECT("Tractor_Status.xls!"&amp;K$1),MATCH($F432,[1]!Serial,0),0)</f>
        <v>0</v>
      </c>
      <c r="L432" s="206" t="str">
        <f ca="1">IF(INDEX(INDIRECT("Tractor_Status.xls!"&amp;L$1),MATCH($F432,[1]!Serial,0),0)&lt;&gt;0,INDEX(INDIRECT("Tractor_Status.xls!"&amp;L$1),MATCH($F432,[1]!Serial,0),0),"N/A")</f>
        <v>N/A</v>
      </c>
      <c r="M432" s="206" t="str">
        <f ca="1">IF(INDEX(INDIRECT("Tractor_Status.xls!"&amp;M$1),MATCH($F432,[1]!Serial,0),0)&lt;&gt;0,INDEX(INDIRECT("Tractor_Status.xls!"&amp;M$1),MATCH($F432,[1]!Serial,0),0),"N/A")</f>
        <v>N/A</v>
      </c>
      <c r="N432" s="206" t="str">
        <f ca="1">IF(INDEX(INDIRECT("Tractor_Status.xls!"&amp;N$1),MATCH($F432,[1]!Serial,0),0)&lt;&gt;0,INDEX(INDIRECT("Tractor_Status.xls!"&amp;N$1),MATCH($F432,[1]!Serial,0),0),"N/A")</f>
        <v>N/A</v>
      </c>
    </row>
    <row r="433" spans="6:14" x14ac:dyDescent="0.4">
      <c r="F433" t="s">
        <v>900</v>
      </c>
      <c r="G433" s="207" t="str">
        <f ca="1">INDEX($C$2:$C$13,MONTH(INDEX(INDIRECT("Tractor_Status.xls!"&amp;G$1),MATCH($F433,[1]!Serial,0),0)))</f>
        <v>January</v>
      </c>
      <c r="H433" s="206" t="str">
        <f ca="1">IF(INDEX(INDIRECT("Tractor_Status.xls!"&amp;H$1),MATCH($F433,[1]!Serial,0),0)&lt;&gt;0,INDEX(INDIRECT("Tractor_Status.xls!"&amp;H$1),MATCH($F433,[1]!Serial,0),0),"N/A")</f>
        <v>N/A</v>
      </c>
      <c r="I433" s="206" t="str">
        <f ca="1">IF(INDEX(INDIRECT("Tractor_Status.xls!"&amp;I$1),MATCH($F433,[1]!Serial,0),0)&lt;&gt;0,INDEX(INDIRECT("Tractor_Status.xls!"&amp;I$1),MATCH($F433,[1]!Serial,0),0),"N/A")</f>
        <v>N/A</v>
      </c>
      <c r="J433" s="207">
        <f ca="1">IF(INDEX(INDIRECT("Tractor_Status.xls!"&amp;J$1),MATCH($F433,[1]!Serial,0),0)&lt;&gt;0,INDEX(INDIRECT("Tractor_Status.xls!"&amp;J$1),MATCH($F433,[1]!Serial,0),0),"N/A")</f>
        <v>720</v>
      </c>
      <c r="K433" s="206">
        <f ca="1">INDEX(INDIRECT("Tractor_Status.xls!"&amp;K$1),MATCH($F433,[1]!Serial,0),0)</f>
        <v>0</v>
      </c>
      <c r="L433" s="206" t="str">
        <f ca="1">IF(INDEX(INDIRECT("Tractor_Status.xls!"&amp;L$1),MATCH($F433,[1]!Serial,0),0)&lt;&gt;0,INDEX(INDIRECT("Tractor_Status.xls!"&amp;L$1),MATCH($F433,[1]!Serial,0),0),"N/A")</f>
        <v>N/A</v>
      </c>
      <c r="M433" s="206" t="str">
        <f ca="1">IF(INDEX(INDIRECT("Tractor_Status.xls!"&amp;M$1),MATCH($F433,[1]!Serial,0),0)&lt;&gt;0,INDEX(INDIRECT("Tractor_Status.xls!"&amp;M$1),MATCH($F433,[1]!Serial,0),0),"N/A")</f>
        <v>N/A</v>
      </c>
      <c r="N433" s="206" t="str">
        <f ca="1">IF(INDEX(INDIRECT("Tractor_Status.xls!"&amp;N$1),MATCH($F433,[1]!Serial,0),0)&lt;&gt;0,INDEX(INDIRECT("Tractor_Status.xls!"&amp;N$1),MATCH($F433,[1]!Serial,0),0),"N/A")</f>
        <v>N/A</v>
      </c>
    </row>
    <row r="434" spans="6:14" x14ac:dyDescent="0.4">
      <c r="F434" t="s">
        <v>901</v>
      </c>
      <c r="G434" s="207" t="str">
        <f ca="1">INDEX($C$2:$C$13,MONTH(INDEX(INDIRECT("Tractor_Status.xls!"&amp;G$1),MATCH($F434,[1]!Serial,0),0)))</f>
        <v>January</v>
      </c>
      <c r="H434" s="206" t="str">
        <f ca="1">IF(INDEX(INDIRECT("Tractor_Status.xls!"&amp;H$1),MATCH($F434,[1]!Serial,0),0)&lt;&gt;0,INDEX(INDIRECT("Tractor_Status.xls!"&amp;H$1),MATCH($F434,[1]!Serial,0),0),"N/A")</f>
        <v>N/A</v>
      </c>
      <c r="I434" s="206" t="str">
        <f ca="1">IF(INDEX(INDIRECT("Tractor_Status.xls!"&amp;I$1),MATCH($F434,[1]!Serial,0),0)&lt;&gt;0,INDEX(INDIRECT("Tractor_Status.xls!"&amp;I$1),MATCH($F434,[1]!Serial,0),0),"N/A")</f>
        <v>N/A</v>
      </c>
      <c r="J434" s="207">
        <f ca="1">IF(INDEX(INDIRECT("Tractor_Status.xls!"&amp;J$1),MATCH($F434,[1]!Serial,0),0)&lt;&gt;0,INDEX(INDIRECT("Tractor_Status.xls!"&amp;J$1),MATCH($F434,[1]!Serial,0),0),"N/A")</f>
        <v>1020</v>
      </c>
      <c r="K434" s="206">
        <f ca="1">INDEX(INDIRECT("Tractor_Status.xls!"&amp;K$1),MATCH($F434,[1]!Serial,0),0)</f>
        <v>0</v>
      </c>
      <c r="L434" s="206" t="str">
        <f ca="1">IF(INDEX(INDIRECT("Tractor_Status.xls!"&amp;L$1),MATCH($F434,[1]!Serial,0),0)&lt;&gt;0,INDEX(INDIRECT("Tractor_Status.xls!"&amp;L$1),MATCH($F434,[1]!Serial,0),0),"N/A")</f>
        <v>N/A</v>
      </c>
      <c r="M434" s="206" t="str">
        <f ca="1">IF(INDEX(INDIRECT("Tractor_Status.xls!"&amp;M$1),MATCH($F434,[1]!Serial,0),0)&lt;&gt;0,INDEX(INDIRECT("Tractor_Status.xls!"&amp;M$1),MATCH($F434,[1]!Serial,0),0),"N/A")</f>
        <v>N/A</v>
      </c>
      <c r="N434" s="206" t="str">
        <f ca="1">IF(INDEX(INDIRECT("Tractor_Status.xls!"&amp;N$1),MATCH($F434,[1]!Serial,0),0)&lt;&gt;0,INDEX(INDIRECT("Tractor_Status.xls!"&amp;N$1),MATCH($F434,[1]!Serial,0),0),"N/A")</f>
        <v>N/A</v>
      </c>
    </row>
    <row r="435" spans="6:14" x14ac:dyDescent="0.4">
      <c r="F435" t="s">
        <v>902</v>
      </c>
      <c r="G435" s="207" t="str">
        <f ca="1">INDEX($C$2:$C$13,MONTH(INDEX(INDIRECT("Tractor_Status.xls!"&amp;G$1),MATCH($F435,[1]!Serial,0),0)))</f>
        <v>January</v>
      </c>
      <c r="H435" s="206" t="str">
        <f ca="1">IF(INDEX(INDIRECT("Tractor_Status.xls!"&amp;H$1),MATCH($F435,[1]!Serial,0),0)&lt;&gt;0,INDEX(INDIRECT("Tractor_Status.xls!"&amp;H$1),MATCH($F435,[1]!Serial,0),0),"N/A")</f>
        <v>N/A</v>
      </c>
      <c r="I435" s="206" t="str">
        <f ca="1">IF(INDEX(INDIRECT("Tractor_Status.xls!"&amp;I$1),MATCH($F435,[1]!Serial,0),0)&lt;&gt;0,INDEX(INDIRECT("Tractor_Status.xls!"&amp;I$1),MATCH($F435,[1]!Serial,0),0),"N/A")</f>
        <v>N/A</v>
      </c>
      <c r="J435" s="207">
        <f ca="1">IF(INDEX(INDIRECT("Tractor_Status.xls!"&amp;J$1),MATCH($F435,[1]!Serial,0),0)&lt;&gt;0,INDEX(INDIRECT("Tractor_Status.xls!"&amp;J$1),MATCH($F435,[1]!Serial,0),0),"N/A")</f>
        <v>1025</v>
      </c>
      <c r="K435" s="206">
        <f ca="1">INDEX(INDIRECT("Tractor_Status.xls!"&amp;K$1),MATCH($F435,[1]!Serial,0),0)</f>
        <v>0</v>
      </c>
      <c r="L435" s="206" t="str">
        <f ca="1">IF(INDEX(INDIRECT("Tractor_Status.xls!"&amp;L$1),MATCH($F435,[1]!Serial,0),0)&lt;&gt;0,INDEX(INDIRECT("Tractor_Status.xls!"&amp;L$1),MATCH($F435,[1]!Serial,0),0),"N/A")</f>
        <v>N/A</v>
      </c>
      <c r="M435" s="206" t="str">
        <f ca="1">IF(INDEX(INDIRECT("Tractor_Status.xls!"&amp;M$1),MATCH($F435,[1]!Serial,0),0)&lt;&gt;0,INDEX(INDIRECT("Tractor_Status.xls!"&amp;M$1),MATCH($F435,[1]!Serial,0),0),"N/A")</f>
        <v>N/A</v>
      </c>
      <c r="N435" s="206" t="str">
        <f ca="1">IF(INDEX(INDIRECT("Tractor_Status.xls!"&amp;N$1),MATCH($F435,[1]!Serial,0),0)&lt;&gt;0,INDEX(INDIRECT("Tractor_Status.xls!"&amp;N$1),MATCH($F435,[1]!Serial,0),0),"N/A")</f>
        <v>N/A</v>
      </c>
    </row>
    <row r="436" spans="6:14" x14ac:dyDescent="0.4">
      <c r="F436" t="s">
        <v>903</v>
      </c>
      <c r="G436" s="207" t="str">
        <f ca="1">INDEX($C$2:$C$13,MONTH(INDEX(INDIRECT("Tractor_Status.xls!"&amp;G$1),MATCH($F436,[1]!Serial,0),0)))</f>
        <v>January</v>
      </c>
      <c r="H436" s="206" t="str">
        <f ca="1">IF(INDEX(INDIRECT("Tractor_Status.xls!"&amp;H$1),MATCH($F436,[1]!Serial,0),0)&lt;&gt;0,INDEX(INDIRECT("Tractor_Status.xls!"&amp;H$1),MATCH($F436,[1]!Serial,0),0),"N/A")</f>
        <v>N/A</v>
      </c>
      <c r="I436" s="206" t="str">
        <f ca="1">IF(INDEX(INDIRECT("Tractor_Status.xls!"&amp;I$1),MATCH($F436,[1]!Serial,0),0)&lt;&gt;0,INDEX(INDIRECT("Tractor_Status.xls!"&amp;I$1),MATCH($F436,[1]!Serial,0),0),"N/A")</f>
        <v>N/A</v>
      </c>
      <c r="J436" s="207">
        <f ca="1">IF(INDEX(INDIRECT("Tractor_Status.xls!"&amp;J$1),MATCH($F436,[1]!Serial,0),0)&lt;&gt;0,INDEX(INDIRECT("Tractor_Status.xls!"&amp;J$1),MATCH($F436,[1]!Serial,0),0),"N/A")</f>
        <v>720</v>
      </c>
      <c r="K436" s="206">
        <f ca="1">INDEX(INDIRECT("Tractor_Status.xls!"&amp;K$1),MATCH($F436,[1]!Serial,0),0)</f>
        <v>0</v>
      </c>
      <c r="L436" s="206" t="str">
        <f ca="1">IF(INDEX(INDIRECT("Tractor_Status.xls!"&amp;L$1),MATCH($F436,[1]!Serial,0),0)&lt;&gt;0,INDEX(INDIRECT("Tractor_Status.xls!"&amp;L$1),MATCH($F436,[1]!Serial,0),0),"N/A")</f>
        <v>N/A</v>
      </c>
      <c r="M436" s="206" t="str">
        <f ca="1">IF(INDEX(INDIRECT("Tractor_Status.xls!"&amp;M$1),MATCH($F436,[1]!Serial,0),0)&lt;&gt;0,INDEX(INDIRECT("Tractor_Status.xls!"&amp;M$1),MATCH($F436,[1]!Serial,0),0),"N/A")</f>
        <v>N/A</v>
      </c>
      <c r="N436" s="206" t="str">
        <f ca="1">IF(INDEX(INDIRECT("Tractor_Status.xls!"&amp;N$1),MATCH($F436,[1]!Serial,0),0)&lt;&gt;0,INDEX(INDIRECT("Tractor_Status.xls!"&amp;N$1),MATCH($F436,[1]!Serial,0),0),"N/A")</f>
        <v>N/A</v>
      </c>
    </row>
    <row r="437" spans="6:14" x14ac:dyDescent="0.4">
      <c r="F437" t="s">
        <v>904</v>
      </c>
      <c r="G437" s="207" t="str">
        <f ca="1">INDEX($C$2:$C$13,MONTH(INDEX(INDIRECT("Tractor_Status.xls!"&amp;G$1),MATCH($F437,[1]!Serial,0),0)))</f>
        <v>January</v>
      </c>
      <c r="H437" s="206" t="str">
        <f ca="1">IF(INDEX(INDIRECT("Tractor_Status.xls!"&amp;H$1),MATCH($F437,[1]!Serial,0),0)&lt;&gt;0,INDEX(INDIRECT("Tractor_Status.xls!"&amp;H$1),MATCH($F437,[1]!Serial,0),0),"N/A")</f>
        <v>N/A</v>
      </c>
      <c r="I437" s="206" t="str">
        <f ca="1">IF(INDEX(INDIRECT("Tractor_Status.xls!"&amp;I$1),MATCH($F437,[1]!Serial,0),0)&lt;&gt;0,INDEX(INDIRECT("Tractor_Status.xls!"&amp;I$1),MATCH($F437,[1]!Serial,0),0),"N/A")</f>
        <v>N/A</v>
      </c>
      <c r="J437" s="207" t="str">
        <f ca="1">IF(INDEX(INDIRECT("Tractor_Status.xls!"&amp;J$1),MATCH($F437,[1]!Serial,0),0)&lt;&gt;0,INDEX(INDIRECT("Tractor_Status.xls!"&amp;J$1),MATCH($F437,[1]!Serial,0),0),"N/A")</f>
        <v>1020+</v>
      </c>
      <c r="K437" s="206">
        <f ca="1">INDEX(INDIRECT("Tractor_Status.xls!"&amp;K$1),MATCH($F437,[1]!Serial,0),0)</f>
        <v>0</v>
      </c>
      <c r="L437" s="206" t="str">
        <f ca="1">IF(INDEX(INDIRECT("Tractor_Status.xls!"&amp;L$1),MATCH($F437,[1]!Serial,0),0)&lt;&gt;0,INDEX(INDIRECT("Tractor_Status.xls!"&amp;L$1),MATCH($F437,[1]!Serial,0),0),"N/A")</f>
        <v>N/A</v>
      </c>
      <c r="M437" s="206" t="str">
        <f ca="1">IF(INDEX(INDIRECT("Tractor_Status.xls!"&amp;M$1),MATCH($F437,[1]!Serial,0),0)&lt;&gt;0,INDEX(INDIRECT("Tractor_Status.xls!"&amp;M$1),MATCH($F437,[1]!Serial,0),0),"N/A")</f>
        <v>N/A</v>
      </c>
      <c r="N437" s="206" t="str">
        <f ca="1">IF(INDEX(INDIRECT("Tractor_Status.xls!"&amp;N$1),MATCH($F437,[1]!Serial,0),0)&lt;&gt;0,INDEX(INDIRECT("Tractor_Status.xls!"&amp;N$1),MATCH($F437,[1]!Serial,0),0),"N/A")</f>
        <v>N/A</v>
      </c>
    </row>
    <row r="438" spans="6:14" x14ac:dyDescent="0.4">
      <c r="F438" t="s">
        <v>905</v>
      </c>
      <c r="G438" s="207" t="str">
        <f ca="1">INDEX($C$2:$C$13,MONTH(INDEX(INDIRECT("Tractor_Status.xls!"&amp;G$1),MATCH($F438,[1]!Serial,0),0)))</f>
        <v>January</v>
      </c>
      <c r="H438" s="206" t="str">
        <f ca="1">IF(INDEX(INDIRECT("Tractor_Status.xls!"&amp;H$1),MATCH($F438,[1]!Serial,0),0)&lt;&gt;0,INDEX(INDIRECT("Tractor_Status.xls!"&amp;H$1),MATCH($F438,[1]!Serial,0),0),"N/A")</f>
        <v>N/A</v>
      </c>
      <c r="I438" s="206" t="str">
        <f ca="1">IF(INDEX(INDIRECT("Tractor_Status.xls!"&amp;I$1),MATCH($F438,[1]!Serial,0),0)&lt;&gt;0,INDEX(INDIRECT("Tractor_Status.xls!"&amp;I$1),MATCH($F438,[1]!Serial,0),0),"N/A")</f>
        <v>N/A</v>
      </c>
      <c r="J438" s="207">
        <f ca="1">IF(INDEX(INDIRECT("Tractor_Status.xls!"&amp;J$1),MATCH($F438,[1]!Serial,0),0)&lt;&gt;0,INDEX(INDIRECT("Tractor_Status.xls!"&amp;J$1),MATCH($F438,[1]!Serial,0),0),"N/A")</f>
        <v>1220</v>
      </c>
      <c r="K438" s="206">
        <f ca="1">INDEX(INDIRECT("Tractor_Status.xls!"&amp;K$1),MATCH($F438,[1]!Serial,0),0)</f>
        <v>0</v>
      </c>
      <c r="L438" s="206" t="str">
        <f ca="1">IF(INDEX(INDIRECT("Tractor_Status.xls!"&amp;L$1),MATCH($F438,[1]!Serial,0),0)&lt;&gt;0,INDEX(INDIRECT("Tractor_Status.xls!"&amp;L$1),MATCH($F438,[1]!Serial,0),0),"N/A")</f>
        <v>N/A</v>
      </c>
      <c r="M438" s="206" t="str">
        <f ca="1">IF(INDEX(INDIRECT("Tractor_Status.xls!"&amp;M$1),MATCH($F438,[1]!Serial,0),0)&lt;&gt;0,INDEX(INDIRECT("Tractor_Status.xls!"&amp;M$1),MATCH($F438,[1]!Serial,0),0),"N/A")</f>
        <v>N/A</v>
      </c>
      <c r="N438" s="206" t="str">
        <f ca="1">IF(INDEX(INDIRECT("Tractor_Status.xls!"&amp;N$1),MATCH($F438,[1]!Serial,0),0)&lt;&gt;0,INDEX(INDIRECT("Tractor_Status.xls!"&amp;N$1),MATCH($F438,[1]!Serial,0),0),"N/A")</f>
        <v>N/A</v>
      </c>
    </row>
    <row r="439" spans="6:14" x14ac:dyDescent="0.4">
      <c r="F439" t="s">
        <v>906</v>
      </c>
      <c r="G439" s="207" t="str">
        <f ca="1">INDEX($C$2:$C$13,MONTH(INDEX(INDIRECT("Tractor_Status.xls!"&amp;G$1),MATCH($F439,[1]!Serial,0),0)))</f>
        <v>January</v>
      </c>
      <c r="H439" s="206" t="str">
        <f ca="1">IF(INDEX(INDIRECT("Tractor_Status.xls!"&amp;H$1),MATCH($F439,[1]!Serial,0),0)&lt;&gt;0,INDEX(INDIRECT("Tractor_Status.xls!"&amp;H$1),MATCH($F439,[1]!Serial,0),0),"N/A")</f>
        <v>N/A</v>
      </c>
      <c r="I439" s="206" t="str">
        <f ca="1">IF(INDEX(INDIRECT("Tractor_Status.xls!"&amp;I$1),MATCH($F439,[1]!Serial,0),0)&lt;&gt;0,INDEX(INDIRECT("Tractor_Status.xls!"&amp;I$1),MATCH($F439,[1]!Serial,0),0),"N/A")</f>
        <v>N/A</v>
      </c>
      <c r="J439" s="207">
        <f ca="1">IF(INDEX(INDIRECT("Tractor_Status.xls!"&amp;J$1),MATCH($F439,[1]!Serial,0),0)&lt;&gt;0,INDEX(INDIRECT("Tractor_Status.xls!"&amp;J$1),MATCH($F439,[1]!Serial,0),0),"N/A")</f>
        <v>1220</v>
      </c>
      <c r="K439" s="206">
        <f ca="1">INDEX(INDIRECT("Tractor_Status.xls!"&amp;K$1),MATCH($F439,[1]!Serial,0),0)</f>
        <v>0</v>
      </c>
      <c r="L439" s="206" t="str">
        <f ca="1">IF(INDEX(INDIRECT("Tractor_Status.xls!"&amp;L$1),MATCH($F439,[1]!Serial,0),0)&lt;&gt;0,INDEX(INDIRECT("Tractor_Status.xls!"&amp;L$1),MATCH($F439,[1]!Serial,0),0),"N/A")</f>
        <v>N/A</v>
      </c>
      <c r="M439" s="206" t="str">
        <f ca="1">IF(INDEX(INDIRECT("Tractor_Status.xls!"&amp;M$1),MATCH($F439,[1]!Serial,0),0)&lt;&gt;0,INDEX(INDIRECT("Tractor_Status.xls!"&amp;M$1),MATCH($F439,[1]!Serial,0),0),"N/A")</f>
        <v>N/A</v>
      </c>
      <c r="N439" s="206" t="str">
        <f ca="1">IF(INDEX(INDIRECT("Tractor_Status.xls!"&amp;N$1),MATCH($F439,[1]!Serial,0),0)&lt;&gt;0,INDEX(INDIRECT("Tractor_Status.xls!"&amp;N$1),MATCH($F439,[1]!Serial,0),0),"N/A")</f>
        <v>N/A</v>
      </c>
    </row>
    <row r="440" spans="6:14" x14ac:dyDescent="0.4">
      <c r="F440" t="s">
        <v>907</v>
      </c>
      <c r="G440" s="207" t="str">
        <f ca="1">INDEX($C$2:$C$13,MONTH(INDEX(INDIRECT("Tractor_Status.xls!"&amp;G$1),MATCH($F440,[1]!Serial,0),0)))</f>
        <v>January</v>
      </c>
      <c r="H440" s="206" t="str">
        <f ca="1">IF(INDEX(INDIRECT("Tractor_Status.xls!"&amp;H$1),MATCH($F440,[1]!Serial,0),0)&lt;&gt;0,INDEX(INDIRECT("Tractor_Status.xls!"&amp;H$1),MATCH($F440,[1]!Serial,0),0),"N/A")</f>
        <v>N/A</v>
      </c>
      <c r="I440" s="206" t="str">
        <f ca="1">IF(INDEX(INDIRECT("Tractor_Status.xls!"&amp;I$1),MATCH($F440,[1]!Serial,0),0)&lt;&gt;0,INDEX(INDIRECT("Tractor_Status.xls!"&amp;I$1),MATCH($F440,[1]!Serial,0),0),"N/A")</f>
        <v>N/A</v>
      </c>
      <c r="J440" s="207">
        <f ca="1">IF(INDEX(INDIRECT("Tractor_Status.xls!"&amp;J$1),MATCH($F440,[1]!Serial,0),0)&lt;&gt;0,INDEX(INDIRECT("Tractor_Status.xls!"&amp;J$1),MATCH($F440,[1]!Serial,0),0),"N/A")</f>
        <v>720</v>
      </c>
      <c r="K440" s="206">
        <f ca="1">INDEX(INDIRECT("Tractor_Status.xls!"&amp;K$1),MATCH($F440,[1]!Serial,0),0)</f>
        <v>0</v>
      </c>
      <c r="L440" s="206" t="str">
        <f ca="1">IF(INDEX(INDIRECT("Tractor_Status.xls!"&amp;L$1),MATCH($F440,[1]!Serial,0),0)&lt;&gt;0,INDEX(INDIRECT("Tractor_Status.xls!"&amp;L$1),MATCH($F440,[1]!Serial,0),0),"N/A")</f>
        <v>N/A</v>
      </c>
      <c r="M440" s="206" t="str">
        <f ca="1">IF(INDEX(INDIRECT("Tractor_Status.xls!"&amp;M$1),MATCH($F440,[1]!Serial,0),0)&lt;&gt;0,INDEX(INDIRECT("Tractor_Status.xls!"&amp;M$1),MATCH($F440,[1]!Serial,0),0),"N/A")</f>
        <v>N/A</v>
      </c>
      <c r="N440" s="206" t="str">
        <f ca="1">IF(INDEX(INDIRECT("Tractor_Status.xls!"&amp;N$1),MATCH($F440,[1]!Serial,0),0)&lt;&gt;0,INDEX(INDIRECT("Tractor_Status.xls!"&amp;N$1),MATCH($F440,[1]!Serial,0),0),"N/A")</f>
        <v>N/A</v>
      </c>
    </row>
    <row r="441" spans="6:14" x14ac:dyDescent="0.4">
      <c r="F441" t="s">
        <v>908</v>
      </c>
      <c r="G441" s="207" t="str">
        <f ca="1">INDEX($C$2:$C$13,MONTH(INDEX(INDIRECT("Tractor_Status.xls!"&amp;G$1),MATCH($F441,[1]!Serial,0),0)))</f>
        <v>January</v>
      </c>
      <c r="H441" s="206" t="str">
        <f ca="1">IF(INDEX(INDIRECT("Tractor_Status.xls!"&amp;H$1),MATCH($F441,[1]!Serial,0),0)&lt;&gt;0,INDEX(INDIRECT("Tractor_Status.xls!"&amp;H$1),MATCH($F441,[1]!Serial,0),0),"N/A")</f>
        <v>N/A</v>
      </c>
      <c r="I441" s="206" t="str">
        <f ca="1">IF(INDEX(INDIRECT("Tractor_Status.xls!"&amp;I$1),MATCH($F441,[1]!Serial,0),0)&lt;&gt;0,INDEX(INDIRECT("Tractor_Status.xls!"&amp;I$1),MATCH($F441,[1]!Serial,0),0),"N/A")</f>
        <v>N/A</v>
      </c>
      <c r="J441" s="207">
        <f ca="1">IF(INDEX(INDIRECT("Tractor_Status.xls!"&amp;J$1),MATCH($F441,[1]!Serial,0),0)&lt;&gt;0,INDEX(INDIRECT("Tractor_Status.xls!"&amp;J$1),MATCH($F441,[1]!Serial,0),0),"N/A")</f>
        <v>1025</v>
      </c>
      <c r="K441" s="206">
        <f ca="1">INDEX(INDIRECT("Tractor_Status.xls!"&amp;K$1),MATCH($F441,[1]!Serial,0),0)</f>
        <v>0</v>
      </c>
      <c r="L441" s="206" t="str">
        <f ca="1">IF(INDEX(INDIRECT("Tractor_Status.xls!"&amp;L$1),MATCH($F441,[1]!Serial,0),0)&lt;&gt;0,INDEX(INDIRECT("Tractor_Status.xls!"&amp;L$1),MATCH($F441,[1]!Serial,0),0),"N/A")</f>
        <v>N/A</v>
      </c>
      <c r="M441" s="206" t="str">
        <f ca="1">IF(INDEX(INDIRECT("Tractor_Status.xls!"&amp;M$1),MATCH($F441,[1]!Serial,0),0)&lt;&gt;0,INDEX(INDIRECT("Tractor_Status.xls!"&amp;M$1),MATCH($F441,[1]!Serial,0),0),"N/A")</f>
        <v>N/A</v>
      </c>
      <c r="N441" s="206" t="str">
        <f ca="1">IF(INDEX(INDIRECT("Tractor_Status.xls!"&amp;N$1),MATCH($F441,[1]!Serial,0),0)&lt;&gt;0,INDEX(INDIRECT("Tractor_Status.xls!"&amp;N$1),MATCH($F441,[1]!Serial,0),0),"N/A")</f>
        <v>N/A</v>
      </c>
    </row>
    <row r="442" spans="6:14" x14ac:dyDescent="0.4">
      <c r="F442" t="s">
        <v>909</v>
      </c>
      <c r="G442" s="207" t="str">
        <f ca="1">INDEX($C$2:$C$13,MONTH(INDEX(INDIRECT("Tractor_Status.xls!"&amp;G$1),MATCH($F442,[1]!Serial,0),0)))</f>
        <v>January</v>
      </c>
      <c r="H442" s="206" t="str">
        <f ca="1">IF(INDEX(INDIRECT("Tractor_Status.xls!"&amp;H$1),MATCH($F442,[1]!Serial,0),0)&lt;&gt;0,INDEX(INDIRECT("Tractor_Status.xls!"&amp;H$1),MATCH($F442,[1]!Serial,0),0),"N/A")</f>
        <v>N/A</v>
      </c>
      <c r="I442" s="206" t="str">
        <f ca="1">IF(INDEX(INDIRECT("Tractor_Status.xls!"&amp;I$1),MATCH($F442,[1]!Serial,0),0)&lt;&gt;0,INDEX(INDIRECT("Tractor_Status.xls!"&amp;I$1),MATCH($F442,[1]!Serial,0),0),"N/A")</f>
        <v>N/A</v>
      </c>
      <c r="J442" s="207">
        <f ca="1">IF(INDEX(INDIRECT("Tractor_Status.xls!"&amp;J$1),MATCH($F442,[1]!Serial,0),0)&lt;&gt;0,INDEX(INDIRECT("Tractor_Status.xls!"&amp;J$1),MATCH($F442,[1]!Serial,0),0),"N/A")</f>
        <v>1025</v>
      </c>
      <c r="K442" s="206">
        <f ca="1">INDEX(INDIRECT("Tractor_Status.xls!"&amp;K$1),MATCH($F442,[1]!Serial,0),0)</f>
        <v>0</v>
      </c>
      <c r="L442" s="206" t="str">
        <f ca="1">IF(INDEX(INDIRECT("Tractor_Status.xls!"&amp;L$1),MATCH($F442,[1]!Serial,0),0)&lt;&gt;0,INDEX(INDIRECT("Tractor_Status.xls!"&amp;L$1),MATCH($F442,[1]!Serial,0),0),"N/A")</f>
        <v>N/A</v>
      </c>
      <c r="M442" s="206" t="str">
        <f ca="1">IF(INDEX(INDIRECT("Tractor_Status.xls!"&amp;M$1),MATCH($F442,[1]!Serial,0),0)&lt;&gt;0,INDEX(INDIRECT("Tractor_Status.xls!"&amp;M$1),MATCH($F442,[1]!Serial,0),0),"N/A")</f>
        <v>N/A</v>
      </c>
      <c r="N442" s="206" t="str">
        <f ca="1">IF(INDEX(INDIRECT("Tractor_Status.xls!"&amp;N$1),MATCH($F442,[1]!Serial,0),0)&lt;&gt;0,INDEX(INDIRECT("Tractor_Status.xls!"&amp;N$1),MATCH($F442,[1]!Serial,0),0),"N/A")</f>
        <v>N/A</v>
      </c>
    </row>
    <row r="443" spans="6:14" x14ac:dyDescent="0.4">
      <c r="F443" t="s">
        <v>910</v>
      </c>
      <c r="G443" s="207" t="str">
        <f ca="1">INDEX($C$2:$C$13,MONTH(INDEX(INDIRECT("Tractor_Status.xls!"&amp;G$1),MATCH($F443,[1]!Serial,0),0)))</f>
        <v>January</v>
      </c>
      <c r="H443" s="206" t="str">
        <f ca="1">IF(INDEX(INDIRECT("Tractor_Status.xls!"&amp;H$1),MATCH($F443,[1]!Serial,0),0)&lt;&gt;0,INDEX(INDIRECT("Tractor_Status.xls!"&amp;H$1),MATCH($F443,[1]!Serial,0),0),"N/A")</f>
        <v>N/A</v>
      </c>
      <c r="I443" s="206" t="str">
        <f ca="1">IF(INDEX(INDIRECT("Tractor_Status.xls!"&amp;I$1),MATCH($F443,[1]!Serial,0),0)&lt;&gt;0,INDEX(INDIRECT("Tractor_Status.xls!"&amp;I$1),MATCH($F443,[1]!Serial,0),0),"N/A")</f>
        <v>N/A</v>
      </c>
      <c r="J443" s="207">
        <f ca="1">IF(INDEX(INDIRECT("Tractor_Status.xls!"&amp;J$1),MATCH($F443,[1]!Serial,0),0)&lt;&gt;0,INDEX(INDIRECT("Tractor_Status.xls!"&amp;J$1),MATCH($F443,[1]!Serial,0),0),"N/A")</f>
        <v>720</v>
      </c>
      <c r="K443" s="206">
        <f ca="1">INDEX(INDIRECT("Tractor_Status.xls!"&amp;K$1),MATCH($F443,[1]!Serial,0),0)</f>
        <v>0</v>
      </c>
      <c r="L443" s="206" t="str">
        <f ca="1">IF(INDEX(INDIRECT("Tractor_Status.xls!"&amp;L$1),MATCH($F443,[1]!Serial,0),0)&lt;&gt;0,INDEX(INDIRECT("Tractor_Status.xls!"&amp;L$1),MATCH($F443,[1]!Serial,0),0),"N/A")</f>
        <v>N/A</v>
      </c>
      <c r="M443" s="206" t="str">
        <f ca="1">IF(INDEX(INDIRECT("Tractor_Status.xls!"&amp;M$1),MATCH($F443,[1]!Serial,0),0)&lt;&gt;0,INDEX(INDIRECT("Tractor_Status.xls!"&amp;M$1),MATCH($F443,[1]!Serial,0),0),"N/A")</f>
        <v>N/A</v>
      </c>
      <c r="N443" s="206" t="str">
        <f ca="1">IF(INDEX(INDIRECT("Tractor_Status.xls!"&amp;N$1),MATCH($F443,[1]!Serial,0),0)&lt;&gt;0,INDEX(INDIRECT("Tractor_Status.xls!"&amp;N$1),MATCH($F443,[1]!Serial,0),0),"N/A")</f>
        <v>N/A</v>
      </c>
    </row>
    <row r="444" spans="6:14" x14ac:dyDescent="0.4">
      <c r="F444" t="s">
        <v>911</v>
      </c>
      <c r="G444" s="207" t="str">
        <f ca="1">INDEX($C$2:$C$13,MONTH(INDEX(INDIRECT("Tractor_Status.xls!"&amp;G$1),MATCH($F444,[1]!Serial,0),0)))</f>
        <v>January</v>
      </c>
      <c r="H444" s="206" t="str">
        <f ca="1">IF(INDEX(INDIRECT("Tractor_Status.xls!"&amp;H$1),MATCH($F444,[1]!Serial,0),0)&lt;&gt;0,INDEX(INDIRECT("Tractor_Status.xls!"&amp;H$1),MATCH($F444,[1]!Serial,0),0),"N/A")</f>
        <v>N/A</v>
      </c>
      <c r="I444" s="206" t="str">
        <f ca="1">IF(INDEX(INDIRECT("Tractor_Status.xls!"&amp;I$1),MATCH($F444,[1]!Serial,0),0)&lt;&gt;0,INDEX(INDIRECT("Tractor_Status.xls!"&amp;I$1),MATCH($F444,[1]!Serial,0),0),"N/A")</f>
        <v>N/A</v>
      </c>
      <c r="J444" s="207">
        <f ca="1">IF(INDEX(INDIRECT("Tractor_Status.xls!"&amp;J$1),MATCH($F444,[1]!Serial,0),0)&lt;&gt;0,INDEX(INDIRECT("Tractor_Status.xls!"&amp;J$1),MATCH($F444,[1]!Serial,0),0),"N/A")</f>
        <v>1020</v>
      </c>
      <c r="K444" s="206">
        <f ca="1">INDEX(INDIRECT("Tractor_Status.xls!"&amp;K$1),MATCH($F444,[1]!Serial,0),0)</f>
        <v>0</v>
      </c>
      <c r="L444" s="206" t="str">
        <f ca="1">IF(INDEX(INDIRECT("Tractor_Status.xls!"&amp;L$1),MATCH($F444,[1]!Serial,0),0)&lt;&gt;0,INDEX(INDIRECT("Tractor_Status.xls!"&amp;L$1),MATCH($F444,[1]!Serial,0),0),"N/A")</f>
        <v>N/A</v>
      </c>
      <c r="M444" s="206" t="str">
        <f ca="1">IF(INDEX(INDIRECT("Tractor_Status.xls!"&amp;M$1),MATCH($F444,[1]!Serial,0),0)&lt;&gt;0,INDEX(INDIRECT("Tractor_Status.xls!"&amp;M$1),MATCH($F444,[1]!Serial,0),0),"N/A")</f>
        <v>N/A</v>
      </c>
      <c r="N444" s="206" t="str">
        <f ca="1">IF(INDEX(INDIRECT("Tractor_Status.xls!"&amp;N$1),MATCH($F444,[1]!Serial,0),0)&lt;&gt;0,INDEX(INDIRECT("Tractor_Status.xls!"&amp;N$1),MATCH($F444,[1]!Serial,0),0),"N/A")</f>
        <v>N/A</v>
      </c>
    </row>
    <row r="445" spans="6:14" x14ac:dyDescent="0.4">
      <c r="F445" t="s">
        <v>912</v>
      </c>
      <c r="G445" s="207" t="str">
        <f ca="1">INDEX($C$2:$C$13,MONTH(INDEX(INDIRECT("Tractor_Status.xls!"&amp;G$1),MATCH($F445,[1]!Serial,0),0)))</f>
        <v>January</v>
      </c>
      <c r="H445" s="206" t="str">
        <f ca="1">IF(INDEX(INDIRECT("Tractor_Status.xls!"&amp;H$1),MATCH($F445,[1]!Serial,0),0)&lt;&gt;0,INDEX(INDIRECT("Tractor_Status.xls!"&amp;H$1),MATCH($F445,[1]!Serial,0),0),"N/A")</f>
        <v>N/A</v>
      </c>
      <c r="I445" s="206" t="str">
        <f ca="1">IF(INDEX(INDIRECT("Tractor_Status.xls!"&amp;I$1),MATCH($F445,[1]!Serial,0),0)&lt;&gt;0,INDEX(INDIRECT("Tractor_Status.xls!"&amp;I$1),MATCH($F445,[1]!Serial,0),0),"N/A")</f>
        <v>N/A</v>
      </c>
      <c r="J445" s="207">
        <f ca="1">IF(INDEX(INDIRECT("Tractor_Status.xls!"&amp;J$1),MATCH($F445,[1]!Serial,0),0)&lt;&gt;0,INDEX(INDIRECT("Tractor_Status.xls!"&amp;J$1),MATCH($F445,[1]!Serial,0),0),"N/A")</f>
        <v>1025</v>
      </c>
      <c r="K445" s="206">
        <f ca="1">INDEX(INDIRECT("Tractor_Status.xls!"&amp;K$1),MATCH($F445,[1]!Serial,0),0)</f>
        <v>0</v>
      </c>
      <c r="L445" s="206" t="str">
        <f ca="1">IF(INDEX(INDIRECT("Tractor_Status.xls!"&amp;L$1),MATCH($F445,[1]!Serial,0),0)&lt;&gt;0,INDEX(INDIRECT("Tractor_Status.xls!"&amp;L$1),MATCH($F445,[1]!Serial,0),0),"N/A")</f>
        <v>N/A</v>
      </c>
      <c r="M445" s="206" t="str">
        <f ca="1">IF(INDEX(INDIRECT("Tractor_Status.xls!"&amp;M$1),MATCH($F445,[1]!Serial,0),0)&lt;&gt;0,INDEX(INDIRECT("Tractor_Status.xls!"&amp;M$1),MATCH($F445,[1]!Serial,0),0),"N/A")</f>
        <v>N/A</v>
      </c>
      <c r="N445" s="206" t="str">
        <f ca="1">IF(INDEX(INDIRECT("Tractor_Status.xls!"&amp;N$1),MATCH($F445,[1]!Serial,0),0)&lt;&gt;0,INDEX(INDIRECT("Tractor_Status.xls!"&amp;N$1),MATCH($F445,[1]!Serial,0),0),"N/A")</f>
        <v>N/A</v>
      </c>
    </row>
    <row r="446" spans="6:14" x14ac:dyDescent="0.4">
      <c r="F446" t="s">
        <v>913</v>
      </c>
      <c r="G446" s="207" t="str">
        <f ca="1">INDEX($C$2:$C$13,MONTH(INDEX(INDIRECT("Tractor_Status.xls!"&amp;G$1),MATCH($F446,[1]!Serial,0),0)))</f>
        <v>January</v>
      </c>
      <c r="H446" s="206" t="str">
        <f ca="1">IF(INDEX(INDIRECT("Tractor_Status.xls!"&amp;H$1),MATCH($F446,[1]!Serial,0),0)&lt;&gt;0,INDEX(INDIRECT("Tractor_Status.xls!"&amp;H$1),MATCH($F446,[1]!Serial,0),0),"N/A")</f>
        <v>N/A</v>
      </c>
      <c r="I446" s="206" t="str">
        <f ca="1">IF(INDEX(INDIRECT("Tractor_Status.xls!"&amp;I$1),MATCH($F446,[1]!Serial,0),0)&lt;&gt;0,INDEX(INDIRECT("Tractor_Status.xls!"&amp;I$1),MATCH($F446,[1]!Serial,0),0),"N/A")</f>
        <v>N/A</v>
      </c>
      <c r="J446" s="207">
        <f ca="1">IF(INDEX(INDIRECT("Tractor_Status.xls!"&amp;J$1),MATCH($F446,[1]!Serial,0),0)&lt;&gt;0,INDEX(INDIRECT("Tractor_Status.xls!"&amp;J$1),MATCH($F446,[1]!Serial,0),0),"N/A")</f>
        <v>720</v>
      </c>
      <c r="K446" s="206">
        <f ca="1">INDEX(INDIRECT("Tractor_Status.xls!"&amp;K$1),MATCH($F446,[1]!Serial,0),0)</f>
        <v>0</v>
      </c>
      <c r="L446" s="206" t="str">
        <f ca="1">IF(INDEX(INDIRECT("Tractor_Status.xls!"&amp;L$1),MATCH($F446,[1]!Serial,0),0)&lt;&gt;0,INDEX(INDIRECT("Tractor_Status.xls!"&amp;L$1),MATCH($F446,[1]!Serial,0),0),"N/A")</f>
        <v>N/A</v>
      </c>
      <c r="M446" s="206" t="str">
        <f ca="1">IF(INDEX(INDIRECT("Tractor_Status.xls!"&amp;M$1),MATCH($F446,[1]!Serial,0),0)&lt;&gt;0,INDEX(INDIRECT("Tractor_Status.xls!"&amp;M$1),MATCH($F446,[1]!Serial,0),0),"N/A")</f>
        <v>N/A</v>
      </c>
      <c r="N446" s="206" t="str">
        <f ca="1">IF(INDEX(INDIRECT("Tractor_Status.xls!"&amp;N$1),MATCH($F446,[1]!Serial,0),0)&lt;&gt;0,INDEX(INDIRECT("Tractor_Status.xls!"&amp;N$1),MATCH($F446,[1]!Serial,0),0),"N/A")</f>
        <v>N/A</v>
      </c>
    </row>
    <row r="447" spans="6:14" x14ac:dyDescent="0.4">
      <c r="F447" t="s">
        <v>914</v>
      </c>
      <c r="G447" s="207" t="str">
        <f ca="1">INDEX($C$2:$C$13,MONTH(INDEX(INDIRECT("Tractor_Status.xls!"&amp;G$1),MATCH($F447,[1]!Serial,0),0)))</f>
        <v>January</v>
      </c>
      <c r="H447" s="206" t="str">
        <f ca="1">IF(INDEX(INDIRECT("Tractor_Status.xls!"&amp;H$1),MATCH($F447,[1]!Serial,0),0)&lt;&gt;0,INDEX(INDIRECT("Tractor_Status.xls!"&amp;H$1),MATCH($F447,[1]!Serial,0),0),"N/A")</f>
        <v>N/A</v>
      </c>
      <c r="I447" s="206" t="str">
        <f ca="1">IF(INDEX(INDIRECT("Tractor_Status.xls!"&amp;I$1),MATCH($F447,[1]!Serial,0),0)&lt;&gt;0,INDEX(INDIRECT("Tractor_Status.xls!"&amp;I$1),MATCH($F447,[1]!Serial,0),0),"N/A")</f>
        <v>N/A</v>
      </c>
      <c r="J447" s="207" t="str">
        <f ca="1">IF(INDEX(INDIRECT("Tractor_Status.xls!"&amp;J$1),MATCH($F447,[1]!Serial,0),0)&lt;&gt;0,INDEX(INDIRECT("Tractor_Status.xls!"&amp;J$1),MATCH($F447,[1]!Serial,0),0),"N/A")</f>
        <v>1220+</v>
      </c>
      <c r="K447" s="206">
        <f ca="1">INDEX(INDIRECT("Tractor_Status.xls!"&amp;K$1),MATCH($F447,[1]!Serial,0),0)</f>
        <v>0</v>
      </c>
      <c r="L447" s="206" t="str">
        <f ca="1">IF(INDEX(INDIRECT("Tractor_Status.xls!"&amp;L$1),MATCH($F447,[1]!Serial,0),0)&lt;&gt;0,INDEX(INDIRECT("Tractor_Status.xls!"&amp;L$1),MATCH($F447,[1]!Serial,0),0),"N/A")</f>
        <v>N/A</v>
      </c>
      <c r="M447" s="206" t="str">
        <f ca="1">IF(INDEX(INDIRECT("Tractor_Status.xls!"&amp;M$1),MATCH($F447,[1]!Serial,0),0)&lt;&gt;0,INDEX(INDIRECT("Tractor_Status.xls!"&amp;M$1),MATCH($F447,[1]!Serial,0),0),"N/A")</f>
        <v>N/A</v>
      </c>
      <c r="N447" s="206" t="str">
        <f ca="1">IF(INDEX(INDIRECT("Tractor_Status.xls!"&amp;N$1),MATCH($F447,[1]!Serial,0),0)&lt;&gt;0,INDEX(INDIRECT("Tractor_Status.xls!"&amp;N$1),MATCH($F447,[1]!Serial,0),0),"N/A")</f>
        <v>N/A</v>
      </c>
    </row>
    <row r="448" spans="6:14" x14ac:dyDescent="0.4">
      <c r="F448" t="s">
        <v>915</v>
      </c>
      <c r="G448" s="207" t="str">
        <f ca="1">INDEX($C$2:$C$13,MONTH(INDEX(INDIRECT("Tractor_Status.xls!"&amp;G$1),MATCH($F448,[1]!Serial,0),0)))</f>
        <v>January</v>
      </c>
      <c r="H448" s="206" t="str">
        <f ca="1">IF(INDEX(INDIRECT("Tractor_Status.xls!"&amp;H$1),MATCH($F448,[1]!Serial,0),0)&lt;&gt;0,INDEX(INDIRECT("Tractor_Status.xls!"&amp;H$1),MATCH($F448,[1]!Serial,0),0),"N/A")</f>
        <v>N/A</v>
      </c>
      <c r="I448" s="206" t="str">
        <f ca="1">IF(INDEX(INDIRECT("Tractor_Status.xls!"&amp;I$1),MATCH($F448,[1]!Serial,0),0)&lt;&gt;0,INDEX(INDIRECT("Tractor_Status.xls!"&amp;I$1),MATCH($F448,[1]!Serial,0),0),"N/A")</f>
        <v>N/A</v>
      </c>
      <c r="J448" s="207">
        <f ca="1">IF(INDEX(INDIRECT("Tractor_Status.xls!"&amp;J$1),MATCH($F448,[1]!Serial,0),0)&lt;&gt;0,INDEX(INDIRECT("Tractor_Status.xls!"&amp;J$1),MATCH($F448,[1]!Serial,0),0),"N/A")</f>
        <v>1220</v>
      </c>
      <c r="K448" s="206">
        <f ca="1">INDEX(INDIRECT("Tractor_Status.xls!"&amp;K$1),MATCH($F448,[1]!Serial,0),0)</f>
        <v>0</v>
      </c>
      <c r="L448" s="206" t="str">
        <f ca="1">IF(INDEX(INDIRECT("Tractor_Status.xls!"&amp;L$1),MATCH($F448,[1]!Serial,0),0)&lt;&gt;0,INDEX(INDIRECT("Tractor_Status.xls!"&amp;L$1),MATCH($F448,[1]!Serial,0),0),"N/A")</f>
        <v>N/A</v>
      </c>
      <c r="M448" s="206" t="str">
        <f ca="1">IF(INDEX(INDIRECT("Tractor_Status.xls!"&amp;M$1),MATCH($F448,[1]!Serial,0),0)&lt;&gt;0,INDEX(INDIRECT("Tractor_Status.xls!"&amp;M$1),MATCH($F448,[1]!Serial,0),0),"N/A")</f>
        <v>N/A</v>
      </c>
      <c r="N448" s="206" t="str">
        <f ca="1">IF(INDEX(INDIRECT("Tractor_Status.xls!"&amp;N$1),MATCH($F448,[1]!Serial,0),0)&lt;&gt;0,INDEX(INDIRECT("Tractor_Status.xls!"&amp;N$1),MATCH($F448,[1]!Serial,0),0),"N/A")</f>
        <v>N/A</v>
      </c>
    </row>
    <row r="449" spans="6:14" x14ac:dyDescent="0.4">
      <c r="F449" t="s">
        <v>916</v>
      </c>
      <c r="G449" s="207" t="str">
        <f ca="1">INDEX($C$2:$C$13,MONTH(INDEX(INDIRECT("Tractor_Status.xls!"&amp;G$1),MATCH($F449,[1]!Serial,0),0)))</f>
        <v>January</v>
      </c>
      <c r="H449" s="206" t="str">
        <f ca="1">IF(INDEX(INDIRECT("Tractor_Status.xls!"&amp;H$1),MATCH($F449,[1]!Serial,0),0)&lt;&gt;0,INDEX(INDIRECT("Tractor_Status.xls!"&amp;H$1),MATCH($F449,[1]!Serial,0),0),"N/A")</f>
        <v>N/A</v>
      </c>
      <c r="I449" s="206" t="str">
        <f ca="1">IF(INDEX(INDIRECT("Tractor_Status.xls!"&amp;I$1),MATCH($F449,[1]!Serial,0),0)&lt;&gt;0,INDEX(INDIRECT("Tractor_Status.xls!"&amp;I$1),MATCH($F449,[1]!Serial,0),0),"N/A")</f>
        <v>N/A</v>
      </c>
      <c r="J449" s="207">
        <f ca="1">IF(INDEX(INDIRECT("Tractor_Status.xls!"&amp;J$1),MATCH($F449,[1]!Serial,0),0)&lt;&gt;0,INDEX(INDIRECT("Tractor_Status.xls!"&amp;J$1),MATCH($F449,[1]!Serial,0),0),"N/A")</f>
        <v>1220</v>
      </c>
      <c r="K449" s="206">
        <f ca="1">INDEX(INDIRECT("Tractor_Status.xls!"&amp;K$1),MATCH($F449,[1]!Serial,0),0)</f>
        <v>0</v>
      </c>
      <c r="L449" s="206" t="str">
        <f ca="1">IF(INDEX(INDIRECT("Tractor_Status.xls!"&amp;L$1),MATCH($F449,[1]!Serial,0),0)&lt;&gt;0,INDEX(INDIRECT("Tractor_Status.xls!"&amp;L$1),MATCH($F449,[1]!Serial,0),0),"N/A")</f>
        <v>N/A</v>
      </c>
      <c r="M449" s="206" t="str">
        <f ca="1">IF(INDEX(INDIRECT("Tractor_Status.xls!"&amp;M$1),MATCH($F449,[1]!Serial,0),0)&lt;&gt;0,INDEX(INDIRECT("Tractor_Status.xls!"&amp;M$1),MATCH($F449,[1]!Serial,0),0),"N/A")</f>
        <v>N/A</v>
      </c>
      <c r="N449" s="206" t="str">
        <f ca="1">IF(INDEX(INDIRECT("Tractor_Status.xls!"&amp;N$1),MATCH($F449,[1]!Serial,0),0)&lt;&gt;0,INDEX(INDIRECT("Tractor_Status.xls!"&amp;N$1),MATCH($F449,[1]!Serial,0),0),"N/A")</f>
        <v>N/A</v>
      </c>
    </row>
    <row r="450" spans="6:14" x14ac:dyDescent="0.4">
      <c r="F450" t="s">
        <v>917</v>
      </c>
      <c r="G450" s="207" t="str">
        <f ca="1">INDEX($C$2:$C$13,MONTH(INDEX(INDIRECT("Tractor_Status.xls!"&amp;G$1),MATCH($F450,[1]!Serial,0),0)))</f>
        <v>January</v>
      </c>
      <c r="H450" s="206" t="str">
        <f ca="1">IF(INDEX(INDIRECT("Tractor_Status.xls!"&amp;H$1),MATCH($F450,[1]!Serial,0),0)&lt;&gt;0,INDEX(INDIRECT("Tractor_Status.xls!"&amp;H$1),MATCH($F450,[1]!Serial,0),0),"N/A")</f>
        <v>N/A</v>
      </c>
      <c r="I450" s="206" t="str">
        <f ca="1">IF(INDEX(INDIRECT("Tractor_Status.xls!"&amp;I$1),MATCH($F450,[1]!Serial,0),0)&lt;&gt;0,INDEX(INDIRECT("Tractor_Status.xls!"&amp;I$1),MATCH($F450,[1]!Serial,0),0),"N/A")</f>
        <v>N/A</v>
      </c>
      <c r="J450" s="207">
        <f ca="1">IF(INDEX(INDIRECT("Tractor_Status.xls!"&amp;J$1),MATCH($F450,[1]!Serial,0),0)&lt;&gt;0,INDEX(INDIRECT("Tractor_Status.xls!"&amp;J$1),MATCH($F450,[1]!Serial,0),0),"N/A")</f>
        <v>720</v>
      </c>
      <c r="K450" s="206">
        <f ca="1">INDEX(INDIRECT("Tractor_Status.xls!"&amp;K$1),MATCH($F450,[1]!Serial,0),0)</f>
        <v>0</v>
      </c>
      <c r="L450" s="206" t="str">
        <f ca="1">IF(INDEX(INDIRECT("Tractor_Status.xls!"&amp;L$1),MATCH($F450,[1]!Serial,0),0)&lt;&gt;0,INDEX(INDIRECT("Tractor_Status.xls!"&amp;L$1),MATCH($F450,[1]!Serial,0),0),"N/A")</f>
        <v>N/A</v>
      </c>
      <c r="M450" s="206" t="str">
        <f ca="1">IF(INDEX(INDIRECT("Tractor_Status.xls!"&amp;M$1),MATCH($F450,[1]!Serial,0),0)&lt;&gt;0,INDEX(INDIRECT("Tractor_Status.xls!"&amp;M$1),MATCH($F450,[1]!Serial,0),0),"N/A")</f>
        <v>N/A</v>
      </c>
      <c r="N450" s="206" t="str">
        <f ca="1">IF(INDEX(INDIRECT("Tractor_Status.xls!"&amp;N$1),MATCH($F450,[1]!Serial,0),0)&lt;&gt;0,INDEX(INDIRECT("Tractor_Status.xls!"&amp;N$1),MATCH($F450,[1]!Serial,0),0),"N/A")</f>
        <v>N/A</v>
      </c>
    </row>
    <row r="451" spans="6:14" x14ac:dyDescent="0.4">
      <c r="F451" t="s">
        <v>918</v>
      </c>
      <c r="G451" s="207" t="str">
        <f ca="1">INDEX($C$2:$C$13,MONTH(INDEX(INDIRECT("Tractor_Status.xls!"&amp;G$1),MATCH($F451,[1]!Serial,0),0)))</f>
        <v>January</v>
      </c>
      <c r="H451" s="206" t="str">
        <f ca="1">IF(INDEX(INDIRECT("Tractor_Status.xls!"&amp;H$1),MATCH($F451,[1]!Serial,0),0)&lt;&gt;0,INDEX(INDIRECT("Tractor_Status.xls!"&amp;H$1),MATCH($F451,[1]!Serial,0),0),"N/A")</f>
        <v>N/A</v>
      </c>
      <c r="I451" s="206" t="str">
        <f ca="1">IF(INDEX(INDIRECT("Tractor_Status.xls!"&amp;I$1),MATCH($F451,[1]!Serial,0),0)&lt;&gt;0,INDEX(INDIRECT("Tractor_Status.xls!"&amp;I$1),MATCH($F451,[1]!Serial,0),0),"N/A")</f>
        <v>N/A</v>
      </c>
      <c r="J451" s="207">
        <f ca="1">IF(INDEX(INDIRECT("Tractor_Status.xls!"&amp;J$1),MATCH($F451,[1]!Serial,0),0)&lt;&gt;0,INDEX(INDIRECT("Tractor_Status.xls!"&amp;J$1),MATCH($F451,[1]!Serial,0),0),"N/A")</f>
        <v>1025</v>
      </c>
      <c r="K451" s="206">
        <f ca="1">INDEX(INDIRECT("Tractor_Status.xls!"&amp;K$1),MATCH($F451,[1]!Serial,0),0)</f>
        <v>0</v>
      </c>
      <c r="L451" s="206" t="str">
        <f ca="1">IF(INDEX(INDIRECT("Tractor_Status.xls!"&amp;L$1),MATCH($F451,[1]!Serial,0),0)&lt;&gt;0,INDEX(INDIRECT("Tractor_Status.xls!"&amp;L$1),MATCH($F451,[1]!Serial,0),0),"N/A")</f>
        <v>N/A</v>
      </c>
      <c r="M451" s="206" t="str">
        <f ca="1">IF(INDEX(INDIRECT("Tractor_Status.xls!"&amp;M$1),MATCH($F451,[1]!Serial,0),0)&lt;&gt;0,INDEX(INDIRECT("Tractor_Status.xls!"&amp;M$1),MATCH($F451,[1]!Serial,0),0),"N/A")</f>
        <v>N/A</v>
      </c>
      <c r="N451" s="206" t="str">
        <f ca="1">IF(INDEX(INDIRECT("Tractor_Status.xls!"&amp;N$1),MATCH($F451,[1]!Serial,0),0)&lt;&gt;0,INDEX(INDIRECT("Tractor_Status.xls!"&amp;N$1),MATCH($F451,[1]!Serial,0),0),"N/A")</f>
        <v>N/A</v>
      </c>
    </row>
    <row r="452" spans="6:14" x14ac:dyDescent="0.4">
      <c r="F452" t="s">
        <v>919</v>
      </c>
      <c r="G452" s="207" t="str">
        <f ca="1">INDEX($C$2:$C$13,MONTH(INDEX(INDIRECT("Tractor_Status.xls!"&amp;G$1),MATCH($F452,[1]!Serial,0),0)))</f>
        <v>January</v>
      </c>
      <c r="H452" s="206" t="str">
        <f ca="1">IF(INDEX(INDIRECT("Tractor_Status.xls!"&amp;H$1),MATCH($F452,[1]!Serial,0),0)&lt;&gt;0,INDEX(INDIRECT("Tractor_Status.xls!"&amp;H$1),MATCH($F452,[1]!Serial,0),0),"N/A")</f>
        <v>N/A</v>
      </c>
      <c r="I452" s="206" t="str">
        <f ca="1">IF(INDEX(INDIRECT("Tractor_Status.xls!"&amp;I$1),MATCH($F452,[1]!Serial,0),0)&lt;&gt;0,INDEX(INDIRECT("Tractor_Status.xls!"&amp;I$1),MATCH($F452,[1]!Serial,0),0),"N/A")</f>
        <v>N/A</v>
      </c>
      <c r="J452" s="207">
        <f ca="1">IF(INDEX(INDIRECT("Tractor_Status.xls!"&amp;J$1),MATCH($F452,[1]!Serial,0),0)&lt;&gt;0,INDEX(INDIRECT("Tractor_Status.xls!"&amp;J$1),MATCH($F452,[1]!Serial,0),0),"N/A")</f>
        <v>720</v>
      </c>
      <c r="K452" s="206">
        <f ca="1">INDEX(INDIRECT("Tractor_Status.xls!"&amp;K$1),MATCH($F452,[1]!Serial,0),0)</f>
        <v>0</v>
      </c>
      <c r="L452" s="206" t="str">
        <f ca="1">IF(INDEX(INDIRECT("Tractor_Status.xls!"&amp;L$1),MATCH($F452,[1]!Serial,0),0)&lt;&gt;0,INDEX(INDIRECT("Tractor_Status.xls!"&amp;L$1),MATCH($F452,[1]!Serial,0),0),"N/A")</f>
        <v>N/A</v>
      </c>
      <c r="M452" s="206" t="str">
        <f ca="1">IF(INDEX(INDIRECT("Tractor_Status.xls!"&amp;M$1),MATCH($F452,[1]!Serial,0),0)&lt;&gt;0,INDEX(INDIRECT("Tractor_Status.xls!"&amp;M$1),MATCH($F452,[1]!Serial,0),0),"N/A")</f>
        <v>N/A</v>
      </c>
      <c r="N452" s="206" t="str">
        <f ca="1">IF(INDEX(INDIRECT("Tractor_Status.xls!"&amp;N$1),MATCH($F452,[1]!Serial,0),0)&lt;&gt;0,INDEX(INDIRECT("Tractor_Status.xls!"&amp;N$1),MATCH($F452,[1]!Serial,0),0),"N/A")</f>
        <v>N/A</v>
      </c>
    </row>
    <row r="453" spans="6:14" x14ac:dyDescent="0.4">
      <c r="F453" t="s">
        <v>920</v>
      </c>
      <c r="G453" s="207" t="str">
        <f ca="1">INDEX($C$2:$C$13,MONTH(INDEX(INDIRECT("Tractor_Status.xls!"&amp;G$1),MATCH($F453,[1]!Serial,0),0)))</f>
        <v>January</v>
      </c>
      <c r="H453" s="206" t="str">
        <f ca="1">IF(INDEX(INDIRECT("Tractor_Status.xls!"&amp;H$1),MATCH($F453,[1]!Serial,0),0)&lt;&gt;0,INDEX(INDIRECT("Tractor_Status.xls!"&amp;H$1),MATCH($F453,[1]!Serial,0),0),"N/A")</f>
        <v>N/A</v>
      </c>
      <c r="I453" s="206" t="str">
        <f ca="1">IF(INDEX(INDIRECT("Tractor_Status.xls!"&amp;I$1),MATCH($F453,[1]!Serial,0),0)&lt;&gt;0,INDEX(INDIRECT("Tractor_Status.xls!"&amp;I$1),MATCH($F453,[1]!Serial,0),0),"N/A")</f>
        <v>N/A</v>
      </c>
      <c r="J453" s="207">
        <f ca="1">IF(INDEX(INDIRECT("Tractor_Status.xls!"&amp;J$1),MATCH($F453,[1]!Serial,0),0)&lt;&gt;0,INDEX(INDIRECT("Tractor_Status.xls!"&amp;J$1),MATCH($F453,[1]!Serial,0),0),"N/A")</f>
        <v>720</v>
      </c>
      <c r="K453" s="206">
        <f ca="1">INDEX(INDIRECT("Tractor_Status.xls!"&amp;K$1),MATCH($F453,[1]!Serial,0),0)</f>
        <v>0</v>
      </c>
      <c r="L453" s="206" t="str">
        <f ca="1">IF(INDEX(INDIRECT("Tractor_Status.xls!"&amp;L$1),MATCH($F453,[1]!Serial,0),0)&lt;&gt;0,INDEX(INDIRECT("Tractor_Status.xls!"&amp;L$1),MATCH($F453,[1]!Serial,0),0),"N/A")</f>
        <v>N/A</v>
      </c>
      <c r="M453" s="206" t="str">
        <f ca="1">IF(INDEX(INDIRECT("Tractor_Status.xls!"&amp;M$1),MATCH($F453,[1]!Serial,0),0)&lt;&gt;0,INDEX(INDIRECT("Tractor_Status.xls!"&amp;M$1),MATCH($F453,[1]!Serial,0),0),"N/A")</f>
        <v>N/A</v>
      </c>
      <c r="N453" s="206" t="str">
        <f ca="1">IF(INDEX(INDIRECT("Tractor_Status.xls!"&amp;N$1),MATCH($F453,[1]!Serial,0),0)&lt;&gt;0,INDEX(INDIRECT("Tractor_Status.xls!"&amp;N$1),MATCH($F453,[1]!Serial,0),0),"N/A")</f>
        <v>N/A</v>
      </c>
    </row>
    <row r="454" spans="6:14" x14ac:dyDescent="0.4">
      <c r="F454" t="s">
        <v>921</v>
      </c>
      <c r="G454" s="207" t="str">
        <f ca="1">INDEX($C$2:$C$13,MONTH(INDEX(INDIRECT("Tractor_Status.xls!"&amp;G$1),MATCH($F454,[1]!Serial,0),0)))</f>
        <v>January</v>
      </c>
      <c r="H454" s="206" t="str">
        <f ca="1">IF(INDEX(INDIRECT("Tractor_Status.xls!"&amp;H$1),MATCH($F454,[1]!Serial,0),0)&lt;&gt;0,INDEX(INDIRECT("Tractor_Status.xls!"&amp;H$1),MATCH($F454,[1]!Serial,0),0),"N/A")</f>
        <v>N/A</v>
      </c>
      <c r="I454" s="206" t="str">
        <f ca="1">IF(INDEX(INDIRECT("Tractor_Status.xls!"&amp;I$1),MATCH($F454,[1]!Serial,0),0)&lt;&gt;0,INDEX(INDIRECT("Tractor_Status.xls!"&amp;I$1),MATCH($F454,[1]!Serial,0),0),"N/A")</f>
        <v>N/A</v>
      </c>
      <c r="J454" s="207">
        <f ca="1">IF(INDEX(INDIRECT("Tractor_Status.xls!"&amp;J$1),MATCH($F454,[1]!Serial,0),0)&lt;&gt;0,INDEX(INDIRECT("Tractor_Status.xls!"&amp;J$1),MATCH($F454,[1]!Serial,0),0),"N/A")</f>
        <v>1020</v>
      </c>
      <c r="K454" s="206">
        <f ca="1">INDEX(INDIRECT("Tractor_Status.xls!"&amp;K$1),MATCH($F454,[1]!Serial,0),0)</f>
        <v>0</v>
      </c>
      <c r="L454" s="206" t="str">
        <f ca="1">IF(INDEX(INDIRECT("Tractor_Status.xls!"&amp;L$1),MATCH($F454,[1]!Serial,0),0)&lt;&gt;0,INDEX(INDIRECT("Tractor_Status.xls!"&amp;L$1),MATCH($F454,[1]!Serial,0),0),"N/A")</f>
        <v>N/A</v>
      </c>
      <c r="M454" s="206" t="str">
        <f ca="1">IF(INDEX(INDIRECT("Tractor_Status.xls!"&amp;M$1),MATCH($F454,[1]!Serial,0),0)&lt;&gt;0,INDEX(INDIRECT("Tractor_Status.xls!"&amp;M$1),MATCH($F454,[1]!Serial,0),0),"N/A")</f>
        <v>N/A</v>
      </c>
      <c r="N454" s="206" t="str">
        <f ca="1">IF(INDEX(INDIRECT("Tractor_Status.xls!"&amp;N$1),MATCH($F454,[1]!Serial,0),0)&lt;&gt;0,INDEX(INDIRECT("Tractor_Status.xls!"&amp;N$1),MATCH($F454,[1]!Serial,0),0),"N/A")</f>
        <v>N/A</v>
      </c>
    </row>
    <row r="455" spans="6:14" x14ac:dyDescent="0.4">
      <c r="F455" t="s">
        <v>922</v>
      </c>
      <c r="G455" s="207" t="str">
        <f ca="1">INDEX($C$2:$C$13,MONTH(INDEX(INDIRECT("Tractor_Status.xls!"&amp;G$1),MATCH($F455,[1]!Serial,0),0)))</f>
        <v>January</v>
      </c>
      <c r="H455" s="206" t="str">
        <f ca="1">IF(INDEX(INDIRECT("Tractor_Status.xls!"&amp;H$1),MATCH($F455,[1]!Serial,0),0)&lt;&gt;0,INDEX(INDIRECT("Tractor_Status.xls!"&amp;H$1),MATCH($F455,[1]!Serial,0),0),"N/A")</f>
        <v>N/A</v>
      </c>
      <c r="I455" s="206" t="str">
        <f ca="1">IF(INDEX(INDIRECT("Tractor_Status.xls!"&amp;I$1),MATCH($F455,[1]!Serial,0),0)&lt;&gt;0,INDEX(INDIRECT("Tractor_Status.xls!"&amp;I$1),MATCH($F455,[1]!Serial,0),0),"N/A")</f>
        <v>N/A</v>
      </c>
      <c r="J455" s="207">
        <f ca="1">IF(INDEX(INDIRECT("Tractor_Status.xls!"&amp;J$1),MATCH($F455,[1]!Serial,0),0)&lt;&gt;0,INDEX(INDIRECT("Tractor_Status.xls!"&amp;J$1),MATCH($F455,[1]!Serial,0),0),"N/A")</f>
        <v>1025</v>
      </c>
      <c r="K455" s="206">
        <f ca="1">INDEX(INDIRECT("Tractor_Status.xls!"&amp;K$1),MATCH($F455,[1]!Serial,0),0)</f>
        <v>0</v>
      </c>
      <c r="L455" s="206" t="str">
        <f ca="1">IF(INDEX(INDIRECT("Tractor_Status.xls!"&amp;L$1),MATCH($F455,[1]!Serial,0),0)&lt;&gt;0,INDEX(INDIRECT("Tractor_Status.xls!"&amp;L$1),MATCH($F455,[1]!Serial,0),0),"N/A")</f>
        <v>N/A</v>
      </c>
      <c r="M455" s="206" t="str">
        <f ca="1">IF(INDEX(INDIRECT("Tractor_Status.xls!"&amp;M$1),MATCH($F455,[1]!Serial,0),0)&lt;&gt;0,INDEX(INDIRECT("Tractor_Status.xls!"&amp;M$1),MATCH($F455,[1]!Serial,0),0),"N/A")</f>
        <v>N/A</v>
      </c>
      <c r="N455" s="206" t="str">
        <f ca="1">IF(INDEX(INDIRECT("Tractor_Status.xls!"&amp;N$1),MATCH($F455,[1]!Serial,0),0)&lt;&gt;0,INDEX(INDIRECT("Tractor_Status.xls!"&amp;N$1),MATCH($F455,[1]!Serial,0),0),"N/A")</f>
        <v>N/A</v>
      </c>
    </row>
    <row r="456" spans="6:14" x14ac:dyDescent="0.4">
      <c r="F456" t="s">
        <v>923</v>
      </c>
      <c r="G456" s="207" t="str">
        <f ca="1">INDEX($C$2:$C$13,MONTH(INDEX(INDIRECT("Tractor_Status.xls!"&amp;G$1),MATCH($F456,[1]!Serial,0),0)))</f>
        <v>January</v>
      </c>
      <c r="H456" s="206" t="str">
        <f ca="1">IF(INDEX(INDIRECT("Tractor_Status.xls!"&amp;H$1),MATCH($F456,[1]!Serial,0),0)&lt;&gt;0,INDEX(INDIRECT("Tractor_Status.xls!"&amp;H$1),MATCH($F456,[1]!Serial,0),0),"N/A")</f>
        <v>N/A</v>
      </c>
      <c r="I456" s="206" t="str">
        <f ca="1">IF(INDEX(INDIRECT("Tractor_Status.xls!"&amp;I$1),MATCH($F456,[1]!Serial,0),0)&lt;&gt;0,INDEX(INDIRECT("Tractor_Status.xls!"&amp;I$1),MATCH($F456,[1]!Serial,0),0),"N/A")</f>
        <v>N/A</v>
      </c>
      <c r="J456" s="207">
        <f ca="1">IF(INDEX(INDIRECT("Tractor_Status.xls!"&amp;J$1),MATCH($F456,[1]!Serial,0),0)&lt;&gt;0,INDEX(INDIRECT("Tractor_Status.xls!"&amp;J$1),MATCH($F456,[1]!Serial,0),0),"N/A")</f>
        <v>720</v>
      </c>
      <c r="K456" s="206">
        <f ca="1">INDEX(INDIRECT("Tractor_Status.xls!"&amp;K$1),MATCH($F456,[1]!Serial,0),0)</f>
        <v>0</v>
      </c>
      <c r="L456" s="206" t="str">
        <f ca="1">IF(INDEX(INDIRECT("Tractor_Status.xls!"&amp;L$1),MATCH($F456,[1]!Serial,0),0)&lt;&gt;0,INDEX(INDIRECT("Tractor_Status.xls!"&amp;L$1),MATCH($F456,[1]!Serial,0),0),"N/A")</f>
        <v>N/A</v>
      </c>
      <c r="M456" s="206" t="str">
        <f ca="1">IF(INDEX(INDIRECT("Tractor_Status.xls!"&amp;M$1),MATCH($F456,[1]!Serial,0),0)&lt;&gt;0,INDEX(INDIRECT("Tractor_Status.xls!"&amp;M$1),MATCH($F456,[1]!Serial,0),0),"N/A")</f>
        <v>N/A</v>
      </c>
      <c r="N456" s="206" t="str">
        <f ca="1">IF(INDEX(INDIRECT("Tractor_Status.xls!"&amp;N$1),MATCH($F456,[1]!Serial,0),0)&lt;&gt;0,INDEX(INDIRECT("Tractor_Status.xls!"&amp;N$1),MATCH($F456,[1]!Serial,0),0),"N/A")</f>
        <v>N/A</v>
      </c>
    </row>
    <row r="457" spans="6:14" x14ac:dyDescent="0.4">
      <c r="F457" t="s">
        <v>924</v>
      </c>
      <c r="G457" s="207" t="str">
        <f ca="1">INDEX($C$2:$C$13,MONTH(INDEX(INDIRECT("Tractor_Status.xls!"&amp;G$1),MATCH($F457,[1]!Serial,0),0)))</f>
        <v>January</v>
      </c>
      <c r="H457" s="206" t="str">
        <f ca="1">IF(INDEX(INDIRECT("Tractor_Status.xls!"&amp;H$1),MATCH($F457,[1]!Serial,0),0)&lt;&gt;0,INDEX(INDIRECT("Tractor_Status.xls!"&amp;H$1),MATCH($F457,[1]!Serial,0),0),"N/A")</f>
        <v>N/A</v>
      </c>
      <c r="I457" s="206" t="str">
        <f ca="1">IF(INDEX(INDIRECT("Tractor_Status.xls!"&amp;I$1),MATCH($F457,[1]!Serial,0),0)&lt;&gt;0,INDEX(INDIRECT("Tractor_Status.xls!"&amp;I$1),MATCH($F457,[1]!Serial,0),0),"N/A")</f>
        <v>N/A</v>
      </c>
      <c r="J457" s="207" t="str">
        <f ca="1">IF(INDEX(INDIRECT("Tractor_Status.xls!"&amp;J$1),MATCH($F457,[1]!Serial,0),0)&lt;&gt;0,INDEX(INDIRECT("Tractor_Status.xls!"&amp;J$1),MATCH($F457,[1]!Serial,0),0),"N/A")</f>
        <v>1220+</v>
      </c>
      <c r="K457" s="206">
        <f ca="1">INDEX(INDIRECT("Tractor_Status.xls!"&amp;K$1),MATCH($F457,[1]!Serial,0),0)</f>
        <v>0</v>
      </c>
      <c r="L457" s="206" t="str">
        <f ca="1">IF(INDEX(INDIRECT("Tractor_Status.xls!"&amp;L$1),MATCH($F457,[1]!Serial,0),0)&lt;&gt;0,INDEX(INDIRECT("Tractor_Status.xls!"&amp;L$1),MATCH($F457,[1]!Serial,0),0),"N/A")</f>
        <v>N/A</v>
      </c>
      <c r="M457" s="206" t="str">
        <f ca="1">IF(INDEX(INDIRECT("Tractor_Status.xls!"&amp;M$1),MATCH($F457,[1]!Serial,0),0)&lt;&gt;0,INDEX(INDIRECT("Tractor_Status.xls!"&amp;M$1),MATCH($F457,[1]!Serial,0),0),"N/A")</f>
        <v>N/A</v>
      </c>
      <c r="N457" s="206" t="str">
        <f ca="1">IF(INDEX(INDIRECT("Tractor_Status.xls!"&amp;N$1),MATCH($F457,[1]!Serial,0),0)&lt;&gt;0,INDEX(INDIRECT("Tractor_Status.xls!"&amp;N$1),MATCH($F457,[1]!Serial,0),0),"N/A")</f>
        <v>N/A</v>
      </c>
    </row>
    <row r="458" spans="6:14" x14ac:dyDescent="0.4">
      <c r="F458" t="s">
        <v>925</v>
      </c>
      <c r="G458" s="207" t="str">
        <f ca="1">INDEX($C$2:$C$13,MONTH(INDEX(INDIRECT("Tractor_Status.xls!"&amp;G$1),MATCH($F458,[1]!Serial,0),0)))</f>
        <v>January</v>
      </c>
      <c r="H458" s="206" t="str">
        <f ca="1">IF(INDEX(INDIRECT("Tractor_Status.xls!"&amp;H$1),MATCH($F458,[1]!Serial,0),0)&lt;&gt;0,INDEX(INDIRECT("Tractor_Status.xls!"&amp;H$1),MATCH($F458,[1]!Serial,0),0),"N/A")</f>
        <v>N/A</v>
      </c>
      <c r="I458" s="206" t="str">
        <f ca="1">IF(INDEX(INDIRECT("Tractor_Status.xls!"&amp;I$1),MATCH($F458,[1]!Serial,0),0)&lt;&gt;0,INDEX(INDIRECT("Tractor_Status.xls!"&amp;I$1),MATCH($F458,[1]!Serial,0),0),"N/A")</f>
        <v>N/A</v>
      </c>
      <c r="J458" s="207">
        <f ca="1">IF(INDEX(INDIRECT("Tractor_Status.xls!"&amp;J$1),MATCH($F458,[1]!Serial,0),0)&lt;&gt;0,INDEX(INDIRECT("Tractor_Status.xls!"&amp;J$1),MATCH($F458,[1]!Serial,0),0),"N/A")</f>
        <v>1220</v>
      </c>
      <c r="K458" s="206">
        <f ca="1">INDEX(INDIRECT("Tractor_Status.xls!"&amp;K$1),MATCH($F458,[1]!Serial,0),0)</f>
        <v>0</v>
      </c>
      <c r="L458" s="206" t="str">
        <f ca="1">IF(INDEX(INDIRECT("Tractor_Status.xls!"&amp;L$1),MATCH($F458,[1]!Serial,0),0)&lt;&gt;0,INDEX(INDIRECT("Tractor_Status.xls!"&amp;L$1),MATCH($F458,[1]!Serial,0),0),"N/A")</f>
        <v>N/A</v>
      </c>
      <c r="M458" s="206" t="str">
        <f ca="1">IF(INDEX(INDIRECT("Tractor_Status.xls!"&amp;M$1),MATCH($F458,[1]!Serial,0),0)&lt;&gt;0,INDEX(INDIRECT("Tractor_Status.xls!"&amp;M$1),MATCH($F458,[1]!Serial,0),0),"N/A")</f>
        <v>N/A</v>
      </c>
      <c r="N458" s="206" t="str">
        <f ca="1">IF(INDEX(INDIRECT("Tractor_Status.xls!"&amp;N$1),MATCH($F458,[1]!Serial,0),0)&lt;&gt;0,INDEX(INDIRECT("Tractor_Status.xls!"&amp;N$1),MATCH($F458,[1]!Serial,0),0),"N/A")</f>
        <v>N/A</v>
      </c>
    </row>
    <row r="459" spans="6:14" x14ac:dyDescent="0.4">
      <c r="F459" t="s">
        <v>926</v>
      </c>
      <c r="G459" s="207" t="str">
        <f ca="1">INDEX($C$2:$C$13,MONTH(INDEX(INDIRECT("Tractor_Status.xls!"&amp;G$1),MATCH($F459,[1]!Serial,0),0)))</f>
        <v>January</v>
      </c>
      <c r="H459" s="206" t="str">
        <f ca="1">IF(INDEX(INDIRECT("Tractor_Status.xls!"&amp;H$1),MATCH($F459,[1]!Serial,0),0)&lt;&gt;0,INDEX(INDIRECT("Tractor_Status.xls!"&amp;H$1),MATCH($F459,[1]!Serial,0),0),"N/A")</f>
        <v>N/A</v>
      </c>
      <c r="I459" s="206" t="str">
        <f ca="1">IF(INDEX(INDIRECT("Tractor_Status.xls!"&amp;I$1),MATCH($F459,[1]!Serial,0),0)&lt;&gt;0,INDEX(INDIRECT("Tractor_Status.xls!"&amp;I$1),MATCH($F459,[1]!Serial,0),0),"N/A")</f>
        <v>N/A</v>
      </c>
      <c r="J459" s="207">
        <f ca="1">IF(INDEX(INDIRECT("Tractor_Status.xls!"&amp;J$1),MATCH($F459,[1]!Serial,0),0)&lt;&gt;0,INDEX(INDIRECT("Tractor_Status.xls!"&amp;J$1),MATCH($F459,[1]!Serial,0),0),"N/A")</f>
        <v>1025</v>
      </c>
      <c r="K459" s="206">
        <f ca="1">INDEX(INDIRECT("Tractor_Status.xls!"&amp;K$1),MATCH($F459,[1]!Serial,0),0)</f>
        <v>0</v>
      </c>
      <c r="L459" s="206" t="str">
        <f ca="1">IF(INDEX(INDIRECT("Tractor_Status.xls!"&amp;L$1),MATCH($F459,[1]!Serial,0),0)&lt;&gt;0,INDEX(INDIRECT("Tractor_Status.xls!"&amp;L$1),MATCH($F459,[1]!Serial,0),0),"N/A")</f>
        <v>N/A</v>
      </c>
      <c r="M459" s="206" t="str">
        <f ca="1">IF(INDEX(INDIRECT("Tractor_Status.xls!"&amp;M$1),MATCH($F459,[1]!Serial,0),0)&lt;&gt;0,INDEX(INDIRECT("Tractor_Status.xls!"&amp;M$1),MATCH($F459,[1]!Serial,0),0),"N/A")</f>
        <v>N/A</v>
      </c>
      <c r="N459" s="206" t="str">
        <f ca="1">IF(INDEX(INDIRECT("Tractor_Status.xls!"&amp;N$1),MATCH($F459,[1]!Serial,0),0)&lt;&gt;0,INDEX(INDIRECT("Tractor_Status.xls!"&amp;N$1),MATCH($F459,[1]!Serial,0),0),"N/A")</f>
        <v>N/A</v>
      </c>
    </row>
    <row r="460" spans="6:14" x14ac:dyDescent="0.4">
      <c r="F460" t="s">
        <v>927</v>
      </c>
      <c r="G460" s="207" t="str">
        <f ca="1">INDEX($C$2:$C$13,MONTH(INDEX(INDIRECT("Tractor_Status.xls!"&amp;G$1),MATCH($F460,[1]!Serial,0),0)))</f>
        <v>January</v>
      </c>
      <c r="H460" s="206" t="str">
        <f ca="1">IF(INDEX(INDIRECT("Tractor_Status.xls!"&amp;H$1),MATCH($F460,[1]!Serial,0),0)&lt;&gt;0,INDEX(INDIRECT("Tractor_Status.xls!"&amp;H$1),MATCH($F460,[1]!Serial,0),0),"N/A")</f>
        <v>N/A</v>
      </c>
      <c r="I460" s="206" t="str">
        <f ca="1">IF(INDEX(INDIRECT("Tractor_Status.xls!"&amp;I$1),MATCH($F460,[1]!Serial,0),0)&lt;&gt;0,INDEX(INDIRECT("Tractor_Status.xls!"&amp;I$1),MATCH($F460,[1]!Serial,0),0),"N/A")</f>
        <v>N/A</v>
      </c>
      <c r="J460" s="207">
        <f ca="1">IF(INDEX(INDIRECT("Tractor_Status.xls!"&amp;J$1),MATCH($F460,[1]!Serial,0),0)&lt;&gt;0,INDEX(INDIRECT("Tractor_Status.xls!"&amp;J$1),MATCH($F460,[1]!Serial,0),0),"N/A")</f>
        <v>720</v>
      </c>
      <c r="K460" s="206">
        <f ca="1">INDEX(INDIRECT("Tractor_Status.xls!"&amp;K$1),MATCH($F460,[1]!Serial,0),0)</f>
        <v>0</v>
      </c>
      <c r="L460" s="206" t="str">
        <f ca="1">IF(INDEX(INDIRECT("Tractor_Status.xls!"&amp;L$1),MATCH($F460,[1]!Serial,0),0)&lt;&gt;0,INDEX(INDIRECT("Tractor_Status.xls!"&amp;L$1),MATCH($F460,[1]!Serial,0),0),"N/A")</f>
        <v>N/A</v>
      </c>
      <c r="M460" s="206" t="str">
        <f ca="1">IF(INDEX(INDIRECT("Tractor_Status.xls!"&amp;M$1),MATCH($F460,[1]!Serial,0),0)&lt;&gt;0,INDEX(INDIRECT("Tractor_Status.xls!"&amp;M$1),MATCH($F460,[1]!Serial,0),0),"N/A")</f>
        <v>N/A</v>
      </c>
      <c r="N460" s="206" t="str">
        <f ca="1">IF(INDEX(INDIRECT("Tractor_Status.xls!"&amp;N$1),MATCH($F460,[1]!Serial,0),0)&lt;&gt;0,INDEX(INDIRECT("Tractor_Status.xls!"&amp;N$1),MATCH($F460,[1]!Serial,0),0),"N/A")</f>
        <v>N/A</v>
      </c>
    </row>
    <row r="461" spans="6:14" x14ac:dyDescent="0.4">
      <c r="F461" t="s">
        <v>928</v>
      </c>
      <c r="G461" s="207" t="str">
        <f ca="1">INDEX($C$2:$C$13,MONTH(INDEX(INDIRECT("Tractor_Status.xls!"&amp;G$1),MATCH($F461,[1]!Serial,0),0)))</f>
        <v>January</v>
      </c>
      <c r="H461" s="206" t="str">
        <f ca="1">IF(INDEX(INDIRECT("Tractor_Status.xls!"&amp;H$1),MATCH($F461,[1]!Serial,0),0)&lt;&gt;0,INDEX(INDIRECT("Tractor_Status.xls!"&amp;H$1),MATCH($F461,[1]!Serial,0),0),"N/A")</f>
        <v>N/A</v>
      </c>
      <c r="I461" s="206" t="str">
        <f ca="1">IF(INDEX(INDIRECT("Tractor_Status.xls!"&amp;I$1),MATCH($F461,[1]!Serial,0),0)&lt;&gt;0,INDEX(INDIRECT("Tractor_Status.xls!"&amp;I$1),MATCH($F461,[1]!Serial,0),0),"N/A")</f>
        <v>N/A</v>
      </c>
      <c r="J461" s="207">
        <f ca="1">IF(INDEX(INDIRECT("Tractor_Status.xls!"&amp;J$1),MATCH($F461,[1]!Serial,0),0)&lt;&gt;0,INDEX(INDIRECT("Tractor_Status.xls!"&amp;J$1),MATCH($F461,[1]!Serial,0),0),"N/A")</f>
        <v>1220</v>
      </c>
      <c r="K461" s="206">
        <f ca="1">INDEX(INDIRECT("Tractor_Status.xls!"&amp;K$1),MATCH($F461,[1]!Serial,0),0)</f>
        <v>0</v>
      </c>
      <c r="L461" s="206" t="str">
        <f ca="1">IF(INDEX(INDIRECT("Tractor_Status.xls!"&amp;L$1),MATCH($F461,[1]!Serial,0),0)&lt;&gt;0,INDEX(INDIRECT("Tractor_Status.xls!"&amp;L$1),MATCH($F461,[1]!Serial,0),0),"N/A")</f>
        <v>N/A</v>
      </c>
      <c r="M461" s="206" t="str">
        <f ca="1">IF(INDEX(INDIRECT("Tractor_Status.xls!"&amp;M$1),MATCH($F461,[1]!Serial,0),0)&lt;&gt;0,INDEX(INDIRECT("Tractor_Status.xls!"&amp;M$1),MATCH($F461,[1]!Serial,0),0),"N/A")</f>
        <v>N/A</v>
      </c>
      <c r="N461" s="206" t="str">
        <f ca="1">IF(INDEX(INDIRECT("Tractor_Status.xls!"&amp;N$1),MATCH($F461,[1]!Serial,0),0)&lt;&gt;0,INDEX(INDIRECT("Tractor_Status.xls!"&amp;N$1),MATCH($F461,[1]!Serial,0),0),"N/A")</f>
        <v>N/A</v>
      </c>
    </row>
    <row r="462" spans="6:14" x14ac:dyDescent="0.4">
      <c r="F462" t="s">
        <v>929</v>
      </c>
      <c r="G462" s="207" t="str">
        <f ca="1">INDEX($C$2:$C$13,MONTH(INDEX(INDIRECT("Tractor_Status.xls!"&amp;G$1),MATCH($F462,[1]!Serial,0),0)))</f>
        <v>January</v>
      </c>
      <c r="H462" s="206" t="str">
        <f ca="1">IF(INDEX(INDIRECT("Tractor_Status.xls!"&amp;H$1),MATCH($F462,[1]!Serial,0),0)&lt;&gt;0,INDEX(INDIRECT("Tractor_Status.xls!"&amp;H$1),MATCH($F462,[1]!Serial,0),0),"N/A")</f>
        <v>N/A</v>
      </c>
      <c r="I462" s="206" t="str">
        <f ca="1">IF(INDEX(INDIRECT("Tractor_Status.xls!"&amp;I$1),MATCH($F462,[1]!Serial,0),0)&lt;&gt;0,INDEX(INDIRECT("Tractor_Status.xls!"&amp;I$1),MATCH($F462,[1]!Serial,0),0),"N/A")</f>
        <v>N/A</v>
      </c>
      <c r="J462" s="207">
        <f ca="1">IF(INDEX(INDIRECT("Tractor_Status.xls!"&amp;J$1),MATCH($F462,[1]!Serial,0),0)&lt;&gt;0,INDEX(INDIRECT("Tractor_Status.xls!"&amp;J$1),MATCH($F462,[1]!Serial,0),0),"N/A")</f>
        <v>720</v>
      </c>
      <c r="K462" s="206">
        <f ca="1">INDEX(INDIRECT("Tractor_Status.xls!"&amp;K$1),MATCH($F462,[1]!Serial,0),0)</f>
        <v>0</v>
      </c>
      <c r="L462" s="206" t="str">
        <f ca="1">IF(INDEX(INDIRECT("Tractor_Status.xls!"&amp;L$1),MATCH($F462,[1]!Serial,0),0)&lt;&gt;0,INDEX(INDIRECT("Tractor_Status.xls!"&amp;L$1),MATCH($F462,[1]!Serial,0),0),"N/A")</f>
        <v>N/A</v>
      </c>
      <c r="M462" s="206" t="str">
        <f ca="1">IF(INDEX(INDIRECT("Tractor_Status.xls!"&amp;M$1),MATCH($F462,[1]!Serial,0),0)&lt;&gt;0,INDEX(INDIRECT("Tractor_Status.xls!"&amp;M$1),MATCH($F462,[1]!Serial,0),0),"N/A")</f>
        <v>N/A</v>
      </c>
      <c r="N462" s="206" t="str">
        <f ca="1">IF(INDEX(INDIRECT("Tractor_Status.xls!"&amp;N$1),MATCH($F462,[1]!Serial,0),0)&lt;&gt;0,INDEX(INDIRECT("Tractor_Status.xls!"&amp;N$1),MATCH($F462,[1]!Serial,0),0),"N/A")</f>
        <v>N/A</v>
      </c>
    </row>
    <row r="463" spans="6:14" x14ac:dyDescent="0.4">
      <c r="F463" t="s">
        <v>930</v>
      </c>
      <c r="G463" s="207" t="str">
        <f ca="1">INDEX($C$2:$C$13,MONTH(INDEX(INDIRECT("Tractor_Status.xls!"&amp;G$1),MATCH($F463,[1]!Serial,0),0)))</f>
        <v>January</v>
      </c>
      <c r="H463" s="206" t="str">
        <f ca="1">IF(INDEX(INDIRECT("Tractor_Status.xls!"&amp;H$1),MATCH($F463,[1]!Serial,0),0)&lt;&gt;0,INDEX(INDIRECT("Tractor_Status.xls!"&amp;H$1),MATCH($F463,[1]!Serial,0),0),"N/A")</f>
        <v>N/A</v>
      </c>
      <c r="I463" s="206" t="str">
        <f ca="1">IF(INDEX(INDIRECT("Tractor_Status.xls!"&amp;I$1),MATCH($F463,[1]!Serial,0),0)&lt;&gt;0,INDEX(INDIRECT("Tractor_Status.xls!"&amp;I$1),MATCH($F463,[1]!Serial,0),0),"N/A")</f>
        <v>N/A</v>
      </c>
      <c r="J463" s="207">
        <f ca="1">IF(INDEX(INDIRECT("Tractor_Status.xls!"&amp;J$1),MATCH($F463,[1]!Serial,0),0)&lt;&gt;0,INDEX(INDIRECT("Tractor_Status.xls!"&amp;J$1),MATCH($F463,[1]!Serial,0),0),"N/A")</f>
        <v>720</v>
      </c>
      <c r="K463" s="206">
        <f ca="1">INDEX(INDIRECT("Tractor_Status.xls!"&amp;K$1),MATCH($F463,[1]!Serial,0),0)</f>
        <v>0</v>
      </c>
      <c r="L463" s="206" t="str">
        <f ca="1">IF(INDEX(INDIRECT("Tractor_Status.xls!"&amp;L$1),MATCH($F463,[1]!Serial,0),0)&lt;&gt;0,INDEX(INDIRECT("Tractor_Status.xls!"&amp;L$1),MATCH($F463,[1]!Serial,0),0),"N/A")</f>
        <v>N/A</v>
      </c>
      <c r="M463" s="206" t="str">
        <f ca="1">IF(INDEX(INDIRECT("Tractor_Status.xls!"&amp;M$1),MATCH($F463,[1]!Serial,0),0)&lt;&gt;0,INDEX(INDIRECT("Tractor_Status.xls!"&amp;M$1),MATCH($F463,[1]!Serial,0),0),"N/A")</f>
        <v>N/A</v>
      </c>
      <c r="N463" s="206" t="str">
        <f ca="1">IF(INDEX(INDIRECT("Tractor_Status.xls!"&amp;N$1),MATCH($F463,[1]!Serial,0),0)&lt;&gt;0,INDEX(INDIRECT("Tractor_Status.xls!"&amp;N$1),MATCH($F463,[1]!Serial,0),0),"N/A")</f>
        <v>N/A</v>
      </c>
    </row>
    <row r="464" spans="6:14" x14ac:dyDescent="0.4">
      <c r="F464" t="s">
        <v>931</v>
      </c>
      <c r="G464" s="207" t="str">
        <f ca="1">INDEX($C$2:$C$13,MONTH(INDEX(INDIRECT("Tractor_Status.xls!"&amp;G$1),MATCH($F464,[1]!Serial,0),0)))</f>
        <v>January</v>
      </c>
      <c r="H464" s="206" t="str">
        <f ca="1">IF(INDEX(INDIRECT("Tractor_Status.xls!"&amp;H$1),MATCH($F464,[1]!Serial,0),0)&lt;&gt;0,INDEX(INDIRECT("Tractor_Status.xls!"&amp;H$1),MATCH($F464,[1]!Serial,0),0),"N/A")</f>
        <v>N/A</v>
      </c>
      <c r="I464" s="206" t="str">
        <f ca="1">IF(INDEX(INDIRECT("Tractor_Status.xls!"&amp;I$1),MATCH($F464,[1]!Serial,0),0)&lt;&gt;0,INDEX(INDIRECT("Tractor_Status.xls!"&amp;I$1),MATCH($F464,[1]!Serial,0),0),"N/A")</f>
        <v>N/A</v>
      </c>
      <c r="J464" s="207">
        <f ca="1">IF(INDEX(INDIRECT("Tractor_Status.xls!"&amp;J$1),MATCH($F464,[1]!Serial,0),0)&lt;&gt;0,INDEX(INDIRECT("Tractor_Status.xls!"&amp;J$1),MATCH($F464,[1]!Serial,0),0),"N/A")</f>
        <v>1020</v>
      </c>
      <c r="K464" s="206">
        <f ca="1">INDEX(INDIRECT("Tractor_Status.xls!"&amp;K$1),MATCH($F464,[1]!Serial,0),0)</f>
        <v>0</v>
      </c>
      <c r="L464" s="206" t="str">
        <f ca="1">IF(INDEX(INDIRECT("Tractor_Status.xls!"&amp;L$1),MATCH($F464,[1]!Serial,0),0)&lt;&gt;0,INDEX(INDIRECT("Tractor_Status.xls!"&amp;L$1),MATCH($F464,[1]!Serial,0),0),"N/A")</f>
        <v>N/A</v>
      </c>
      <c r="M464" s="206" t="str">
        <f ca="1">IF(INDEX(INDIRECT("Tractor_Status.xls!"&amp;M$1),MATCH($F464,[1]!Serial,0),0)&lt;&gt;0,INDEX(INDIRECT("Tractor_Status.xls!"&amp;M$1),MATCH($F464,[1]!Serial,0),0),"N/A")</f>
        <v>N/A</v>
      </c>
      <c r="N464" s="206" t="str">
        <f ca="1">IF(INDEX(INDIRECT("Tractor_Status.xls!"&amp;N$1),MATCH($F464,[1]!Serial,0),0)&lt;&gt;0,INDEX(INDIRECT("Tractor_Status.xls!"&amp;N$1),MATCH($F464,[1]!Serial,0),0),"N/A")</f>
        <v>N/A</v>
      </c>
    </row>
    <row r="465" spans="6:14" x14ac:dyDescent="0.4">
      <c r="F465" t="s">
        <v>932</v>
      </c>
      <c r="G465" s="207" t="str">
        <f ca="1">INDEX($C$2:$C$13,MONTH(INDEX(INDIRECT("Tractor_Status.xls!"&amp;G$1),MATCH($F465,[1]!Serial,0),0)))</f>
        <v>January</v>
      </c>
      <c r="H465" s="206" t="str">
        <f ca="1">IF(INDEX(INDIRECT("Tractor_Status.xls!"&amp;H$1),MATCH($F465,[1]!Serial,0),0)&lt;&gt;0,INDEX(INDIRECT("Tractor_Status.xls!"&amp;H$1),MATCH($F465,[1]!Serial,0),0),"N/A")</f>
        <v>N/A</v>
      </c>
      <c r="I465" s="206" t="str">
        <f ca="1">IF(INDEX(INDIRECT("Tractor_Status.xls!"&amp;I$1),MATCH($F465,[1]!Serial,0),0)&lt;&gt;0,INDEX(INDIRECT("Tractor_Status.xls!"&amp;I$1),MATCH($F465,[1]!Serial,0),0),"N/A")</f>
        <v>N/A</v>
      </c>
      <c r="J465" s="207">
        <f ca="1">IF(INDEX(INDIRECT("Tractor_Status.xls!"&amp;J$1),MATCH($F465,[1]!Serial,0),0)&lt;&gt;0,INDEX(INDIRECT("Tractor_Status.xls!"&amp;J$1),MATCH($F465,[1]!Serial,0),0),"N/A")</f>
        <v>1025</v>
      </c>
      <c r="K465" s="206">
        <f ca="1">INDEX(INDIRECT("Tractor_Status.xls!"&amp;K$1),MATCH($F465,[1]!Serial,0),0)</f>
        <v>0</v>
      </c>
      <c r="L465" s="206" t="str">
        <f ca="1">IF(INDEX(INDIRECT("Tractor_Status.xls!"&amp;L$1),MATCH($F465,[1]!Serial,0),0)&lt;&gt;0,INDEX(INDIRECT("Tractor_Status.xls!"&amp;L$1),MATCH($F465,[1]!Serial,0),0),"N/A")</f>
        <v>N/A</v>
      </c>
      <c r="M465" s="206" t="str">
        <f ca="1">IF(INDEX(INDIRECT("Tractor_Status.xls!"&amp;M$1),MATCH($F465,[1]!Serial,0),0)&lt;&gt;0,INDEX(INDIRECT("Tractor_Status.xls!"&amp;M$1),MATCH($F465,[1]!Serial,0),0),"N/A")</f>
        <v>N/A</v>
      </c>
      <c r="N465" s="206" t="str">
        <f ca="1">IF(INDEX(INDIRECT("Tractor_Status.xls!"&amp;N$1),MATCH($F465,[1]!Serial,0),0)&lt;&gt;0,INDEX(INDIRECT("Tractor_Status.xls!"&amp;N$1),MATCH($F465,[1]!Serial,0),0),"N/A")</f>
        <v>N/A</v>
      </c>
    </row>
    <row r="466" spans="6:14" x14ac:dyDescent="0.4">
      <c r="F466" t="s">
        <v>933</v>
      </c>
      <c r="G466" s="207" t="str">
        <f ca="1">INDEX($C$2:$C$13,MONTH(INDEX(INDIRECT("Tractor_Status.xls!"&amp;G$1),MATCH($F466,[1]!Serial,0),0)))</f>
        <v>January</v>
      </c>
      <c r="H466" s="206" t="str">
        <f ca="1">IF(INDEX(INDIRECT("Tractor_Status.xls!"&amp;H$1),MATCH($F466,[1]!Serial,0),0)&lt;&gt;0,INDEX(INDIRECT("Tractor_Status.xls!"&amp;H$1),MATCH($F466,[1]!Serial,0),0),"N/A")</f>
        <v>N/A</v>
      </c>
      <c r="I466" s="206" t="str">
        <f ca="1">IF(INDEX(INDIRECT("Tractor_Status.xls!"&amp;I$1),MATCH($F466,[1]!Serial,0),0)&lt;&gt;0,INDEX(INDIRECT("Tractor_Status.xls!"&amp;I$1),MATCH($F466,[1]!Serial,0),0),"N/A")</f>
        <v>N/A</v>
      </c>
      <c r="J466" s="207">
        <f ca="1">IF(INDEX(INDIRECT("Tractor_Status.xls!"&amp;J$1),MATCH($F466,[1]!Serial,0),0)&lt;&gt;0,INDEX(INDIRECT("Tractor_Status.xls!"&amp;J$1),MATCH($F466,[1]!Serial,0),0),"N/A")</f>
        <v>720</v>
      </c>
      <c r="K466" s="206">
        <f ca="1">INDEX(INDIRECT("Tractor_Status.xls!"&amp;K$1),MATCH($F466,[1]!Serial,0),0)</f>
        <v>0</v>
      </c>
      <c r="L466" s="206" t="str">
        <f ca="1">IF(INDEX(INDIRECT("Tractor_Status.xls!"&amp;L$1),MATCH($F466,[1]!Serial,0),0)&lt;&gt;0,INDEX(INDIRECT("Tractor_Status.xls!"&amp;L$1),MATCH($F466,[1]!Serial,0),0),"N/A")</f>
        <v>N/A</v>
      </c>
      <c r="M466" s="206" t="str">
        <f ca="1">IF(INDEX(INDIRECT("Tractor_Status.xls!"&amp;M$1),MATCH($F466,[1]!Serial,0),0)&lt;&gt;0,INDEX(INDIRECT("Tractor_Status.xls!"&amp;M$1),MATCH($F466,[1]!Serial,0),0),"N/A")</f>
        <v>N/A</v>
      </c>
      <c r="N466" s="206" t="str">
        <f ca="1">IF(INDEX(INDIRECT("Tractor_Status.xls!"&amp;N$1),MATCH($F466,[1]!Serial,0),0)&lt;&gt;0,INDEX(INDIRECT("Tractor_Status.xls!"&amp;N$1),MATCH($F466,[1]!Serial,0),0),"N/A")</f>
        <v>N/A</v>
      </c>
    </row>
    <row r="467" spans="6:14" x14ac:dyDescent="0.4">
      <c r="F467" t="s">
        <v>934</v>
      </c>
      <c r="G467" s="207" t="str">
        <f ca="1">INDEX($C$2:$C$13,MONTH(INDEX(INDIRECT("Tractor_Status.xls!"&amp;G$1),MATCH($F467,[1]!Serial,0),0)))</f>
        <v>January</v>
      </c>
      <c r="H467" s="206" t="str">
        <f ca="1">IF(INDEX(INDIRECT("Tractor_Status.xls!"&amp;H$1),MATCH($F467,[1]!Serial,0),0)&lt;&gt;0,INDEX(INDIRECT("Tractor_Status.xls!"&amp;H$1),MATCH($F467,[1]!Serial,0),0),"N/A")</f>
        <v>N/A</v>
      </c>
      <c r="I467" s="206" t="str">
        <f ca="1">IF(INDEX(INDIRECT("Tractor_Status.xls!"&amp;I$1),MATCH($F467,[1]!Serial,0),0)&lt;&gt;0,INDEX(INDIRECT("Tractor_Status.xls!"&amp;I$1),MATCH($F467,[1]!Serial,0),0),"N/A")</f>
        <v>N/A</v>
      </c>
      <c r="J467" s="207" t="str">
        <f ca="1">IF(INDEX(INDIRECT("Tractor_Status.xls!"&amp;J$1),MATCH($F467,[1]!Serial,0),0)&lt;&gt;0,INDEX(INDIRECT("Tractor_Status.xls!"&amp;J$1),MATCH($F467,[1]!Serial,0),0),"N/A")</f>
        <v>1220+</v>
      </c>
      <c r="K467" s="206">
        <f ca="1">INDEX(INDIRECT("Tractor_Status.xls!"&amp;K$1),MATCH($F467,[1]!Serial,0),0)</f>
        <v>0</v>
      </c>
      <c r="L467" s="206" t="str">
        <f ca="1">IF(INDEX(INDIRECT("Tractor_Status.xls!"&amp;L$1),MATCH($F467,[1]!Serial,0),0)&lt;&gt;0,INDEX(INDIRECT("Tractor_Status.xls!"&amp;L$1),MATCH($F467,[1]!Serial,0),0),"N/A")</f>
        <v>N/A</v>
      </c>
      <c r="M467" s="206" t="str">
        <f ca="1">IF(INDEX(INDIRECT("Tractor_Status.xls!"&amp;M$1),MATCH($F467,[1]!Serial,0),0)&lt;&gt;0,INDEX(INDIRECT("Tractor_Status.xls!"&amp;M$1),MATCH($F467,[1]!Serial,0),0),"N/A")</f>
        <v>N/A</v>
      </c>
      <c r="N467" s="206" t="str">
        <f ca="1">IF(INDEX(INDIRECT("Tractor_Status.xls!"&amp;N$1),MATCH($F467,[1]!Serial,0),0)&lt;&gt;0,INDEX(INDIRECT("Tractor_Status.xls!"&amp;N$1),MATCH($F467,[1]!Serial,0),0),"N/A")</f>
        <v>N/A</v>
      </c>
    </row>
    <row r="468" spans="6:14" x14ac:dyDescent="0.4">
      <c r="F468" t="s">
        <v>935</v>
      </c>
      <c r="G468" s="207" t="str">
        <f ca="1">INDEX($C$2:$C$13,MONTH(INDEX(INDIRECT("Tractor_Status.xls!"&amp;G$1),MATCH($F468,[1]!Serial,0),0)))</f>
        <v>January</v>
      </c>
      <c r="H468" s="206" t="str">
        <f ca="1">IF(INDEX(INDIRECT("Tractor_Status.xls!"&amp;H$1),MATCH($F468,[1]!Serial,0),0)&lt;&gt;0,INDEX(INDIRECT("Tractor_Status.xls!"&amp;H$1),MATCH($F468,[1]!Serial,0),0),"N/A")</f>
        <v>N/A</v>
      </c>
      <c r="I468" s="206" t="str">
        <f ca="1">IF(INDEX(INDIRECT("Tractor_Status.xls!"&amp;I$1),MATCH($F468,[1]!Serial,0),0)&lt;&gt;0,INDEX(INDIRECT("Tractor_Status.xls!"&amp;I$1),MATCH($F468,[1]!Serial,0),0),"N/A")</f>
        <v>N/A</v>
      </c>
      <c r="J468" s="207">
        <f ca="1">IF(INDEX(INDIRECT("Tractor_Status.xls!"&amp;J$1),MATCH($F468,[1]!Serial,0),0)&lt;&gt;0,INDEX(INDIRECT("Tractor_Status.xls!"&amp;J$1),MATCH($F468,[1]!Serial,0),0),"N/A")</f>
        <v>1220</v>
      </c>
      <c r="K468" s="206">
        <f ca="1">INDEX(INDIRECT("Tractor_Status.xls!"&amp;K$1),MATCH($F468,[1]!Serial,0),0)</f>
        <v>0</v>
      </c>
      <c r="L468" s="206" t="str">
        <f ca="1">IF(INDEX(INDIRECT("Tractor_Status.xls!"&amp;L$1),MATCH($F468,[1]!Serial,0),0)&lt;&gt;0,INDEX(INDIRECT("Tractor_Status.xls!"&amp;L$1),MATCH($F468,[1]!Serial,0),0),"N/A")</f>
        <v>N/A</v>
      </c>
      <c r="M468" s="206" t="str">
        <f ca="1">IF(INDEX(INDIRECT("Tractor_Status.xls!"&amp;M$1),MATCH($F468,[1]!Serial,0),0)&lt;&gt;0,INDEX(INDIRECT("Tractor_Status.xls!"&amp;M$1),MATCH($F468,[1]!Serial,0),0),"N/A")</f>
        <v>N/A</v>
      </c>
      <c r="N468" s="206" t="str">
        <f ca="1">IF(INDEX(INDIRECT("Tractor_Status.xls!"&amp;N$1),MATCH($F468,[1]!Serial,0),0)&lt;&gt;0,INDEX(INDIRECT("Tractor_Status.xls!"&amp;N$1),MATCH($F468,[1]!Serial,0),0),"N/A")</f>
        <v>N/A</v>
      </c>
    </row>
    <row r="469" spans="6:14" x14ac:dyDescent="0.4">
      <c r="F469" t="s">
        <v>936</v>
      </c>
      <c r="G469" s="207" t="str">
        <f ca="1">INDEX($C$2:$C$13,MONTH(INDEX(INDIRECT("Tractor_Status.xls!"&amp;G$1),MATCH($F469,[1]!Serial,0),0)))</f>
        <v>January</v>
      </c>
      <c r="H469" s="206" t="str">
        <f ca="1">IF(INDEX(INDIRECT("Tractor_Status.xls!"&amp;H$1),MATCH($F469,[1]!Serial,0),0)&lt;&gt;0,INDEX(INDIRECT("Tractor_Status.xls!"&amp;H$1),MATCH($F469,[1]!Serial,0),0),"N/A")</f>
        <v>N/A</v>
      </c>
      <c r="I469" s="206" t="str">
        <f ca="1">IF(INDEX(INDIRECT("Tractor_Status.xls!"&amp;I$1),MATCH($F469,[1]!Serial,0),0)&lt;&gt;0,INDEX(INDIRECT("Tractor_Status.xls!"&amp;I$1),MATCH($F469,[1]!Serial,0),0),"N/A")</f>
        <v>N/A</v>
      </c>
      <c r="J469" s="207">
        <f ca="1">IF(INDEX(INDIRECT("Tractor_Status.xls!"&amp;J$1),MATCH($F469,[1]!Serial,0),0)&lt;&gt;0,INDEX(INDIRECT("Tractor_Status.xls!"&amp;J$1),MATCH($F469,[1]!Serial,0),0),"N/A")</f>
        <v>1220</v>
      </c>
      <c r="K469" s="206">
        <f ca="1">INDEX(INDIRECT("Tractor_Status.xls!"&amp;K$1),MATCH($F469,[1]!Serial,0),0)</f>
        <v>0</v>
      </c>
      <c r="L469" s="206" t="str">
        <f ca="1">IF(INDEX(INDIRECT("Tractor_Status.xls!"&amp;L$1),MATCH($F469,[1]!Serial,0),0)&lt;&gt;0,INDEX(INDIRECT("Tractor_Status.xls!"&amp;L$1),MATCH($F469,[1]!Serial,0),0),"N/A")</f>
        <v>N/A</v>
      </c>
      <c r="M469" s="206" t="str">
        <f ca="1">IF(INDEX(INDIRECT("Tractor_Status.xls!"&amp;M$1),MATCH($F469,[1]!Serial,0),0)&lt;&gt;0,INDEX(INDIRECT("Tractor_Status.xls!"&amp;M$1),MATCH($F469,[1]!Serial,0),0),"N/A")</f>
        <v>N/A</v>
      </c>
      <c r="N469" s="206" t="str">
        <f ca="1">IF(INDEX(INDIRECT("Tractor_Status.xls!"&amp;N$1),MATCH($F469,[1]!Serial,0),0)&lt;&gt;0,INDEX(INDIRECT("Tractor_Status.xls!"&amp;N$1),MATCH($F469,[1]!Serial,0),0),"N/A")</f>
        <v>N/A</v>
      </c>
    </row>
    <row r="470" spans="6:14" x14ac:dyDescent="0.4">
      <c r="F470" t="s">
        <v>937</v>
      </c>
      <c r="G470" s="207" t="str">
        <f ca="1">INDEX($C$2:$C$13,MONTH(INDEX(INDIRECT("Tractor_Status.xls!"&amp;G$1),MATCH($F470,[1]!Serial,0),0)))</f>
        <v>January</v>
      </c>
      <c r="H470" s="206" t="str">
        <f ca="1">IF(INDEX(INDIRECT("Tractor_Status.xls!"&amp;H$1),MATCH($F470,[1]!Serial,0),0)&lt;&gt;0,INDEX(INDIRECT("Tractor_Status.xls!"&amp;H$1),MATCH($F470,[1]!Serial,0),0),"N/A")</f>
        <v>N/A</v>
      </c>
      <c r="I470" s="206" t="str">
        <f ca="1">IF(INDEX(INDIRECT("Tractor_Status.xls!"&amp;I$1),MATCH($F470,[1]!Serial,0),0)&lt;&gt;0,INDEX(INDIRECT("Tractor_Status.xls!"&amp;I$1),MATCH($F470,[1]!Serial,0),0),"N/A")</f>
        <v>N/A</v>
      </c>
      <c r="J470" s="207">
        <f ca="1">IF(INDEX(INDIRECT("Tractor_Status.xls!"&amp;J$1),MATCH($F470,[1]!Serial,0),0)&lt;&gt;0,INDEX(INDIRECT("Tractor_Status.xls!"&amp;J$1),MATCH($F470,[1]!Serial,0),0),"N/A")</f>
        <v>720</v>
      </c>
      <c r="K470" s="206">
        <f ca="1">INDEX(INDIRECT("Tractor_Status.xls!"&amp;K$1),MATCH($F470,[1]!Serial,0),0)</f>
        <v>0</v>
      </c>
      <c r="L470" s="206" t="str">
        <f ca="1">IF(INDEX(INDIRECT("Tractor_Status.xls!"&amp;L$1),MATCH($F470,[1]!Serial,0),0)&lt;&gt;0,INDEX(INDIRECT("Tractor_Status.xls!"&amp;L$1),MATCH($F470,[1]!Serial,0),0),"N/A")</f>
        <v>N/A</v>
      </c>
      <c r="M470" s="206" t="str">
        <f ca="1">IF(INDEX(INDIRECT("Tractor_Status.xls!"&amp;M$1),MATCH($F470,[1]!Serial,0),0)&lt;&gt;0,INDEX(INDIRECT("Tractor_Status.xls!"&amp;M$1),MATCH($F470,[1]!Serial,0),0),"N/A")</f>
        <v>N/A</v>
      </c>
      <c r="N470" s="206" t="str">
        <f ca="1">IF(INDEX(INDIRECT("Tractor_Status.xls!"&amp;N$1),MATCH($F470,[1]!Serial,0),0)&lt;&gt;0,INDEX(INDIRECT("Tractor_Status.xls!"&amp;N$1),MATCH($F470,[1]!Serial,0),0),"N/A")</f>
        <v>N/A</v>
      </c>
    </row>
    <row r="471" spans="6:14" x14ac:dyDescent="0.4">
      <c r="F471" t="s">
        <v>938</v>
      </c>
      <c r="G471" s="207" t="str">
        <f ca="1">INDEX($C$2:$C$13,MONTH(INDEX(INDIRECT("Tractor_Status.xls!"&amp;G$1),MATCH($F471,[1]!Serial,0),0)))</f>
        <v>January</v>
      </c>
      <c r="H471" s="206" t="str">
        <f ca="1">IF(INDEX(INDIRECT("Tractor_Status.xls!"&amp;H$1),MATCH($F471,[1]!Serial,0),0)&lt;&gt;0,INDEX(INDIRECT("Tractor_Status.xls!"&amp;H$1),MATCH($F471,[1]!Serial,0),0),"N/A")</f>
        <v>N/A</v>
      </c>
      <c r="I471" s="206" t="str">
        <f ca="1">IF(INDEX(INDIRECT("Tractor_Status.xls!"&amp;I$1),MATCH($F471,[1]!Serial,0),0)&lt;&gt;0,INDEX(INDIRECT("Tractor_Status.xls!"&amp;I$1),MATCH($F471,[1]!Serial,0),0),"N/A")</f>
        <v>N/A</v>
      </c>
      <c r="J471" s="207">
        <f ca="1">IF(INDEX(INDIRECT("Tractor_Status.xls!"&amp;J$1),MATCH($F471,[1]!Serial,0),0)&lt;&gt;0,INDEX(INDIRECT("Tractor_Status.xls!"&amp;J$1),MATCH($F471,[1]!Serial,0),0),"N/A")</f>
        <v>1025</v>
      </c>
      <c r="K471" s="206">
        <f ca="1">INDEX(INDIRECT("Tractor_Status.xls!"&amp;K$1),MATCH($F471,[1]!Serial,0),0)</f>
        <v>0</v>
      </c>
      <c r="L471" s="206" t="str">
        <f ca="1">IF(INDEX(INDIRECT("Tractor_Status.xls!"&amp;L$1),MATCH($F471,[1]!Serial,0),0)&lt;&gt;0,INDEX(INDIRECT("Tractor_Status.xls!"&amp;L$1),MATCH($F471,[1]!Serial,0),0),"N/A")</f>
        <v>N/A</v>
      </c>
      <c r="M471" s="206" t="str">
        <f ca="1">IF(INDEX(INDIRECT("Tractor_Status.xls!"&amp;M$1),MATCH($F471,[1]!Serial,0),0)&lt;&gt;0,INDEX(INDIRECT("Tractor_Status.xls!"&amp;M$1),MATCH($F471,[1]!Serial,0),0),"N/A")</f>
        <v>N/A</v>
      </c>
      <c r="N471" s="206" t="str">
        <f ca="1">IF(INDEX(INDIRECT("Tractor_Status.xls!"&amp;N$1),MATCH($F471,[1]!Serial,0),0)&lt;&gt;0,INDEX(INDIRECT("Tractor_Status.xls!"&amp;N$1),MATCH($F471,[1]!Serial,0),0),"N/A")</f>
        <v>N/A</v>
      </c>
    </row>
    <row r="472" spans="6:14" x14ac:dyDescent="0.4">
      <c r="F472" t="s">
        <v>939</v>
      </c>
      <c r="G472" s="207" t="str">
        <f ca="1">INDEX($C$2:$C$13,MONTH(INDEX(INDIRECT("Tractor_Status.xls!"&amp;G$1),MATCH($F472,[1]!Serial,0),0)))</f>
        <v>January</v>
      </c>
      <c r="H472" s="206" t="str">
        <f ca="1">IF(INDEX(INDIRECT("Tractor_Status.xls!"&amp;H$1),MATCH($F472,[1]!Serial,0),0)&lt;&gt;0,INDEX(INDIRECT("Tractor_Status.xls!"&amp;H$1),MATCH($F472,[1]!Serial,0),0),"N/A")</f>
        <v>N/A</v>
      </c>
      <c r="I472" s="206" t="str">
        <f ca="1">IF(INDEX(INDIRECT("Tractor_Status.xls!"&amp;I$1),MATCH($F472,[1]!Serial,0),0)&lt;&gt;0,INDEX(INDIRECT("Tractor_Status.xls!"&amp;I$1),MATCH($F472,[1]!Serial,0),0),"N/A")</f>
        <v>N/A</v>
      </c>
      <c r="J472" s="207">
        <f ca="1">IF(INDEX(INDIRECT("Tractor_Status.xls!"&amp;J$1),MATCH($F472,[1]!Serial,0),0)&lt;&gt;0,INDEX(INDIRECT("Tractor_Status.xls!"&amp;J$1),MATCH($F472,[1]!Serial,0),0),"N/A")</f>
        <v>1025</v>
      </c>
      <c r="K472" s="206">
        <f ca="1">INDEX(INDIRECT("Tractor_Status.xls!"&amp;K$1),MATCH($F472,[1]!Serial,0),0)</f>
        <v>0</v>
      </c>
      <c r="L472" s="206" t="str">
        <f ca="1">IF(INDEX(INDIRECT("Tractor_Status.xls!"&amp;L$1),MATCH($F472,[1]!Serial,0),0)&lt;&gt;0,INDEX(INDIRECT("Tractor_Status.xls!"&amp;L$1),MATCH($F472,[1]!Serial,0),0),"N/A")</f>
        <v>N/A</v>
      </c>
      <c r="M472" s="206" t="str">
        <f ca="1">IF(INDEX(INDIRECT("Tractor_Status.xls!"&amp;M$1),MATCH($F472,[1]!Serial,0),0)&lt;&gt;0,INDEX(INDIRECT("Tractor_Status.xls!"&amp;M$1),MATCH($F472,[1]!Serial,0),0),"N/A")</f>
        <v>N/A</v>
      </c>
      <c r="N472" s="206" t="str">
        <f ca="1">IF(INDEX(INDIRECT("Tractor_Status.xls!"&amp;N$1),MATCH($F472,[1]!Serial,0),0)&lt;&gt;0,INDEX(INDIRECT("Tractor_Status.xls!"&amp;N$1),MATCH($F472,[1]!Serial,0),0),"N/A")</f>
        <v>N/A</v>
      </c>
    </row>
    <row r="473" spans="6:14" x14ac:dyDescent="0.4">
      <c r="F473" t="s">
        <v>940</v>
      </c>
      <c r="G473" s="207" t="str">
        <f ca="1">INDEX($C$2:$C$13,MONTH(INDEX(INDIRECT("Tractor_Status.xls!"&amp;G$1),MATCH($F473,[1]!Serial,0),0)))</f>
        <v>January</v>
      </c>
      <c r="H473" s="206" t="str">
        <f ca="1">IF(INDEX(INDIRECT("Tractor_Status.xls!"&amp;H$1),MATCH($F473,[1]!Serial,0),0)&lt;&gt;0,INDEX(INDIRECT("Tractor_Status.xls!"&amp;H$1),MATCH($F473,[1]!Serial,0),0),"N/A")</f>
        <v>N/A</v>
      </c>
      <c r="I473" s="206" t="str">
        <f ca="1">IF(INDEX(INDIRECT("Tractor_Status.xls!"&amp;I$1),MATCH($F473,[1]!Serial,0),0)&lt;&gt;0,INDEX(INDIRECT("Tractor_Status.xls!"&amp;I$1),MATCH($F473,[1]!Serial,0),0),"N/A")</f>
        <v>N/A</v>
      </c>
      <c r="J473" s="207">
        <f ca="1">IF(INDEX(INDIRECT("Tractor_Status.xls!"&amp;J$1),MATCH($F473,[1]!Serial,0),0)&lt;&gt;0,INDEX(INDIRECT("Tractor_Status.xls!"&amp;J$1),MATCH($F473,[1]!Serial,0),0),"N/A")</f>
        <v>720</v>
      </c>
      <c r="K473" s="206">
        <f ca="1">INDEX(INDIRECT("Tractor_Status.xls!"&amp;K$1),MATCH($F473,[1]!Serial,0),0)</f>
        <v>0</v>
      </c>
      <c r="L473" s="206" t="str">
        <f ca="1">IF(INDEX(INDIRECT("Tractor_Status.xls!"&amp;L$1),MATCH($F473,[1]!Serial,0),0)&lt;&gt;0,INDEX(INDIRECT("Tractor_Status.xls!"&amp;L$1),MATCH($F473,[1]!Serial,0),0),"N/A")</f>
        <v>N/A</v>
      </c>
      <c r="M473" s="206" t="str">
        <f ca="1">IF(INDEX(INDIRECT("Tractor_Status.xls!"&amp;M$1),MATCH($F473,[1]!Serial,0),0)&lt;&gt;0,INDEX(INDIRECT("Tractor_Status.xls!"&amp;M$1),MATCH($F473,[1]!Serial,0),0),"N/A")</f>
        <v>N/A</v>
      </c>
      <c r="N473" s="206" t="str">
        <f ca="1">IF(INDEX(INDIRECT("Tractor_Status.xls!"&amp;N$1),MATCH($F473,[1]!Serial,0),0)&lt;&gt;0,INDEX(INDIRECT("Tractor_Status.xls!"&amp;N$1),MATCH($F473,[1]!Serial,0),0),"N/A")</f>
        <v>N/A</v>
      </c>
    </row>
    <row r="474" spans="6:14" x14ac:dyDescent="0.4">
      <c r="F474" t="s">
        <v>941</v>
      </c>
      <c r="G474" s="207" t="str">
        <f ca="1">INDEX($C$2:$C$13,MONTH(INDEX(INDIRECT("Tractor_Status.xls!"&amp;G$1),MATCH($F474,[1]!Serial,0),0)))</f>
        <v>January</v>
      </c>
      <c r="H474" s="206" t="str">
        <f ca="1">IF(INDEX(INDIRECT("Tractor_Status.xls!"&amp;H$1),MATCH($F474,[1]!Serial,0),0)&lt;&gt;0,INDEX(INDIRECT("Tractor_Status.xls!"&amp;H$1),MATCH($F474,[1]!Serial,0),0),"N/A")</f>
        <v>N/A</v>
      </c>
      <c r="I474" s="206" t="str">
        <f ca="1">IF(INDEX(INDIRECT("Tractor_Status.xls!"&amp;I$1),MATCH($F474,[1]!Serial,0),0)&lt;&gt;0,INDEX(INDIRECT("Tractor_Status.xls!"&amp;I$1),MATCH($F474,[1]!Serial,0),0),"N/A")</f>
        <v>N/A</v>
      </c>
      <c r="J474" s="207">
        <f ca="1">IF(INDEX(INDIRECT("Tractor_Status.xls!"&amp;J$1),MATCH($F474,[1]!Serial,0),0)&lt;&gt;0,INDEX(INDIRECT("Tractor_Status.xls!"&amp;J$1),MATCH($F474,[1]!Serial,0),0),"N/A")</f>
        <v>1020</v>
      </c>
      <c r="K474" s="206">
        <f ca="1">INDEX(INDIRECT("Tractor_Status.xls!"&amp;K$1),MATCH($F474,[1]!Serial,0),0)</f>
        <v>0</v>
      </c>
      <c r="L474" s="206" t="str">
        <f ca="1">IF(INDEX(INDIRECT("Tractor_Status.xls!"&amp;L$1),MATCH($F474,[1]!Serial,0),0)&lt;&gt;0,INDEX(INDIRECT("Tractor_Status.xls!"&amp;L$1),MATCH($F474,[1]!Serial,0),0),"N/A")</f>
        <v>N/A</v>
      </c>
      <c r="M474" s="206" t="str">
        <f ca="1">IF(INDEX(INDIRECT("Tractor_Status.xls!"&amp;M$1),MATCH($F474,[1]!Serial,0),0)&lt;&gt;0,INDEX(INDIRECT("Tractor_Status.xls!"&amp;M$1),MATCH($F474,[1]!Serial,0),0),"N/A")</f>
        <v>N/A</v>
      </c>
      <c r="N474" s="206" t="str">
        <f ca="1">IF(INDEX(INDIRECT("Tractor_Status.xls!"&amp;N$1),MATCH($F474,[1]!Serial,0),0)&lt;&gt;0,INDEX(INDIRECT("Tractor_Status.xls!"&amp;N$1),MATCH($F474,[1]!Serial,0),0),"N/A")</f>
        <v>N/A</v>
      </c>
    </row>
    <row r="475" spans="6:14" x14ac:dyDescent="0.4">
      <c r="F475" t="s">
        <v>942</v>
      </c>
      <c r="G475" s="207" t="str">
        <f ca="1">INDEX($C$2:$C$13,MONTH(INDEX(INDIRECT("Tractor_Status.xls!"&amp;G$1),MATCH($F475,[1]!Serial,0),0)))</f>
        <v>January</v>
      </c>
      <c r="H475" s="206" t="str">
        <f ca="1">IF(INDEX(INDIRECT("Tractor_Status.xls!"&amp;H$1),MATCH($F475,[1]!Serial,0),0)&lt;&gt;0,INDEX(INDIRECT("Tractor_Status.xls!"&amp;H$1),MATCH($F475,[1]!Serial,0),0),"N/A")</f>
        <v>N/A</v>
      </c>
      <c r="I475" s="206" t="str">
        <f ca="1">IF(INDEX(INDIRECT("Tractor_Status.xls!"&amp;I$1),MATCH($F475,[1]!Serial,0),0)&lt;&gt;0,INDEX(INDIRECT("Tractor_Status.xls!"&amp;I$1),MATCH($F475,[1]!Serial,0),0),"N/A")</f>
        <v>N/A</v>
      </c>
      <c r="J475" s="207">
        <f ca="1">IF(INDEX(INDIRECT("Tractor_Status.xls!"&amp;J$1),MATCH($F475,[1]!Serial,0),0)&lt;&gt;0,INDEX(INDIRECT("Tractor_Status.xls!"&amp;J$1),MATCH($F475,[1]!Serial,0),0),"N/A")</f>
        <v>1025</v>
      </c>
      <c r="K475" s="206">
        <f ca="1">INDEX(INDIRECT("Tractor_Status.xls!"&amp;K$1),MATCH($F475,[1]!Serial,0),0)</f>
        <v>0</v>
      </c>
      <c r="L475" s="206" t="str">
        <f ca="1">IF(INDEX(INDIRECT("Tractor_Status.xls!"&amp;L$1),MATCH($F475,[1]!Serial,0),0)&lt;&gt;0,INDEX(INDIRECT("Tractor_Status.xls!"&amp;L$1),MATCH($F475,[1]!Serial,0),0),"N/A")</f>
        <v>N/A</v>
      </c>
      <c r="M475" s="206" t="str">
        <f ca="1">IF(INDEX(INDIRECT("Tractor_Status.xls!"&amp;M$1),MATCH($F475,[1]!Serial,0),0)&lt;&gt;0,INDEX(INDIRECT("Tractor_Status.xls!"&amp;M$1),MATCH($F475,[1]!Serial,0),0),"N/A")</f>
        <v>N/A</v>
      </c>
      <c r="N475" s="206" t="str">
        <f ca="1">IF(INDEX(INDIRECT("Tractor_Status.xls!"&amp;N$1),MATCH($F475,[1]!Serial,0),0)&lt;&gt;0,INDEX(INDIRECT("Tractor_Status.xls!"&amp;N$1),MATCH($F475,[1]!Serial,0),0),"N/A")</f>
        <v>N/A</v>
      </c>
    </row>
    <row r="476" spans="6:14" x14ac:dyDescent="0.4">
      <c r="F476" t="s">
        <v>943</v>
      </c>
      <c r="G476" s="207" t="str">
        <f ca="1">INDEX($C$2:$C$13,MONTH(INDEX(INDIRECT("Tractor_Status.xls!"&amp;G$1),MATCH($F476,[1]!Serial,0),0)))</f>
        <v>January</v>
      </c>
      <c r="H476" s="206" t="str">
        <f ca="1">IF(INDEX(INDIRECT("Tractor_Status.xls!"&amp;H$1),MATCH($F476,[1]!Serial,0),0)&lt;&gt;0,INDEX(INDIRECT("Tractor_Status.xls!"&amp;H$1),MATCH($F476,[1]!Serial,0),0),"N/A")</f>
        <v>N/A</v>
      </c>
      <c r="I476" s="206" t="str">
        <f ca="1">IF(INDEX(INDIRECT("Tractor_Status.xls!"&amp;I$1),MATCH($F476,[1]!Serial,0),0)&lt;&gt;0,INDEX(INDIRECT("Tractor_Status.xls!"&amp;I$1),MATCH($F476,[1]!Serial,0),0),"N/A")</f>
        <v>N/A</v>
      </c>
      <c r="J476" s="207">
        <f ca="1">IF(INDEX(INDIRECT("Tractor_Status.xls!"&amp;J$1),MATCH($F476,[1]!Serial,0),0)&lt;&gt;0,INDEX(INDIRECT("Tractor_Status.xls!"&amp;J$1),MATCH($F476,[1]!Serial,0),0),"N/A")</f>
        <v>720</v>
      </c>
      <c r="K476" s="206">
        <f ca="1">INDEX(INDIRECT("Tractor_Status.xls!"&amp;K$1),MATCH($F476,[1]!Serial,0),0)</f>
        <v>0</v>
      </c>
      <c r="L476" s="206" t="str">
        <f ca="1">IF(INDEX(INDIRECT("Tractor_Status.xls!"&amp;L$1),MATCH($F476,[1]!Serial,0),0)&lt;&gt;0,INDEX(INDIRECT("Tractor_Status.xls!"&amp;L$1),MATCH($F476,[1]!Serial,0),0),"N/A")</f>
        <v>N/A</v>
      </c>
      <c r="M476" s="206" t="str">
        <f ca="1">IF(INDEX(INDIRECT("Tractor_Status.xls!"&amp;M$1),MATCH($F476,[1]!Serial,0),0)&lt;&gt;0,INDEX(INDIRECT("Tractor_Status.xls!"&amp;M$1),MATCH($F476,[1]!Serial,0),0),"N/A")</f>
        <v>N/A</v>
      </c>
      <c r="N476" s="206" t="str">
        <f ca="1">IF(INDEX(INDIRECT("Tractor_Status.xls!"&amp;N$1),MATCH($F476,[1]!Serial,0),0)&lt;&gt;0,INDEX(INDIRECT("Tractor_Status.xls!"&amp;N$1),MATCH($F476,[1]!Serial,0),0),"N/A")</f>
        <v>N/A</v>
      </c>
    </row>
    <row r="477" spans="6:14" x14ac:dyDescent="0.4">
      <c r="F477" t="s">
        <v>944</v>
      </c>
      <c r="G477" s="207" t="str">
        <f ca="1">INDEX($C$2:$C$13,MONTH(INDEX(INDIRECT("Tractor_Status.xls!"&amp;G$1),MATCH($F477,[1]!Serial,0),0)))</f>
        <v>January</v>
      </c>
      <c r="H477" s="206" t="str">
        <f ca="1">IF(INDEX(INDIRECT("Tractor_Status.xls!"&amp;H$1),MATCH($F477,[1]!Serial,0),0)&lt;&gt;0,INDEX(INDIRECT("Tractor_Status.xls!"&amp;H$1),MATCH($F477,[1]!Serial,0),0),"N/A")</f>
        <v>N/A</v>
      </c>
      <c r="I477" s="206" t="str">
        <f ca="1">IF(INDEX(INDIRECT("Tractor_Status.xls!"&amp;I$1),MATCH($F477,[1]!Serial,0),0)&lt;&gt;0,INDEX(INDIRECT("Tractor_Status.xls!"&amp;I$1),MATCH($F477,[1]!Serial,0),0),"N/A")</f>
        <v>N/A</v>
      </c>
      <c r="J477" s="207" t="str">
        <f ca="1">IF(INDEX(INDIRECT("Tractor_Status.xls!"&amp;J$1),MATCH($F477,[1]!Serial,0),0)&lt;&gt;0,INDEX(INDIRECT("Tractor_Status.xls!"&amp;J$1),MATCH($F477,[1]!Serial,0),0),"N/A")</f>
        <v>1220+</v>
      </c>
      <c r="K477" s="206">
        <f ca="1">INDEX(INDIRECT("Tractor_Status.xls!"&amp;K$1),MATCH($F477,[1]!Serial,0),0)</f>
        <v>0</v>
      </c>
      <c r="L477" s="206" t="str">
        <f ca="1">IF(INDEX(INDIRECT("Tractor_Status.xls!"&amp;L$1),MATCH($F477,[1]!Serial,0),0)&lt;&gt;0,INDEX(INDIRECT("Tractor_Status.xls!"&amp;L$1),MATCH($F477,[1]!Serial,0),0),"N/A")</f>
        <v>N/A</v>
      </c>
      <c r="M477" s="206" t="str">
        <f ca="1">IF(INDEX(INDIRECT("Tractor_Status.xls!"&amp;M$1),MATCH($F477,[1]!Serial,0),0)&lt;&gt;0,INDEX(INDIRECT("Tractor_Status.xls!"&amp;M$1),MATCH($F477,[1]!Serial,0),0),"N/A")</f>
        <v>N/A</v>
      </c>
      <c r="N477" s="206" t="str">
        <f ca="1">IF(INDEX(INDIRECT("Tractor_Status.xls!"&amp;N$1),MATCH($F477,[1]!Serial,0),0)&lt;&gt;0,INDEX(INDIRECT("Tractor_Status.xls!"&amp;N$1),MATCH($F477,[1]!Serial,0),0),"N/A")</f>
        <v>N/A</v>
      </c>
    </row>
    <row r="478" spans="6:14" x14ac:dyDescent="0.4">
      <c r="F478" t="s">
        <v>945</v>
      </c>
      <c r="G478" s="207" t="str">
        <f ca="1">INDEX($C$2:$C$13,MONTH(INDEX(INDIRECT("Tractor_Status.xls!"&amp;G$1),MATCH($F478,[1]!Serial,0),0)))</f>
        <v>January</v>
      </c>
      <c r="H478" s="206" t="str">
        <f ca="1">IF(INDEX(INDIRECT("Tractor_Status.xls!"&amp;H$1),MATCH($F478,[1]!Serial,0),0)&lt;&gt;0,INDEX(INDIRECT("Tractor_Status.xls!"&amp;H$1),MATCH($F478,[1]!Serial,0),0),"N/A")</f>
        <v>N/A</v>
      </c>
      <c r="I478" s="206" t="str">
        <f ca="1">IF(INDEX(INDIRECT("Tractor_Status.xls!"&amp;I$1),MATCH($F478,[1]!Serial,0),0)&lt;&gt;0,INDEX(INDIRECT("Tractor_Status.xls!"&amp;I$1),MATCH($F478,[1]!Serial,0),0),"N/A")</f>
        <v>N/A</v>
      </c>
      <c r="J478" s="207">
        <f ca="1">IF(INDEX(INDIRECT("Tractor_Status.xls!"&amp;J$1),MATCH($F478,[1]!Serial,0),0)&lt;&gt;0,INDEX(INDIRECT("Tractor_Status.xls!"&amp;J$1),MATCH($F478,[1]!Serial,0),0),"N/A")</f>
        <v>1220</v>
      </c>
      <c r="K478" s="206">
        <f ca="1">INDEX(INDIRECT("Tractor_Status.xls!"&amp;K$1),MATCH($F478,[1]!Serial,0),0)</f>
        <v>0</v>
      </c>
      <c r="L478" s="206" t="str">
        <f ca="1">IF(INDEX(INDIRECT("Tractor_Status.xls!"&amp;L$1),MATCH($F478,[1]!Serial,0),0)&lt;&gt;0,INDEX(INDIRECT("Tractor_Status.xls!"&amp;L$1),MATCH($F478,[1]!Serial,0),0),"N/A")</f>
        <v>N/A</v>
      </c>
      <c r="M478" s="206" t="str">
        <f ca="1">IF(INDEX(INDIRECT("Tractor_Status.xls!"&amp;M$1),MATCH($F478,[1]!Serial,0),0)&lt;&gt;0,INDEX(INDIRECT("Tractor_Status.xls!"&amp;M$1),MATCH($F478,[1]!Serial,0),0),"N/A")</f>
        <v>N/A</v>
      </c>
      <c r="N478" s="206" t="str">
        <f ca="1">IF(INDEX(INDIRECT("Tractor_Status.xls!"&amp;N$1),MATCH($F478,[1]!Serial,0),0)&lt;&gt;0,INDEX(INDIRECT("Tractor_Status.xls!"&amp;N$1),MATCH($F478,[1]!Serial,0),0),"N/A")</f>
        <v>N/A</v>
      </c>
    </row>
    <row r="479" spans="6:14" x14ac:dyDescent="0.4">
      <c r="F479" t="s">
        <v>946</v>
      </c>
      <c r="G479" s="207" t="str">
        <f ca="1">INDEX($C$2:$C$13,MONTH(INDEX(INDIRECT("Tractor_Status.xls!"&amp;G$1),MATCH($F479,[1]!Serial,0),0)))</f>
        <v>January</v>
      </c>
      <c r="H479" s="206" t="str">
        <f ca="1">IF(INDEX(INDIRECT("Tractor_Status.xls!"&amp;H$1),MATCH($F479,[1]!Serial,0),0)&lt;&gt;0,INDEX(INDIRECT("Tractor_Status.xls!"&amp;H$1),MATCH($F479,[1]!Serial,0),0),"N/A")</f>
        <v>N/A</v>
      </c>
      <c r="I479" s="206" t="str">
        <f ca="1">IF(INDEX(INDIRECT("Tractor_Status.xls!"&amp;I$1),MATCH($F479,[1]!Serial,0),0)&lt;&gt;0,INDEX(INDIRECT("Tractor_Status.xls!"&amp;I$1),MATCH($F479,[1]!Serial,0),0),"N/A")</f>
        <v>N/A</v>
      </c>
      <c r="J479" s="207">
        <f ca="1">IF(INDEX(INDIRECT("Tractor_Status.xls!"&amp;J$1),MATCH($F479,[1]!Serial,0),0)&lt;&gt;0,INDEX(INDIRECT("Tractor_Status.xls!"&amp;J$1),MATCH($F479,[1]!Serial,0),0),"N/A")</f>
        <v>1220</v>
      </c>
      <c r="K479" s="206">
        <f ca="1">INDEX(INDIRECT("Tractor_Status.xls!"&amp;K$1),MATCH($F479,[1]!Serial,0),0)</f>
        <v>0</v>
      </c>
      <c r="L479" s="206" t="str">
        <f ca="1">IF(INDEX(INDIRECT("Tractor_Status.xls!"&amp;L$1),MATCH($F479,[1]!Serial,0),0)&lt;&gt;0,INDEX(INDIRECT("Tractor_Status.xls!"&amp;L$1),MATCH($F479,[1]!Serial,0),0),"N/A")</f>
        <v>N/A</v>
      </c>
      <c r="M479" s="206" t="str">
        <f ca="1">IF(INDEX(INDIRECT("Tractor_Status.xls!"&amp;M$1),MATCH($F479,[1]!Serial,0),0)&lt;&gt;0,INDEX(INDIRECT("Tractor_Status.xls!"&amp;M$1),MATCH($F479,[1]!Serial,0),0),"N/A")</f>
        <v>N/A</v>
      </c>
      <c r="N479" s="206" t="str">
        <f ca="1">IF(INDEX(INDIRECT("Tractor_Status.xls!"&amp;N$1),MATCH($F479,[1]!Serial,0),0)&lt;&gt;0,INDEX(INDIRECT("Tractor_Status.xls!"&amp;N$1),MATCH($F479,[1]!Serial,0),0),"N/A")</f>
        <v>N/A</v>
      </c>
    </row>
    <row r="480" spans="6:14" x14ac:dyDescent="0.4">
      <c r="F480" t="s">
        <v>947</v>
      </c>
      <c r="G480" s="207" t="str">
        <f ca="1">INDEX($C$2:$C$13,MONTH(INDEX(INDIRECT("Tractor_Status.xls!"&amp;G$1),MATCH($F480,[1]!Serial,0),0)))</f>
        <v>January</v>
      </c>
      <c r="H480" s="206" t="str">
        <f ca="1">IF(INDEX(INDIRECT("Tractor_Status.xls!"&amp;H$1),MATCH($F480,[1]!Serial,0),0)&lt;&gt;0,INDEX(INDIRECT("Tractor_Status.xls!"&amp;H$1),MATCH($F480,[1]!Serial,0),0),"N/A")</f>
        <v>N/A</v>
      </c>
      <c r="I480" s="206" t="str">
        <f ca="1">IF(INDEX(INDIRECT("Tractor_Status.xls!"&amp;I$1),MATCH($F480,[1]!Serial,0),0)&lt;&gt;0,INDEX(INDIRECT("Tractor_Status.xls!"&amp;I$1),MATCH($F480,[1]!Serial,0),0),"N/A")</f>
        <v>N/A</v>
      </c>
      <c r="J480" s="207">
        <f ca="1">IF(INDEX(INDIRECT("Tractor_Status.xls!"&amp;J$1),MATCH($F480,[1]!Serial,0),0)&lt;&gt;0,INDEX(INDIRECT("Tractor_Status.xls!"&amp;J$1),MATCH($F480,[1]!Serial,0),0),"N/A")</f>
        <v>720</v>
      </c>
      <c r="K480" s="206">
        <f ca="1">INDEX(INDIRECT("Tractor_Status.xls!"&amp;K$1),MATCH($F480,[1]!Serial,0),0)</f>
        <v>0</v>
      </c>
      <c r="L480" s="206" t="str">
        <f ca="1">IF(INDEX(INDIRECT("Tractor_Status.xls!"&amp;L$1),MATCH($F480,[1]!Serial,0),0)&lt;&gt;0,INDEX(INDIRECT("Tractor_Status.xls!"&amp;L$1),MATCH($F480,[1]!Serial,0),0),"N/A")</f>
        <v>N/A</v>
      </c>
      <c r="M480" s="206" t="str">
        <f ca="1">IF(INDEX(INDIRECT("Tractor_Status.xls!"&amp;M$1),MATCH($F480,[1]!Serial,0),0)&lt;&gt;0,INDEX(INDIRECT("Tractor_Status.xls!"&amp;M$1),MATCH($F480,[1]!Serial,0),0),"N/A")</f>
        <v>N/A</v>
      </c>
      <c r="N480" s="206" t="str">
        <f ca="1">IF(INDEX(INDIRECT("Tractor_Status.xls!"&amp;N$1),MATCH($F480,[1]!Serial,0),0)&lt;&gt;0,INDEX(INDIRECT("Tractor_Status.xls!"&amp;N$1),MATCH($F480,[1]!Serial,0),0),"N/A")</f>
        <v>N/A</v>
      </c>
    </row>
    <row r="481" spans="6:14" x14ac:dyDescent="0.4">
      <c r="F481" t="s">
        <v>948</v>
      </c>
      <c r="G481" s="207" t="str">
        <f ca="1">INDEX($C$2:$C$13,MONTH(INDEX(INDIRECT("Tractor_Status.xls!"&amp;G$1),MATCH($F481,[1]!Serial,0),0)))</f>
        <v>January</v>
      </c>
      <c r="H481" s="206" t="str">
        <f ca="1">IF(INDEX(INDIRECT("Tractor_Status.xls!"&amp;H$1),MATCH($F481,[1]!Serial,0),0)&lt;&gt;0,INDEX(INDIRECT("Tractor_Status.xls!"&amp;H$1),MATCH($F481,[1]!Serial,0),0),"N/A")</f>
        <v>N/A</v>
      </c>
      <c r="I481" s="206" t="str">
        <f ca="1">IF(INDEX(INDIRECT("Tractor_Status.xls!"&amp;I$1),MATCH($F481,[1]!Serial,0),0)&lt;&gt;0,INDEX(INDIRECT("Tractor_Status.xls!"&amp;I$1),MATCH($F481,[1]!Serial,0),0),"N/A")</f>
        <v>N/A</v>
      </c>
      <c r="J481" s="207">
        <f ca="1">IF(INDEX(INDIRECT("Tractor_Status.xls!"&amp;J$1),MATCH($F481,[1]!Serial,0),0)&lt;&gt;0,INDEX(INDIRECT("Tractor_Status.xls!"&amp;J$1),MATCH($F481,[1]!Serial,0),0),"N/A")</f>
        <v>1025</v>
      </c>
      <c r="K481" s="206">
        <f ca="1">INDEX(INDIRECT("Tractor_Status.xls!"&amp;K$1),MATCH($F481,[1]!Serial,0),0)</f>
        <v>0</v>
      </c>
      <c r="L481" s="206" t="str">
        <f ca="1">IF(INDEX(INDIRECT("Tractor_Status.xls!"&amp;L$1),MATCH($F481,[1]!Serial,0),0)&lt;&gt;0,INDEX(INDIRECT("Tractor_Status.xls!"&amp;L$1),MATCH($F481,[1]!Serial,0),0),"N/A")</f>
        <v>N/A</v>
      </c>
      <c r="M481" s="206" t="str">
        <f ca="1">IF(INDEX(INDIRECT("Tractor_Status.xls!"&amp;M$1),MATCH($F481,[1]!Serial,0),0)&lt;&gt;0,INDEX(INDIRECT("Tractor_Status.xls!"&amp;M$1),MATCH($F481,[1]!Serial,0),0),"N/A")</f>
        <v>N/A</v>
      </c>
      <c r="N481" s="206" t="str">
        <f ca="1">IF(INDEX(INDIRECT("Tractor_Status.xls!"&amp;N$1),MATCH($F481,[1]!Serial,0),0)&lt;&gt;0,INDEX(INDIRECT("Tractor_Status.xls!"&amp;N$1),MATCH($F481,[1]!Serial,0),0),"N/A")</f>
        <v>N/A</v>
      </c>
    </row>
    <row r="482" spans="6:14" x14ac:dyDescent="0.4">
      <c r="F482" t="s">
        <v>949</v>
      </c>
      <c r="G482" s="207" t="str">
        <f ca="1">INDEX($C$2:$C$13,MONTH(INDEX(INDIRECT("Tractor_Status.xls!"&amp;G$1),MATCH($F482,[1]!Serial,0),0)))</f>
        <v>January</v>
      </c>
      <c r="H482" s="206" t="str">
        <f ca="1">IF(INDEX(INDIRECT("Tractor_Status.xls!"&amp;H$1),MATCH($F482,[1]!Serial,0),0)&lt;&gt;0,INDEX(INDIRECT("Tractor_Status.xls!"&amp;H$1),MATCH($F482,[1]!Serial,0),0),"N/A")</f>
        <v>N/A</v>
      </c>
      <c r="I482" s="206" t="str">
        <f ca="1">IF(INDEX(INDIRECT("Tractor_Status.xls!"&amp;I$1),MATCH($F482,[1]!Serial,0),0)&lt;&gt;0,INDEX(INDIRECT("Tractor_Status.xls!"&amp;I$1),MATCH($F482,[1]!Serial,0),0),"N/A")</f>
        <v>N/A</v>
      </c>
      <c r="J482" s="207">
        <f ca="1">IF(INDEX(INDIRECT("Tractor_Status.xls!"&amp;J$1),MATCH($F482,[1]!Serial,0),0)&lt;&gt;0,INDEX(INDIRECT("Tractor_Status.xls!"&amp;J$1),MATCH($F482,[1]!Serial,0),0),"N/A")</f>
        <v>720</v>
      </c>
      <c r="K482" s="206">
        <f ca="1">INDEX(INDIRECT("Tractor_Status.xls!"&amp;K$1),MATCH($F482,[1]!Serial,0),0)</f>
        <v>0</v>
      </c>
      <c r="L482" s="206" t="str">
        <f ca="1">IF(INDEX(INDIRECT("Tractor_Status.xls!"&amp;L$1),MATCH($F482,[1]!Serial,0),0)&lt;&gt;0,INDEX(INDIRECT("Tractor_Status.xls!"&amp;L$1),MATCH($F482,[1]!Serial,0),0),"N/A")</f>
        <v>N/A</v>
      </c>
      <c r="M482" s="206" t="str">
        <f ca="1">IF(INDEX(INDIRECT("Tractor_Status.xls!"&amp;M$1),MATCH($F482,[1]!Serial,0),0)&lt;&gt;0,INDEX(INDIRECT("Tractor_Status.xls!"&amp;M$1),MATCH($F482,[1]!Serial,0),0),"N/A")</f>
        <v>N/A</v>
      </c>
      <c r="N482" s="206" t="str">
        <f ca="1">IF(INDEX(INDIRECT("Tractor_Status.xls!"&amp;N$1),MATCH($F482,[1]!Serial,0),0)&lt;&gt;0,INDEX(INDIRECT("Tractor_Status.xls!"&amp;N$1),MATCH($F482,[1]!Serial,0),0),"N/A")</f>
        <v>N/A</v>
      </c>
    </row>
    <row r="483" spans="6:14" x14ac:dyDescent="0.4">
      <c r="F483" t="s">
        <v>950</v>
      </c>
      <c r="G483" s="207" t="str">
        <f ca="1">INDEX($C$2:$C$13,MONTH(INDEX(INDIRECT("Tractor_Status.xls!"&amp;G$1),MATCH($F483,[1]!Serial,0),0)))</f>
        <v>January</v>
      </c>
      <c r="H483" s="206" t="str">
        <f ca="1">IF(INDEX(INDIRECT("Tractor_Status.xls!"&amp;H$1),MATCH($F483,[1]!Serial,0),0)&lt;&gt;0,INDEX(INDIRECT("Tractor_Status.xls!"&amp;H$1),MATCH($F483,[1]!Serial,0),0),"N/A")</f>
        <v>N/A</v>
      </c>
      <c r="I483" s="206" t="str">
        <f ca="1">IF(INDEX(INDIRECT("Tractor_Status.xls!"&amp;I$1),MATCH($F483,[1]!Serial,0),0)&lt;&gt;0,INDEX(INDIRECT("Tractor_Status.xls!"&amp;I$1),MATCH($F483,[1]!Serial,0),0),"N/A")</f>
        <v>N/A</v>
      </c>
      <c r="J483" s="207">
        <f ca="1">IF(INDEX(INDIRECT("Tractor_Status.xls!"&amp;J$1),MATCH($F483,[1]!Serial,0),0)&lt;&gt;0,INDEX(INDIRECT("Tractor_Status.xls!"&amp;J$1),MATCH($F483,[1]!Serial,0),0),"N/A")</f>
        <v>720</v>
      </c>
      <c r="K483" s="206">
        <f ca="1">INDEX(INDIRECT("Tractor_Status.xls!"&amp;K$1),MATCH($F483,[1]!Serial,0),0)</f>
        <v>0</v>
      </c>
      <c r="L483" s="206" t="str">
        <f ca="1">IF(INDEX(INDIRECT("Tractor_Status.xls!"&amp;L$1),MATCH($F483,[1]!Serial,0),0)&lt;&gt;0,INDEX(INDIRECT("Tractor_Status.xls!"&amp;L$1),MATCH($F483,[1]!Serial,0),0),"N/A")</f>
        <v>N/A</v>
      </c>
      <c r="M483" s="206" t="str">
        <f ca="1">IF(INDEX(INDIRECT("Tractor_Status.xls!"&amp;M$1),MATCH($F483,[1]!Serial,0),0)&lt;&gt;0,INDEX(INDIRECT("Tractor_Status.xls!"&amp;M$1),MATCH($F483,[1]!Serial,0),0),"N/A")</f>
        <v>N/A</v>
      </c>
      <c r="N483" s="206" t="str">
        <f ca="1">IF(INDEX(INDIRECT("Tractor_Status.xls!"&amp;N$1),MATCH($F483,[1]!Serial,0),0)&lt;&gt;0,INDEX(INDIRECT("Tractor_Status.xls!"&amp;N$1),MATCH($F483,[1]!Serial,0),0),"N/A")</f>
        <v>N/A</v>
      </c>
    </row>
    <row r="484" spans="6:14" x14ac:dyDescent="0.4">
      <c r="F484" t="s">
        <v>951</v>
      </c>
      <c r="G484" s="207" t="str">
        <f ca="1">INDEX($C$2:$C$13,MONTH(INDEX(INDIRECT("Tractor_Status.xls!"&amp;G$1),MATCH($F484,[1]!Serial,0),0)))</f>
        <v>January</v>
      </c>
      <c r="H484" s="206" t="str">
        <f ca="1">IF(INDEX(INDIRECT("Tractor_Status.xls!"&amp;H$1),MATCH($F484,[1]!Serial,0),0)&lt;&gt;0,INDEX(INDIRECT("Tractor_Status.xls!"&amp;H$1),MATCH($F484,[1]!Serial,0),0),"N/A")</f>
        <v>N/A</v>
      </c>
      <c r="I484" s="206" t="str">
        <f ca="1">IF(INDEX(INDIRECT("Tractor_Status.xls!"&amp;I$1),MATCH($F484,[1]!Serial,0),0)&lt;&gt;0,INDEX(INDIRECT("Tractor_Status.xls!"&amp;I$1),MATCH($F484,[1]!Serial,0),0),"N/A")</f>
        <v>N/A</v>
      </c>
      <c r="J484" s="207">
        <f ca="1">IF(INDEX(INDIRECT("Tractor_Status.xls!"&amp;J$1),MATCH($F484,[1]!Serial,0),0)&lt;&gt;0,INDEX(INDIRECT("Tractor_Status.xls!"&amp;J$1),MATCH($F484,[1]!Serial,0),0),"N/A")</f>
        <v>1020</v>
      </c>
      <c r="K484" s="206">
        <f ca="1">INDEX(INDIRECT("Tractor_Status.xls!"&amp;K$1),MATCH($F484,[1]!Serial,0),0)</f>
        <v>0</v>
      </c>
      <c r="L484" s="206" t="str">
        <f ca="1">IF(INDEX(INDIRECT("Tractor_Status.xls!"&amp;L$1),MATCH($F484,[1]!Serial,0),0)&lt;&gt;0,INDEX(INDIRECT("Tractor_Status.xls!"&amp;L$1),MATCH($F484,[1]!Serial,0),0),"N/A")</f>
        <v>N/A</v>
      </c>
      <c r="M484" s="206" t="str">
        <f ca="1">IF(INDEX(INDIRECT("Tractor_Status.xls!"&amp;M$1),MATCH($F484,[1]!Serial,0),0)&lt;&gt;0,INDEX(INDIRECT("Tractor_Status.xls!"&amp;M$1),MATCH($F484,[1]!Serial,0),0),"N/A")</f>
        <v>N/A</v>
      </c>
      <c r="N484" s="206" t="str">
        <f ca="1">IF(INDEX(INDIRECT("Tractor_Status.xls!"&amp;N$1),MATCH($F484,[1]!Serial,0),0)&lt;&gt;0,INDEX(INDIRECT("Tractor_Status.xls!"&amp;N$1),MATCH($F484,[1]!Serial,0),0),"N/A")</f>
        <v>N/A</v>
      </c>
    </row>
    <row r="485" spans="6:14" x14ac:dyDescent="0.4">
      <c r="F485" t="s">
        <v>952</v>
      </c>
      <c r="G485" s="207" t="str">
        <f ca="1">INDEX($C$2:$C$13,MONTH(INDEX(INDIRECT("Tractor_Status.xls!"&amp;G$1),MATCH($F485,[1]!Serial,0),0)))</f>
        <v>January</v>
      </c>
      <c r="H485" s="206" t="str">
        <f ca="1">IF(INDEX(INDIRECT("Tractor_Status.xls!"&amp;H$1),MATCH($F485,[1]!Serial,0),0)&lt;&gt;0,INDEX(INDIRECT("Tractor_Status.xls!"&amp;H$1),MATCH($F485,[1]!Serial,0),0),"N/A")</f>
        <v>N/A</v>
      </c>
      <c r="I485" s="206" t="str">
        <f ca="1">IF(INDEX(INDIRECT("Tractor_Status.xls!"&amp;I$1),MATCH($F485,[1]!Serial,0),0)&lt;&gt;0,INDEX(INDIRECT("Tractor_Status.xls!"&amp;I$1),MATCH($F485,[1]!Serial,0),0),"N/A")</f>
        <v>N/A</v>
      </c>
      <c r="J485" s="207">
        <f ca="1">IF(INDEX(INDIRECT("Tractor_Status.xls!"&amp;J$1),MATCH($F485,[1]!Serial,0),0)&lt;&gt;0,INDEX(INDIRECT("Tractor_Status.xls!"&amp;J$1),MATCH($F485,[1]!Serial,0),0),"N/A")</f>
        <v>1025</v>
      </c>
      <c r="K485" s="206">
        <f ca="1">INDEX(INDIRECT("Tractor_Status.xls!"&amp;K$1),MATCH($F485,[1]!Serial,0),0)</f>
        <v>0</v>
      </c>
      <c r="L485" s="206" t="str">
        <f ca="1">IF(INDEX(INDIRECT("Tractor_Status.xls!"&amp;L$1),MATCH($F485,[1]!Serial,0),0)&lt;&gt;0,INDEX(INDIRECT("Tractor_Status.xls!"&amp;L$1),MATCH($F485,[1]!Serial,0),0),"N/A")</f>
        <v>N/A</v>
      </c>
      <c r="M485" s="206" t="str">
        <f ca="1">IF(INDEX(INDIRECT("Tractor_Status.xls!"&amp;M$1),MATCH($F485,[1]!Serial,0),0)&lt;&gt;0,INDEX(INDIRECT("Tractor_Status.xls!"&amp;M$1),MATCH($F485,[1]!Serial,0),0),"N/A")</f>
        <v>N/A</v>
      </c>
      <c r="N485" s="206" t="str">
        <f ca="1">IF(INDEX(INDIRECT("Tractor_Status.xls!"&amp;N$1),MATCH($F485,[1]!Serial,0),0)&lt;&gt;0,INDEX(INDIRECT("Tractor_Status.xls!"&amp;N$1),MATCH($F485,[1]!Serial,0),0),"N/A")</f>
        <v>N/A</v>
      </c>
    </row>
    <row r="486" spans="6:14" x14ac:dyDescent="0.4">
      <c r="F486" t="s">
        <v>953</v>
      </c>
      <c r="G486" s="207" t="str">
        <f ca="1">INDEX($C$2:$C$13,MONTH(INDEX(INDIRECT("Tractor_Status.xls!"&amp;G$1),MATCH($F486,[1]!Serial,0),0)))</f>
        <v>January</v>
      </c>
      <c r="H486" s="206" t="str">
        <f ca="1">IF(INDEX(INDIRECT("Tractor_Status.xls!"&amp;H$1),MATCH($F486,[1]!Serial,0),0)&lt;&gt;0,INDEX(INDIRECT("Tractor_Status.xls!"&amp;H$1),MATCH($F486,[1]!Serial,0),0),"N/A")</f>
        <v>N/A</v>
      </c>
      <c r="I486" s="206" t="str">
        <f ca="1">IF(INDEX(INDIRECT("Tractor_Status.xls!"&amp;I$1),MATCH($F486,[1]!Serial,0),0)&lt;&gt;0,INDEX(INDIRECT("Tractor_Status.xls!"&amp;I$1),MATCH($F486,[1]!Serial,0),0),"N/A")</f>
        <v>N/A</v>
      </c>
      <c r="J486" s="207">
        <f ca="1">IF(INDEX(INDIRECT("Tractor_Status.xls!"&amp;J$1),MATCH($F486,[1]!Serial,0),0)&lt;&gt;0,INDEX(INDIRECT("Tractor_Status.xls!"&amp;J$1),MATCH($F486,[1]!Serial,0),0),"N/A")</f>
        <v>720</v>
      </c>
      <c r="K486" s="206">
        <f ca="1">INDEX(INDIRECT("Tractor_Status.xls!"&amp;K$1),MATCH($F486,[1]!Serial,0),0)</f>
        <v>0</v>
      </c>
      <c r="L486" s="206" t="str">
        <f ca="1">IF(INDEX(INDIRECT("Tractor_Status.xls!"&amp;L$1),MATCH($F486,[1]!Serial,0),0)&lt;&gt;0,INDEX(INDIRECT("Tractor_Status.xls!"&amp;L$1),MATCH($F486,[1]!Serial,0),0),"N/A")</f>
        <v>N/A</v>
      </c>
      <c r="M486" s="206" t="str">
        <f ca="1">IF(INDEX(INDIRECT("Tractor_Status.xls!"&amp;M$1),MATCH($F486,[1]!Serial,0),0)&lt;&gt;0,INDEX(INDIRECT("Tractor_Status.xls!"&amp;M$1),MATCH($F486,[1]!Serial,0),0),"N/A")</f>
        <v>N/A</v>
      </c>
      <c r="N486" s="206" t="str">
        <f ca="1">IF(INDEX(INDIRECT("Tractor_Status.xls!"&amp;N$1),MATCH($F486,[1]!Serial,0),0)&lt;&gt;0,INDEX(INDIRECT("Tractor_Status.xls!"&amp;N$1),MATCH($F486,[1]!Serial,0),0),"N/A")</f>
        <v>N/A</v>
      </c>
    </row>
    <row r="487" spans="6:14" x14ac:dyDescent="0.4">
      <c r="F487" t="s">
        <v>954</v>
      </c>
      <c r="G487" s="207" t="str">
        <f ca="1">INDEX($C$2:$C$13,MONTH(INDEX(INDIRECT("Tractor_Status.xls!"&amp;G$1),MATCH($F487,[1]!Serial,0),0)))</f>
        <v>January</v>
      </c>
      <c r="H487" s="206" t="str">
        <f ca="1">IF(INDEX(INDIRECT("Tractor_Status.xls!"&amp;H$1),MATCH($F487,[1]!Serial,0),0)&lt;&gt;0,INDEX(INDIRECT("Tractor_Status.xls!"&amp;H$1),MATCH($F487,[1]!Serial,0),0),"N/A")</f>
        <v>N/A</v>
      </c>
      <c r="I487" s="206" t="str">
        <f ca="1">IF(INDEX(INDIRECT("Tractor_Status.xls!"&amp;I$1),MATCH($F487,[1]!Serial,0),0)&lt;&gt;0,INDEX(INDIRECT("Tractor_Status.xls!"&amp;I$1),MATCH($F487,[1]!Serial,0),0),"N/A")</f>
        <v>N/A</v>
      </c>
      <c r="J487" s="207" t="str">
        <f ca="1">IF(INDEX(INDIRECT("Tractor_Status.xls!"&amp;J$1),MATCH($F487,[1]!Serial,0),0)&lt;&gt;0,INDEX(INDIRECT("Tractor_Status.xls!"&amp;J$1),MATCH($F487,[1]!Serial,0),0),"N/A")</f>
        <v>1020+</v>
      </c>
      <c r="K487" s="206">
        <f ca="1">INDEX(INDIRECT("Tractor_Status.xls!"&amp;K$1),MATCH($F487,[1]!Serial,0),0)</f>
        <v>0</v>
      </c>
      <c r="L487" s="206" t="str">
        <f ca="1">IF(INDEX(INDIRECT("Tractor_Status.xls!"&amp;L$1),MATCH($F487,[1]!Serial,0),0)&lt;&gt;0,INDEX(INDIRECT("Tractor_Status.xls!"&amp;L$1),MATCH($F487,[1]!Serial,0),0),"N/A")</f>
        <v>N/A</v>
      </c>
      <c r="M487" s="206" t="str">
        <f ca="1">IF(INDEX(INDIRECT("Tractor_Status.xls!"&amp;M$1),MATCH($F487,[1]!Serial,0),0)&lt;&gt;0,INDEX(INDIRECT("Tractor_Status.xls!"&amp;M$1),MATCH($F487,[1]!Serial,0),0),"N/A")</f>
        <v>N/A</v>
      </c>
      <c r="N487" s="206" t="str">
        <f ca="1">IF(INDEX(INDIRECT("Tractor_Status.xls!"&amp;N$1),MATCH($F487,[1]!Serial,0),0)&lt;&gt;0,INDEX(INDIRECT("Tractor_Status.xls!"&amp;N$1),MATCH($F487,[1]!Serial,0),0),"N/A")</f>
        <v>N/A</v>
      </c>
    </row>
    <row r="488" spans="6:14" x14ac:dyDescent="0.4">
      <c r="F488" t="s">
        <v>955</v>
      </c>
      <c r="G488" s="207" t="str">
        <f ca="1">INDEX($C$2:$C$13,MONTH(INDEX(INDIRECT("Tractor_Status.xls!"&amp;G$1),MATCH($F488,[1]!Serial,0),0)))</f>
        <v>January</v>
      </c>
      <c r="H488" s="206" t="str">
        <f ca="1">IF(INDEX(INDIRECT("Tractor_Status.xls!"&amp;H$1),MATCH($F488,[1]!Serial,0),0)&lt;&gt;0,INDEX(INDIRECT("Tractor_Status.xls!"&amp;H$1),MATCH($F488,[1]!Serial,0),0),"N/A")</f>
        <v>N/A</v>
      </c>
      <c r="I488" s="206" t="str">
        <f ca="1">IF(INDEX(INDIRECT("Tractor_Status.xls!"&amp;I$1),MATCH($F488,[1]!Serial,0),0)&lt;&gt;0,INDEX(INDIRECT("Tractor_Status.xls!"&amp;I$1),MATCH($F488,[1]!Serial,0),0),"N/A")</f>
        <v>N/A</v>
      </c>
      <c r="J488" s="207">
        <f ca="1">IF(INDEX(INDIRECT("Tractor_Status.xls!"&amp;J$1),MATCH($F488,[1]!Serial,0),0)&lt;&gt;0,INDEX(INDIRECT("Tractor_Status.xls!"&amp;J$1),MATCH($F488,[1]!Serial,0),0),"N/A")</f>
        <v>1220</v>
      </c>
      <c r="K488" s="206">
        <f ca="1">INDEX(INDIRECT("Tractor_Status.xls!"&amp;K$1),MATCH($F488,[1]!Serial,0),0)</f>
        <v>0</v>
      </c>
      <c r="L488" s="206" t="str">
        <f ca="1">IF(INDEX(INDIRECT("Tractor_Status.xls!"&amp;L$1),MATCH($F488,[1]!Serial,0),0)&lt;&gt;0,INDEX(INDIRECT("Tractor_Status.xls!"&amp;L$1),MATCH($F488,[1]!Serial,0),0),"N/A")</f>
        <v>N/A</v>
      </c>
      <c r="M488" s="206" t="str">
        <f ca="1">IF(INDEX(INDIRECT("Tractor_Status.xls!"&amp;M$1),MATCH($F488,[1]!Serial,0),0)&lt;&gt;0,INDEX(INDIRECT("Tractor_Status.xls!"&amp;M$1),MATCH($F488,[1]!Serial,0),0),"N/A")</f>
        <v>N/A</v>
      </c>
      <c r="N488" s="206" t="str">
        <f ca="1">IF(INDEX(INDIRECT("Tractor_Status.xls!"&amp;N$1),MATCH($F488,[1]!Serial,0),0)&lt;&gt;0,INDEX(INDIRECT("Tractor_Status.xls!"&amp;N$1),MATCH($F488,[1]!Serial,0),0),"N/A")</f>
        <v>N/A</v>
      </c>
    </row>
    <row r="489" spans="6:14" x14ac:dyDescent="0.4">
      <c r="F489" t="s">
        <v>956</v>
      </c>
      <c r="G489" s="207" t="str">
        <f ca="1">INDEX($C$2:$C$13,MONTH(INDEX(INDIRECT("Tractor_Status.xls!"&amp;G$1),MATCH($F489,[1]!Serial,0),0)))</f>
        <v>January</v>
      </c>
      <c r="H489" s="206" t="str">
        <f ca="1">IF(INDEX(INDIRECT("Tractor_Status.xls!"&amp;H$1),MATCH($F489,[1]!Serial,0),0)&lt;&gt;0,INDEX(INDIRECT("Tractor_Status.xls!"&amp;H$1),MATCH($F489,[1]!Serial,0),0),"N/A")</f>
        <v>N/A</v>
      </c>
      <c r="I489" s="206" t="str">
        <f ca="1">IF(INDEX(INDIRECT("Tractor_Status.xls!"&amp;I$1),MATCH($F489,[1]!Serial,0),0)&lt;&gt;0,INDEX(INDIRECT("Tractor_Status.xls!"&amp;I$1),MATCH($F489,[1]!Serial,0),0),"N/A")</f>
        <v>N/A</v>
      </c>
      <c r="J489" s="207">
        <f ca="1">IF(INDEX(INDIRECT("Tractor_Status.xls!"&amp;J$1),MATCH($F489,[1]!Serial,0),0)&lt;&gt;0,INDEX(INDIRECT("Tractor_Status.xls!"&amp;J$1),MATCH($F489,[1]!Serial,0),0),"N/A")</f>
        <v>1220</v>
      </c>
      <c r="K489" s="206">
        <f ca="1">INDEX(INDIRECT("Tractor_Status.xls!"&amp;K$1),MATCH($F489,[1]!Serial,0),0)</f>
        <v>0</v>
      </c>
      <c r="L489" s="206" t="str">
        <f ca="1">IF(INDEX(INDIRECT("Tractor_Status.xls!"&amp;L$1),MATCH($F489,[1]!Serial,0),0)&lt;&gt;0,INDEX(INDIRECT("Tractor_Status.xls!"&amp;L$1),MATCH($F489,[1]!Serial,0),0),"N/A")</f>
        <v>N/A</v>
      </c>
      <c r="M489" s="206" t="str">
        <f ca="1">IF(INDEX(INDIRECT("Tractor_Status.xls!"&amp;M$1),MATCH($F489,[1]!Serial,0),0)&lt;&gt;0,INDEX(INDIRECT("Tractor_Status.xls!"&amp;M$1),MATCH($F489,[1]!Serial,0),0),"N/A")</f>
        <v>N/A</v>
      </c>
      <c r="N489" s="206" t="str">
        <f ca="1">IF(INDEX(INDIRECT("Tractor_Status.xls!"&amp;N$1),MATCH($F489,[1]!Serial,0),0)&lt;&gt;0,INDEX(INDIRECT("Tractor_Status.xls!"&amp;N$1),MATCH($F489,[1]!Serial,0),0),"N/A")</f>
        <v>N/A</v>
      </c>
    </row>
    <row r="490" spans="6:14" x14ac:dyDescent="0.4">
      <c r="F490" t="s">
        <v>957</v>
      </c>
      <c r="G490" s="207" t="str">
        <f ca="1">INDEX($C$2:$C$13,MONTH(INDEX(INDIRECT("Tractor_Status.xls!"&amp;G$1),MATCH($F490,[1]!Serial,0),0)))</f>
        <v>January</v>
      </c>
      <c r="H490" s="206" t="str">
        <f ca="1">IF(INDEX(INDIRECT("Tractor_Status.xls!"&amp;H$1),MATCH($F490,[1]!Serial,0),0)&lt;&gt;0,INDEX(INDIRECT("Tractor_Status.xls!"&amp;H$1),MATCH($F490,[1]!Serial,0),0),"N/A")</f>
        <v>N/A</v>
      </c>
      <c r="I490" s="206" t="str">
        <f ca="1">IF(INDEX(INDIRECT("Tractor_Status.xls!"&amp;I$1),MATCH($F490,[1]!Serial,0),0)&lt;&gt;0,INDEX(INDIRECT("Tractor_Status.xls!"&amp;I$1),MATCH($F490,[1]!Serial,0),0),"N/A")</f>
        <v>N/A</v>
      </c>
      <c r="J490" s="207">
        <f ca="1">IF(INDEX(INDIRECT("Tractor_Status.xls!"&amp;J$1),MATCH($F490,[1]!Serial,0),0)&lt;&gt;0,INDEX(INDIRECT("Tractor_Status.xls!"&amp;J$1),MATCH($F490,[1]!Serial,0),0),"N/A")</f>
        <v>720</v>
      </c>
      <c r="K490" s="206">
        <f ca="1">INDEX(INDIRECT("Tractor_Status.xls!"&amp;K$1),MATCH($F490,[1]!Serial,0),0)</f>
        <v>0</v>
      </c>
      <c r="L490" s="206" t="str">
        <f ca="1">IF(INDEX(INDIRECT("Tractor_Status.xls!"&amp;L$1),MATCH($F490,[1]!Serial,0),0)&lt;&gt;0,INDEX(INDIRECT("Tractor_Status.xls!"&amp;L$1),MATCH($F490,[1]!Serial,0),0),"N/A")</f>
        <v>N/A</v>
      </c>
      <c r="M490" s="206" t="str">
        <f ca="1">IF(INDEX(INDIRECT("Tractor_Status.xls!"&amp;M$1),MATCH($F490,[1]!Serial,0),0)&lt;&gt;0,INDEX(INDIRECT("Tractor_Status.xls!"&amp;M$1),MATCH($F490,[1]!Serial,0),0),"N/A")</f>
        <v>N/A</v>
      </c>
      <c r="N490" s="206" t="str">
        <f ca="1">IF(INDEX(INDIRECT("Tractor_Status.xls!"&amp;N$1),MATCH($F490,[1]!Serial,0),0)&lt;&gt;0,INDEX(INDIRECT("Tractor_Status.xls!"&amp;N$1),MATCH($F490,[1]!Serial,0),0),"N/A")</f>
        <v>N/A</v>
      </c>
    </row>
    <row r="491" spans="6:14" x14ac:dyDescent="0.4">
      <c r="F491" t="s">
        <v>958</v>
      </c>
      <c r="G491" s="207" t="str">
        <f ca="1">INDEX($C$2:$C$13,MONTH(INDEX(INDIRECT("Tractor_Status.xls!"&amp;G$1),MATCH($F491,[1]!Serial,0),0)))</f>
        <v>January</v>
      </c>
      <c r="H491" s="206" t="str">
        <f ca="1">IF(INDEX(INDIRECT("Tractor_Status.xls!"&amp;H$1),MATCH($F491,[1]!Serial,0),0)&lt;&gt;0,INDEX(INDIRECT("Tractor_Status.xls!"&amp;H$1),MATCH($F491,[1]!Serial,0),0),"N/A")</f>
        <v>N/A</v>
      </c>
      <c r="I491" s="206" t="str">
        <f ca="1">IF(INDEX(INDIRECT("Tractor_Status.xls!"&amp;I$1),MATCH($F491,[1]!Serial,0),0)&lt;&gt;0,INDEX(INDIRECT("Tractor_Status.xls!"&amp;I$1),MATCH($F491,[1]!Serial,0),0),"N/A")</f>
        <v>N/A</v>
      </c>
      <c r="J491" s="207">
        <f ca="1">IF(INDEX(INDIRECT("Tractor_Status.xls!"&amp;J$1),MATCH($F491,[1]!Serial,0),0)&lt;&gt;0,INDEX(INDIRECT("Tractor_Status.xls!"&amp;J$1),MATCH($F491,[1]!Serial,0),0),"N/A")</f>
        <v>1025</v>
      </c>
      <c r="K491" s="206">
        <f ca="1">INDEX(INDIRECT("Tractor_Status.xls!"&amp;K$1),MATCH($F491,[1]!Serial,0),0)</f>
        <v>0</v>
      </c>
      <c r="L491" s="206" t="str">
        <f ca="1">IF(INDEX(INDIRECT("Tractor_Status.xls!"&amp;L$1),MATCH($F491,[1]!Serial,0),0)&lt;&gt;0,INDEX(INDIRECT("Tractor_Status.xls!"&amp;L$1),MATCH($F491,[1]!Serial,0),0),"N/A")</f>
        <v>N/A</v>
      </c>
      <c r="M491" s="206" t="str">
        <f ca="1">IF(INDEX(INDIRECT("Tractor_Status.xls!"&amp;M$1),MATCH($F491,[1]!Serial,0),0)&lt;&gt;0,INDEX(INDIRECT("Tractor_Status.xls!"&amp;M$1),MATCH($F491,[1]!Serial,0),0),"N/A")</f>
        <v>N/A</v>
      </c>
      <c r="N491" s="206" t="str">
        <f ca="1">IF(INDEX(INDIRECT("Tractor_Status.xls!"&amp;N$1),MATCH($F491,[1]!Serial,0),0)&lt;&gt;0,INDEX(INDIRECT("Tractor_Status.xls!"&amp;N$1),MATCH($F491,[1]!Serial,0),0),"N/A")</f>
        <v>N/A</v>
      </c>
    </row>
    <row r="492" spans="6:14" x14ac:dyDescent="0.4">
      <c r="F492" t="s">
        <v>959</v>
      </c>
      <c r="G492" s="207" t="str">
        <f ca="1">INDEX($C$2:$C$13,MONTH(INDEX(INDIRECT("Tractor_Status.xls!"&amp;G$1),MATCH($F492,[1]!Serial,0),0)))</f>
        <v>January</v>
      </c>
      <c r="H492" s="206" t="str">
        <f ca="1">IF(INDEX(INDIRECT("Tractor_Status.xls!"&amp;H$1),MATCH($F492,[1]!Serial,0),0)&lt;&gt;0,INDEX(INDIRECT("Tractor_Status.xls!"&amp;H$1),MATCH($F492,[1]!Serial,0),0),"N/A")</f>
        <v>N/A</v>
      </c>
      <c r="I492" s="206" t="str">
        <f ca="1">IF(INDEX(INDIRECT("Tractor_Status.xls!"&amp;I$1),MATCH($F492,[1]!Serial,0),0)&lt;&gt;0,INDEX(INDIRECT("Tractor_Status.xls!"&amp;I$1),MATCH($F492,[1]!Serial,0),0),"N/A")</f>
        <v>N/A</v>
      </c>
      <c r="J492" s="207">
        <f ca="1">IF(INDEX(INDIRECT("Tractor_Status.xls!"&amp;J$1),MATCH($F492,[1]!Serial,0),0)&lt;&gt;0,INDEX(INDIRECT("Tractor_Status.xls!"&amp;J$1),MATCH($F492,[1]!Serial,0),0),"N/A")</f>
        <v>1025</v>
      </c>
      <c r="K492" s="206">
        <f ca="1">INDEX(INDIRECT("Tractor_Status.xls!"&amp;K$1),MATCH($F492,[1]!Serial,0),0)</f>
        <v>0</v>
      </c>
      <c r="L492" s="206" t="str">
        <f ca="1">IF(INDEX(INDIRECT("Tractor_Status.xls!"&amp;L$1),MATCH($F492,[1]!Serial,0),0)&lt;&gt;0,INDEX(INDIRECT("Tractor_Status.xls!"&amp;L$1),MATCH($F492,[1]!Serial,0),0),"N/A")</f>
        <v>N/A</v>
      </c>
      <c r="M492" s="206" t="str">
        <f ca="1">IF(INDEX(INDIRECT("Tractor_Status.xls!"&amp;M$1),MATCH($F492,[1]!Serial,0),0)&lt;&gt;0,INDEX(INDIRECT("Tractor_Status.xls!"&amp;M$1),MATCH($F492,[1]!Serial,0),0),"N/A")</f>
        <v>N/A</v>
      </c>
      <c r="N492" s="206" t="str">
        <f ca="1">IF(INDEX(INDIRECT("Tractor_Status.xls!"&amp;N$1),MATCH($F492,[1]!Serial,0),0)&lt;&gt;0,INDEX(INDIRECT("Tractor_Status.xls!"&amp;N$1),MATCH($F492,[1]!Serial,0),0),"N/A")</f>
        <v>N/A</v>
      </c>
    </row>
    <row r="493" spans="6:14" x14ac:dyDescent="0.4">
      <c r="F493" t="s">
        <v>960</v>
      </c>
      <c r="G493" s="207" t="str">
        <f ca="1">INDEX($C$2:$C$13,MONTH(INDEX(INDIRECT("Tractor_Status.xls!"&amp;G$1),MATCH($F493,[1]!Serial,0),0)))</f>
        <v>January</v>
      </c>
      <c r="H493" s="206" t="str">
        <f ca="1">IF(INDEX(INDIRECT("Tractor_Status.xls!"&amp;H$1),MATCH($F493,[1]!Serial,0),0)&lt;&gt;0,INDEX(INDIRECT("Tractor_Status.xls!"&amp;H$1),MATCH($F493,[1]!Serial,0),0),"N/A")</f>
        <v>N/A</v>
      </c>
      <c r="I493" s="206" t="str">
        <f ca="1">IF(INDEX(INDIRECT("Tractor_Status.xls!"&amp;I$1),MATCH($F493,[1]!Serial,0),0)&lt;&gt;0,INDEX(INDIRECT("Tractor_Status.xls!"&amp;I$1),MATCH($F493,[1]!Serial,0),0),"N/A")</f>
        <v>N/A</v>
      </c>
      <c r="J493" s="207">
        <f ca="1">IF(INDEX(INDIRECT("Tractor_Status.xls!"&amp;J$1),MATCH($F493,[1]!Serial,0),0)&lt;&gt;0,INDEX(INDIRECT("Tractor_Status.xls!"&amp;J$1),MATCH($F493,[1]!Serial,0),0),"N/A")</f>
        <v>720</v>
      </c>
      <c r="K493" s="206">
        <f ca="1">INDEX(INDIRECT("Tractor_Status.xls!"&amp;K$1),MATCH($F493,[1]!Serial,0),0)</f>
        <v>0</v>
      </c>
      <c r="L493" s="206" t="str">
        <f ca="1">IF(INDEX(INDIRECT("Tractor_Status.xls!"&amp;L$1),MATCH($F493,[1]!Serial,0),0)&lt;&gt;0,INDEX(INDIRECT("Tractor_Status.xls!"&amp;L$1),MATCH($F493,[1]!Serial,0),0),"N/A")</f>
        <v>N/A</v>
      </c>
      <c r="M493" s="206" t="str">
        <f ca="1">IF(INDEX(INDIRECT("Tractor_Status.xls!"&amp;M$1),MATCH($F493,[1]!Serial,0),0)&lt;&gt;0,INDEX(INDIRECT("Tractor_Status.xls!"&amp;M$1),MATCH($F493,[1]!Serial,0),0),"N/A")</f>
        <v>N/A</v>
      </c>
      <c r="N493" s="206" t="str">
        <f ca="1">IF(INDEX(INDIRECT("Tractor_Status.xls!"&amp;N$1),MATCH($F493,[1]!Serial,0),0)&lt;&gt;0,INDEX(INDIRECT("Tractor_Status.xls!"&amp;N$1),MATCH($F493,[1]!Serial,0),0),"N/A")</f>
        <v>N/A</v>
      </c>
    </row>
    <row r="494" spans="6:14" x14ac:dyDescent="0.4">
      <c r="F494" t="s">
        <v>961</v>
      </c>
      <c r="G494" s="207" t="str">
        <f ca="1">INDEX($C$2:$C$13,MONTH(INDEX(INDIRECT("Tractor_Status.xls!"&amp;G$1),MATCH($F494,[1]!Serial,0),0)))</f>
        <v>January</v>
      </c>
      <c r="H494" s="206" t="str">
        <f ca="1">IF(INDEX(INDIRECT("Tractor_Status.xls!"&amp;H$1),MATCH($F494,[1]!Serial,0),0)&lt;&gt;0,INDEX(INDIRECT("Tractor_Status.xls!"&amp;H$1),MATCH($F494,[1]!Serial,0),0),"N/A")</f>
        <v>N/A</v>
      </c>
      <c r="I494" s="206" t="str">
        <f ca="1">IF(INDEX(INDIRECT("Tractor_Status.xls!"&amp;I$1),MATCH($F494,[1]!Serial,0),0)&lt;&gt;0,INDEX(INDIRECT("Tractor_Status.xls!"&amp;I$1),MATCH($F494,[1]!Serial,0),0),"N/A")</f>
        <v>N/A</v>
      </c>
      <c r="J494" s="207">
        <f ca="1">IF(INDEX(INDIRECT("Tractor_Status.xls!"&amp;J$1),MATCH($F494,[1]!Serial,0),0)&lt;&gt;0,INDEX(INDIRECT("Tractor_Status.xls!"&amp;J$1),MATCH($F494,[1]!Serial,0),0),"N/A")</f>
        <v>1020</v>
      </c>
      <c r="K494" s="206">
        <f ca="1">INDEX(INDIRECT("Tractor_Status.xls!"&amp;K$1),MATCH($F494,[1]!Serial,0),0)</f>
        <v>0</v>
      </c>
      <c r="L494" s="206" t="str">
        <f ca="1">IF(INDEX(INDIRECT("Tractor_Status.xls!"&amp;L$1),MATCH($F494,[1]!Serial,0),0)&lt;&gt;0,INDEX(INDIRECT("Tractor_Status.xls!"&amp;L$1),MATCH($F494,[1]!Serial,0),0),"N/A")</f>
        <v>N/A</v>
      </c>
      <c r="M494" s="206" t="str">
        <f ca="1">IF(INDEX(INDIRECT("Tractor_Status.xls!"&amp;M$1),MATCH($F494,[1]!Serial,0),0)&lt;&gt;0,INDEX(INDIRECT("Tractor_Status.xls!"&amp;M$1),MATCH($F494,[1]!Serial,0),0),"N/A")</f>
        <v>N/A</v>
      </c>
      <c r="N494" s="206" t="str">
        <f ca="1">IF(INDEX(INDIRECT("Tractor_Status.xls!"&amp;N$1),MATCH($F494,[1]!Serial,0),0)&lt;&gt;0,INDEX(INDIRECT("Tractor_Status.xls!"&amp;N$1),MATCH($F494,[1]!Serial,0),0),"N/A")</f>
        <v>N/A</v>
      </c>
    </row>
    <row r="495" spans="6:14" x14ac:dyDescent="0.4">
      <c r="F495" t="s">
        <v>962</v>
      </c>
      <c r="G495" s="207" t="str">
        <f ca="1">INDEX($C$2:$C$13,MONTH(INDEX(INDIRECT("Tractor_Status.xls!"&amp;G$1),MATCH($F495,[1]!Serial,0),0)))</f>
        <v>January</v>
      </c>
      <c r="H495" s="206" t="str">
        <f ca="1">IF(INDEX(INDIRECT("Tractor_Status.xls!"&amp;H$1),MATCH($F495,[1]!Serial,0),0)&lt;&gt;0,INDEX(INDIRECT("Tractor_Status.xls!"&amp;H$1),MATCH($F495,[1]!Serial,0),0),"N/A")</f>
        <v>N/A</v>
      </c>
      <c r="I495" s="206" t="str">
        <f ca="1">IF(INDEX(INDIRECT("Tractor_Status.xls!"&amp;I$1),MATCH($F495,[1]!Serial,0),0)&lt;&gt;0,INDEX(INDIRECT("Tractor_Status.xls!"&amp;I$1),MATCH($F495,[1]!Serial,0),0),"N/A")</f>
        <v>N/A</v>
      </c>
      <c r="J495" s="207">
        <f ca="1">IF(INDEX(INDIRECT("Tractor_Status.xls!"&amp;J$1),MATCH($F495,[1]!Serial,0),0)&lt;&gt;0,INDEX(INDIRECT("Tractor_Status.xls!"&amp;J$1),MATCH($F495,[1]!Serial,0),0),"N/A")</f>
        <v>1025</v>
      </c>
      <c r="K495" s="206">
        <f ca="1">INDEX(INDIRECT("Tractor_Status.xls!"&amp;K$1),MATCH($F495,[1]!Serial,0),0)</f>
        <v>0</v>
      </c>
      <c r="L495" s="206" t="str">
        <f ca="1">IF(INDEX(INDIRECT("Tractor_Status.xls!"&amp;L$1),MATCH($F495,[1]!Serial,0),0)&lt;&gt;0,INDEX(INDIRECT("Tractor_Status.xls!"&amp;L$1),MATCH($F495,[1]!Serial,0),0),"N/A")</f>
        <v>N/A</v>
      </c>
      <c r="M495" s="206" t="str">
        <f ca="1">IF(INDEX(INDIRECT("Tractor_Status.xls!"&amp;M$1),MATCH($F495,[1]!Serial,0),0)&lt;&gt;0,INDEX(INDIRECT("Tractor_Status.xls!"&amp;M$1),MATCH($F495,[1]!Serial,0),0),"N/A")</f>
        <v>N/A</v>
      </c>
      <c r="N495" s="206" t="str">
        <f ca="1">IF(INDEX(INDIRECT("Tractor_Status.xls!"&amp;N$1),MATCH($F495,[1]!Serial,0),0)&lt;&gt;0,INDEX(INDIRECT("Tractor_Status.xls!"&amp;N$1),MATCH($F495,[1]!Serial,0),0),"N/A")</f>
        <v>N/A</v>
      </c>
    </row>
    <row r="496" spans="6:14" x14ac:dyDescent="0.4">
      <c r="F496" t="s">
        <v>963</v>
      </c>
      <c r="G496" s="207" t="str">
        <f ca="1">INDEX($C$2:$C$13,MONTH(INDEX(INDIRECT("Tractor_Status.xls!"&amp;G$1),MATCH($F496,[1]!Serial,0),0)))</f>
        <v>January</v>
      </c>
      <c r="H496" s="206" t="str">
        <f ca="1">IF(INDEX(INDIRECT("Tractor_Status.xls!"&amp;H$1),MATCH($F496,[1]!Serial,0),0)&lt;&gt;0,INDEX(INDIRECT("Tractor_Status.xls!"&amp;H$1),MATCH($F496,[1]!Serial,0),0),"N/A")</f>
        <v>N/A</v>
      </c>
      <c r="I496" s="206" t="str">
        <f ca="1">IF(INDEX(INDIRECT("Tractor_Status.xls!"&amp;I$1),MATCH($F496,[1]!Serial,0),0)&lt;&gt;0,INDEX(INDIRECT("Tractor_Status.xls!"&amp;I$1),MATCH($F496,[1]!Serial,0),0),"N/A")</f>
        <v>N/A</v>
      </c>
      <c r="J496" s="207">
        <f ca="1">IF(INDEX(INDIRECT("Tractor_Status.xls!"&amp;J$1),MATCH($F496,[1]!Serial,0),0)&lt;&gt;0,INDEX(INDIRECT("Tractor_Status.xls!"&amp;J$1),MATCH($F496,[1]!Serial,0),0),"N/A")</f>
        <v>720</v>
      </c>
      <c r="K496" s="206">
        <f ca="1">INDEX(INDIRECT("Tractor_Status.xls!"&amp;K$1),MATCH($F496,[1]!Serial,0),0)</f>
        <v>0</v>
      </c>
      <c r="L496" s="206" t="str">
        <f ca="1">IF(INDEX(INDIRECT("Tractor_Status.xls!"&amp;L$1),MATCH($F496,[1]!Serial,0),0)&lt;&gt;0,INDEX(INDIRECT("Tractor_Status.xls!"&amp;L$1),MATCH($F496,[1]!Serial,0),0),"N/A")</f>
        <v>N/A</v>
      </c>
      <c r="M496" s="206" t="str">
        <f ca="1">IF(INDEX(INDIRECT("Tractor_Status.xls!"&amp;M$1),MATCH($F496,[1]!Serial,0),0)&lt;&gt;0,INDEX(INDIRECT("Tractor_Status.xls!"&amp;M$1),MATCH($F496,[1]!Serial,0),0),"N/A")</f>
        <v>N/A</v>
      </c>
      <c r="N496" s="206" t="str">
        <f ca="1">IF(INDEX(INDIRECT("Tractor_Status.xls!"&amp;N$1),MATCH($F496,[1]!Serial,0),0)&lt;&gt;0,INDEX(INDIRECT("Tractor_Status.xls!"&amp;N$1),MATCH($F496,[1]!Serial,0),0),"N/A")</f>
        <v>N/A</v>
      </c>
    </row>
    <row r="497" spans="6:14" x14ac:dyDescent="0.4">
      <c r="F497" t="s">
        <v>964</v>
      </c>
      <c r="G497" s="207" t="str">
        <f ca="1">INDEX($C$2:$C$13,MONTH(INDEX(INDIRECT("Tractor_Status.xls!"&amp;G$1),MATCH($F497,[1]!Serial,0),0)))</f>
        <v>January</v>
      </c>
      <c r="H497" s="206" t="str">
        <f ca="1">IF(INDEX(INDIRECT("Tractor_Status.xls!"&amp;H$1),MATCH($F497,[1]!Serial,0),0)&lt;&gt;0,INDEX(INDIRECT("Tractor_Status.xls!"&amp;H$1),MATCH($F497,[1]!Serial,0),0),"N/A")</f>
        <v>N/A</v>
      </c>
      <c r="I497" s="206" t="str">
        <f ca="1">IF(INDEX(INDIRECT("Tractor_Status.xls!"&amp;I$1),MATCH($F497,[1]!Serial,0),0)&lt;&gt;0,INDEX(INDIRECT("Tractor_Status.xls!"&amp;I$1),MATCH($F497,[1]!Serial,0),0),"N/A")</f>
        <v>N/A</v>
      </c>
      <c r="J497" s="207" t="str">
        <f ca="1">IF(INDEX(INDIRECT("Tractor_Status.xls!"&amp;J$1),MATCH($F497,[1]!Serial,0),0)&lt;&gt;0,INDEX(INDIRECT("Tractor_Status.xls!"&amp;J$1),MATCH($F497,[1]!Serial,0),0),"N/A")</f>
        <v>1220+</v>
      </c>
      <c r="K497" s="206">
        <f ca="1">INDEX(INDIRECT("Tractor_Status.xls!"&amp;K$1),MATCH($F497,[1]!Serial,0),0)</f>
        <v>0</v>
      </c>
      <c r="L497" s="206" t="str">
        <f ca="1">IF(INDEX(INDIRECT("Tractor_Status.xls!"&amp;L$1),MATCH($F497,[1]!Serial,0),0)&lt;&gt;0,INDEX(INDIRECT("Tractor_Status.xls!"&amp;L$1),MATCH($F497,[1]!Serial,0),0),"N/A")</f>
        <v>N/A</v>
      </c>
      <c r="M497" s="206" t="str">
        <f ca="1">IF(INDEX(INDIRECT("Tractor_Status.xls!"&amp;M$1),MATCH($F497,[1]!Serial,0),0)&lt;&gt;0,INDEX(INDIRECT("Tractor_Status.xls!"&amp;M$1),MATCH($F497,[1]!Serial,0),0),"N/A")</f>
        <v>N/A</v>
      </c>
      <c r="N497" s="206" t="str">
        <f ca="1">IF(INDEX(INDIRECT("Tractor_Status.xls!"&amp;N$1),MATCH($F497,[1]!Serial,0),0)&lt;&gt;0,INDEX(INDIRECT("Tractor_Status.xls!"&amp;N$1),MATCH($F497,[1]!Serial,0),0),"N/A")</f>
        <v>N/A</v>
      </c>
    </row>
    <row r="498" spans="6:14" x14ac:dyDescent="0.4">
      <c r="F498" t="s">
        <v>965</v>
      </c>
      <c r="G498" s="207" t="str">
        <f ca="1">INDEX($C$2:$C$13,MONTH(INDEX(INDIRECT("Tractor_Status.xls!"&amp;G$1),MATCH($F498,[1]!Serial,0),0)))</f>
        <v>January</v>
      </c>
      <c r="H498" s="206" t="str">
        <f ca="1">IF(INDEX(INDIRECT("Tractor_Status.xls!"&amp;H$1),MATCH($F498,[1]!Serial,0),0)&lt;&gt;0,INDEX(INDIRECT("Tractor_Status.xls!"&amp;H$1),MATCH($F498,[1]!Serial,0),0),"N/A")</f>
        <v>N/A</v>
      </c>
      <c r="I498" s="206" t="str">
        <f ca="1">IF(INDEX(INDIRECT("Tractor_Status.xls!"&amp;I$1),MATCH($F498,[1]!Serial,0),0)&lt;&gt;0,INDEX(INDIRECT("Tractor_Status.xls!"&amp;I$1),MATCH($F498,[1]!Serial,0),0),"N/A")</f>
        <v>N/A</v>
      </c>
      <c r="J498" s="207">
        <f ca="1">IF(INDEX(INDIRECT("Tractor_Status.xls!"&amp;J$1),MATCH($F498,[1]!Serial,0),0)&lt;&gt;0,INDEX(INDIRECT("Tractor_Status.xls!"&amp;J$1),MATCH($F498,[1]!Serial,0),0),"N/A")</f>
        <v>1220</v>
      </c>
      <c r="K498" s="206">
        <f ca="1">INDEX(INDIRECT("Tractor_Status.xls!"&amp;K$1),MATCH($F498,[1]!Serial,0),0)</f>
        <v>0</v>
      </c>
      <c r="L498" s="206" t="str">
        <f ca="1">IF(INDEX(INDIRECT("Tractor_Status.xls!"&amp;L$1),MATCH($F498,[1]!Serial,0),0)&lt;&gt;0,INDEX(INDIRECT("Tractor_Status.xls!"&amp;L$1),MATCH($F498,[1]!Serial,0),0),"N/A")</f>
        <v>N/A</v>
      </c>
      <c r="M498" s="206" t="str">
        <f ca="1">IF(INDEX(INDIRECT("Tractor_Status.xls!"&amp;M$1),MATCH($F498,[1]!Serial,0),0)&lt;&gt;0,INDEX(INDIRECT("Tractor_Status.xls!"&amp;M$1),MATCH($F498,[1]!Serial,0),0),"N/A")</f>
        <v>N/A</v>
      </c>
      <c r="N498" s="206" t="str">
        <f ca="1">IF(INDEX(INDIRECT("Tractor_Status.xls!"&amp;N$1),MATCH($F498,[1]!Serial,0),0)&lt;&gt;0,INDEX(INDIRECT("Tractor_Status.xls!"&amp;N$1),MATCH($F498,[1]!Serial,0),0),"N/A")</f>
        <v>N/A</v>
      </c>
    </row>
    <row r="499" spans="6:14" x14ac:dyDescent="0.4">
      <c r="F499" t="s">
        <v>966</v>
      </c>
      <c r="G499" s="207" t="str">
        <f ca="1">INDEX($C$2:$C$13,MONTH(INDEX(INDIRECT("Tractor_Status.xls!"&amp;G$1),MATCH($F499,[1]!Serial,0),0)))</f>
        <v>January</v>
      </c>
      <c r="H499" s="206" t="str">
        <f ca="1">IF(INDEX(INDIRECT("Tractor_Status.xls!"&amp;H$1),MATCH($F499,[1]!Serial,0),0)&lt;&gt;0,INDEX(INDIRECT("Tractor_Status.xls!"&amp;H$1),MATCH($F499,[1]!Serial,0),0),"N/A")</f>
        <v>N/A</v>
      </c>
      <c r="I499" s="206" t="str">
        <f ca="1">IF(INDEX(INDIRECT("Tractor_Status.xls!"&amp;I$1),MATCH($F499,[1]!Serial,0),0)&lt;&gt;0,INDEX(INDIRECT("Tractor_Status.xls!"&amp;I$1),MATCH($F499,[1]!Serial,0),0),"N/A")</f>
        <v>N/A</v>
      </c>
      <c r="J499" s="207">
        <f ca="1">IF(INDEX(INDIRECT("Tractor_Status.xls!"&amp;J$1),MATCH($F499,[1]!Serial,0),0)&lt;&gt;0,INDEX(INDIRECT("Tractor_Status.xls!"&amp;J$1),MATCH($F499,[1]!Serial,0),0),"N/A")</f>
        <v>1220</v>
      </c>
      <c r="K499" s="206">
        <f ca="1">INDEX(INDIRECT("Tractor_Status.xls!"&amp;K$1),MATCH($F499,[1]!Serial,0),0)</f>
        <v>0</v>
      </c>
      <c r="L499" s="206" t="str">
        <f ca="1">IF(INDEX(INDIRECT("Tractor_Status.xls!"&amp;L$1),MATCH($F499,[1]!Serial,0),0)&lt;&gt;0,INDEX(INDIRECT("Tractor_Status.xls!"&amp;L$1),MATCH($F499,[1]!Serial,0),0),"N/A")</f>
        <v>N/A</v>
      </c>
      <c r="M499" s="206" t="str">
        <f ca="1">IF(INDEX(INDIRECT("Tractor_Status.xls!"&amp;M$1),MATCH($F499,[1]!Serial,0),0)&lt;&gt;0,INDEX(INDIRECT("Tractor_Status.xls!"&amp;M$1),MATCH($F499,[1]!Serial,0),0),"N/A")</f>
        <v>N/A</v>
      </c>
      <c r="N499" s="206" t="str">
        <f ca="1">IF(INDEX(INDIRECT("Tractor_Status.xls!"&amp;N$1),MATCH($F499,[1]!Serial,0),0)&lt;&gt;0,INDEX(INDIRECT("Tractor_Status.xls!"&amp;N$1),MATCH($F499,[1]!Serial,0),0),"N/A")</f>
        <v>N/A</v>
      </c>
    </row>
    <row r="500" spans="6:14" x14ac:dyDescent="0.4">
      <c r="F500" t="s">
        <v>967</v>
      </c>
      <c r="G500" s="207" t="str">
        <f ca="1">INDEX($C$2:$C$13,MONTH(INDEX(INDIRECT("Tractor_Status.xls!"&amp;G$1),MATCH($F500,[1]!Serial,0),0)))</f>
        <v>January</v>
      </c>
      <c r="H500" s="206" t="str">
        <f ca="1">IF(INDEX(INDIRECT("Tractor_Status.xls!"&amp;H$1),MATCH($F500,[1]!Serial,0),0)&lt;&gt;0,INDEX(INDIRECT("Tractor_Status.xls!"&amp;H$1),MATCH($F500,[1]!Serial,0),0),"N/A")</f>
        <v>N/A</v>
      </c>
      <c r="I500" s="206" t="str">
        <f ca="1">IF(INDEX(INDIRECT("Tractor_Status.xls!"&amp;I$1),MATCH($F500,[1]!Serial,0),0)&lt;&gt;0,INDEX(INDIRECT("Tractor_Status.xls!"&amp;I$1),MATCH($F500,[1]!Serial,0),0),"N/A")</f>
        <v>N/A</v>
      </c>
      <c r="J500" s="207">
        <f ca="1">IF(INDEX(INDIRECT("Tractor_Status.xls!"&amp;J$1),MATCH($F500,[1]!Serial,0),0)&lt;&gt;0,INDEX(INDIRECT("Tractor_Status.xls!"&amp;J$1),MATCH($F500,[1]!Serial,0),0),"N/A")</f>
        <v>720</v>
      </c>
      <c r="K500" s="206">
        <f ca="1">INDEX(INDIRECT("Tractor_Status.xls!"&amp;K$1),MATCH($F500,[1]!Serial,0),0)</f>
        <v>0</v>
      </c>
      <c r="L500" s="206" t="str">
        <f ca="1">IF(INDEX(INDIRECT("Tractor_Status.xls!"&amp;L$1),MATCH($F500,[1]!Serial,0),0)&lt;&gt;0,INDEX(INDIRECT("Tractor_Status.xls!"&amp;L$1),MATCH($F500,[1]!Serial,0),0),"N/A")</f>
        <v>N/A</v>
      </c>
      <c r="M500" s="206" t="str">
        <f ca="1">IF(INDEX(INDIRECT("Tractor_Status.xls!"&amp;M$1),MATCH($F500,[1]!Serial,0),0)&lt;&gt;0,INDEX(INDIRECT("Tractor_Status.xls!"&amp;M$1),MATCH($F500,[1]!Serial,0),0),"N/A")</f>
        <v>N/A</v>
      </c>
      <c r="N500" s="206" t="str">
        <f ca="1">IF(INDEX(INDIRECT("Tractor_Status.xls!"&amp;N$1),MATCH($F500,[1]!Serial,0),0)&lt;&gt;0,INDEX(INDIRECT("Tractor_Status.xls!"&amp;N$1),MATCH($F500,[1]!Serial,0),0),"N/A")</f>
        <v>N/A</v>
      </c>
    </row>
    <row r="501" spans="6:14" x14ac:dyDescent="0.4">
      <c r="F501" t="s">
        <v>968</v>
      </c>
      <c r="G501" s="207" t="str">
        <f ca="1">INDEX($C$2:$C$13,MONTH(INDEX(INDIRECT("Tractor_Status.xls!"&amp;G$1),MATCH($F501,[1]!Serial,0),0)))</f>
        <v>January</v>
      </c>
      <c r="H501" s="206" t="str">
        <f ca="1">IF(INDEX(INDIRECT("Tractor_Status.xls!"&amp;H$1),MATCH($F501,[1]!Serial,0),0)&lt;&gt;0,INDEX(INDIRECT("Tractor_Status.xls!"&amp;H$1),MATCH($F501,[1]!Serial,0),0),"N/A")</f>
        <v>N/A</v>
      </c>
      <c r="I501" s="206" t="str">
        <f ca="1">IF(INDEX(INDIRECT("Tractor_Status.xls!"&amp;I$1),MATCH($F501,[1]!Serial,0),0)&lt;&gt;0,INDEX(INDIRECT("Tractor_Status.xls!"&amp;I$1),MATCH($F501,[1]!Serial,0),0),"N/A")</f>
        <v>N/A</v>
      </c>
      <c r="J501" s="207">
        <f ca="1">IF(INDEX(INDIRECT("Tractor_Status.xls!"&amp;J$1),MATCH($F501,[1]!Serial,0),0)&lt;&gt;0,INDEX(INDIRECT("Tractor_Status.xls!"&amp;J$1),MATCH($F501,[1]!Serial,0),0),"N/A")</f>
        <v>1025</v>
      </c>
      <c r="K501" s="206">
        <f ca="1">INDEX(INDIRECT("Tractor_Status.xls!"&amp;K$1),MATCH($F501,[1]!Serial,0),0)</f>
        <v>0</v>
      </c>
      <c r="L501" s="206" t="str">
        <f ca="1">IF(INDEX(INDIRECT("Tractor_Status.xls!"&amp;L$1),MATCH($F501,[1]!Serial,0),0)&lt;&gt;0,INDEX(INDIRECT("Tractor_Status.xls!"&amp;L$1),MATCH($F501,[1]!Serial,0),0),"N/A")</f>
        <v>N/A</v>
      </c>
      <c r="M501" s="206" t="str">
        <f ca="1">IF(INDEX(INDIRECT("Tractor_Status.xls!"&amp;M$1),MATCH($F501,[1]!Serial,0),0)&lt;&gt;0,INDEX(INDIRECT("Tractor_Status.xls!"&amp;M$1),MATCH($F501,[1]!Serial,0),0),"N/A")</f>
        <v>N/A</v>
      </c>
      <c r="N501" s="206" t="str">
        <f ca="1">IF(INDEX(INDIRECT("Tractor_Status.xls!"&amp;N$1),MATCH($F501,[1]!Serial,0),0)&lt;&gt;0,INDEX(INDIRECT("Tractor_Status.xls!"&amp;N$1),MATCH($F501,[1]!Serial,0),0),"N/A")</f>
        <v>N/A</v>
      </c>
    </row>
    <row r="502" spans="6:14" x14ac:dyDescent="0.4">
      <c r="F502" t="s">
        <v>969</v>
      </c>
      <c r="G502" s="207" t="str">
        <f ca="1">INDEX($C$2:$C$13,MONTH(INDEX(INDIRECT("Tractor_Status.xls!"&amp;G$1),MATCH($F502,[1]!Serial,0),0)))</f>
        <v>January</v>
      </c>
      <c r="H502" s="206" t="str">
        <f ca="1">IF(INDEX(INDIRECT("Tractor_Status.xls!"&amp;H$1),MATCH($F502,[1]!Serial,0),0)&lt;&gt;0,INDEX(INDIRECT("Tractor_Status.xls!"&amp;H$1),MATCH($F502,[1]!Serial,0),0),"N/A")</f>
        <v>N/A</v>
      </c>
      <c r="I502" s="206" t="str">
        <f ca="1">IF(INDEX(INDIRECT("Tractor_Status.xls!"&amp;I$1),MATCH($F502,[1]!Serial,0),0)&lt;&gt;0,INDEX(INDIRECT("Tractor_Status.xls!"&amp;I$1),MATCH($F502,[1]!Serial,0),0),"N/A")</f>
        <v>N/A</v>
      </c>
      <c r="J502" s="207">
        <f ca="1">IF(INDEX(INDIRECT("Tractor_Status.xls!"&amp;J$1),MATCH($F502,[1]!Serial,0),0)&lt;&gt;0,INDEX(INDIRECT("Tractor_Status.xls!"&amp;J$1),MATCH($F502,[1]!Serial,0),0),"N/A")</f>
        <v>720</v>
      </c>
      <c r="K502" s="206">
        <f ca="1">INDEX(INDIRECT("Tractor_Status.xls!"&amp;K$1),MATCH($F502,[1]!Serial,0),0)</f>
        <v>0</v>
      </c>
      <c r="L502" s="206" t="str">
        <f ca="1">IF(INDEX(INDIRECT("Tractor_Status.xls!"&amp;L$1),MATCH($F502,[1]!Serial,0),0)&lt;&gt;0,INDEX(INDIRECT("Tractor_Status.xls!"&amp;L$1),MATCH($F502,[1]!Serial,0),0),"N/A")</f>
        <v>N/A</v>
      </c>
      <c r="M502" s="206" t="str">
        <f ca="1">IF(INDEX(INDIRECT("Tractor_Status.xls!"&amp;M$1),MATCH($F502,[1]!Serial,0),0)&lt;&gt;0,INDEX(INDIRECT("Tractor_Status.xls!"&amp;M$1),MATCH($F502,[1]!Serial,0),0),"N/A")</f>
        <v>N/A</v>
      </c>
      <c r="N502" s="206" t="str">
        <f ca="1">IF(INDEX(INDIRECT("Tractor_Status.xls!"&amp;N$1),MATCH($F502,[1]!Serial,0),0)&lt;&gt;0,INDEX(INDIRECT("Tractor_Status.xls!"&amp;N$1),MATCH($F502,[1]!Serial,0),0),"N/A")</f>
        <v>N/A</v>
      </c>
    </row>
    <row r="503" spans="6:14" x14ac:dyDescent="0.4">
      <c r="F503" t="s">
        <v>970</v>
      </c>
      <c r="G503" s="207" t="str">
        <f ca="1">INDEX($C$2:$C$13,MONTH(INDEX(INDIRECT("Tractor_Status.xls!"&amp;G$1),MATCH($F503,[1]!Serial,0),0)))</f>
        <v>January</v>
      </c>
      <c r="H503" s="206" t="str">
        <f ca="1">IF(INDEX(INDIRECT("Tractor_Status.xls!"&amp;H$1),MATCH($F503,[1]!Serial,0),0)&lt;&gt;0,INDEX(INDIRECT("Tractor_Status.xls!"&amp;H$1),MATCH($F503,[1]!Serial,0),0),"N/A")</f>
        <v>N/A</v>
      </c>
      <c r="I503" s="206" t="str">
        <f ca="1">IF(INDEX(INDIRECT("Tractor_Status.xls!"&amp;I$1),MATCH($F503,[1]!Serial,0),0)&lt;&gt;0,INDEX(INDIRECT("Tractor_Status.xls!"&amp;I$1),MATCH($F503,[1]!Serial,0),0),"N/A")</f>
        <v>N/A</v>
      </c>
      <c r="J503" s="207">
        <f ca="1">IF(INDEX(INDIRECT("Tractor_Status.xls!"&amp;J$1),MATCH($F503,[1]!Serial,0),0)&lt;&gt;0,INDEX(INDIRECT("Tractor_Status.xls!"&amp;J$1),MATCH($F503,[1]!Serial,0),0),"N/A")</f>
        <v>720</v>
      </c>
      <c r="K503" s="206">
        <f ca="1">INDEX(INDIRECT("Tractor_Status.xls!"&amp;K$1),MATCH($F503,[1]!Serial,0),0)</f>
        <v>0</v>
      </c>
      <c r="L503" s="206" t="str">
        <f ca="1">IF(INDEX(INDIRECT("Tractor_Status.xls!"&amp;L$1),MATCH($F503,[1]!Serial,0),0)&lt;&gt;0,INDEX(INDIRECT("Tractor_Status.xls!"&amp;L$1),MATCH($F503,[1]!Serial,0),0),"N/A")</f>
        <v>N/A</v>
      </c>
      <c r="M503" s="206" t="str">
        <f ca="1">IF(INDEX(INDIRECT("Tractor_Status.xls!"&amp;M$1),MATCH($F503,[1]!Serial,0),0)&lt;&gt;0,INDEX(INDIRECT("Tractor_Status.xls!"&amp;M$1),MATCH($F503,[1]!Serial,0),0),"N/A")</f>
        <v>N/A</v>
      </c>
      <c r="N503" s="206" t="str">
        <f ca="1">IF(INDEX(INDIRECT("Tractor_Status.xls!"&amp;N$1),MATCH($F503,[1]!Serial,0),0)&lt;&gt;0,INDEX(INDIRECT("Tractor_Status.xls!"&amp;N$1),MATCH($F503,[1]!Serial,0),0),"N/A")</f>
        <v>N/A</v>
      </c>
    </row>
    <row r="504" spans="6:14" x14ac:dyDescent="0.4">
      <c r="F504" t="s">
        <v>971</v>
      </c>
      <c r="G504" s="207" t="str">
        <f ca="1">INDEX($C$2:$C$13,MONTH(INDEX(INDIRECT("Tractor_Status.xls!"&amp;G$1),MATCH($F504,[1]!Serial,0),0)))</f>
        <v>January</v>
      </c>
      <c r="H504" s="206" t="str">
        <f ca="1">IF(INDEX(INDIRECT("Tractor_Status.xls!"&amp;H$1),MATCH($F504,[1]!Serial,0),0)&lt;&gt;0,INDEX(INDIRECT("Tractor_Status.xls!"&amp;H$1),MATCH($F504,[1]!Serial,0),0),"N/A")</f>
        <v>N/A</v>
      </c>
      <c r="I504" s="206" t="str">
        <f ca="1">IF(INDEX(INDIRECT("Tractor_Status.xls!"&amp;I$1),MATCH($F504,[1]!Serial,0),0)&lt;&gt;0,INDEX(INDIRECT("Tractor_Status.xls!"&amp;I$1),MATCH($F504,[1]!Serial,0),0),"N/A")</f>
        <v>N/A</v>
      </c>
      <c r="J504" s="207">
        <f ca="1">IF(INDEX(INDIRECT("Tractor_Status.xls!"&amp;J$1),MATCH($F504,[1]!Serial,0),0)&lt;&gt;0,INDEX(INDIRECT("Tractor_Status.xls!"&amp;J$1),MATCH($F504,[1]!Serial,0),0),"N/A")</f>
        <v>1020</v>
      </c>
      <c r="K504" s="206">
        <f ca="1">INDEX(INDIRECT("Tractor_Status.xls!"&amp;K$1),MATCH($F504,[1]!Serial,0),0)</f>
        <v>0</v>
      </c>
      <c r="L504" s="206" t="str">
        <f ca="1">IF(INDEX(INDIRECT("Tractor_Status.xls!"&amp;L$1),MATCH($F504,[1]!Serial,0),0)&lt;&gt;0,INDEX(INDIRECT("Tractor_Status.xls!"&amp;L$1),MATCH($F504,[1]!Serial,0),0),"N/A")</f>
        <v>N/A</v>
      </c>
      <c r="M504" s="206" t="str">
        <f ca="1">IF(INDEX(INDIRECT("Tractor_Status.xls!"&amp;M$1),MATCH($F504,[1]!Serial,0),0)&lt;&gt;0,INDEX(INDIRECT("Tractor_Status.xls!"&amp;M$1),MATCH($F504,[1]!Serial,0),0),"N/A")</f>
        <v>N/A</v>
      </c>
      <c r="N504" s="206" t="str">
        <f ca="1">IF(INDEX(INDIRECT("Tractor_Status.xls!"&amp;N$1),MATCH($F504,[1]!Serial,0),0)&lt;&gt;0,INDEX(INDIRECT("Tractor_Status.xls!"&amp;N$1),MATCH($F504,[1]!Serial,0),0),"N/A")</f>
        <v>N/A</v>
      </c>
    </row>
    <row r="505" spans="6:14" x14ac:dyDescent="0.4">
      <c r="F505" t="s">
        <v>972</v>
      </c>
      <c r="G505" s="207" t="str">
        <f ca="1">INDEX($C$2:$C$13,MONTH(INDEX(INDIRECT("Tractor_Status.xls!"&amp;G$1),MATCH($F505,[1]!Serial,0),0)))</f>
        <v>January</v>
      </c>
      <c r="H505" s="206" t="str">
        <f ca="1">IF(INDEX(INDIRECT("Tractor_Status.xls!"&amp;H$1),MATCH($F505,[1]!Serial,0),0)&lt;&gt;0,INDEX(INDIRECT("Tractor_Status.xls!"&amp;H$1),MATCH($F505,[1]!Serial,0),0),"N/A")</f>
        <v>N/A</v>
      </c>
      <c r="I505" s="206" t="str">
        <f ca="1">IF(INDEX(INDIRECT("Tractor_Status.xls!"&amp;I$1),MATCH($F505,[1]!Serial,0),0)&lt;&gt;0,INDEX(INDIRECT("Tractor_Status.xls!"&amp;I$1),MATCH($F505,[1]!Serial,0),0),"N/A")</f>
        <v>N/A</v>
      </c>
      <c r="J505" s="207">
        <f ca="1">IF(INDEX(INDIRECT("Tractor_Status.xls!"&amp;J$1),MATCH($F505,[1]!Serial,0),0)&lt;&gt;0,INDEX(INDIRECT("Tractor_Status.xls!"&amp;J$1),MATCH($F505,[1]!Serial,0),0),"N/A")</f>
        <v>1025</v>
      </c>
      <c r="K505" s="206">
        <f ca="1">INDEX(INDIRECT("Tractor_Status.xls!"&amp;K$1),MATCH($F505,[1]!Serial,0),0)</f>
        <v>0</v>
      </c>
      <c r="L505" s="206" t="str">
        <f ca="1">IF(INDEX(INDIRECT("Tractor_Status.xls!"&amp;L$1),MATCH($F505,[1]!Serial,0),0)&lt;&gt;0,INDEX(INDIRECT("Tractor_Status.xls!"&amp;L$1),MATCH($F505,[1]!Serial,0),0),"N/A")</f>
        <v>N/A</v>
      </c>
      <c r="M505" s="206" t="str">
        <f ca="1">IF(INDEX(INDIRECT("Tractor_Status.xls!"&amp;M$1),MATCH($F505,[1]!Serial,0),0)&lt;&gt;0,INDEX(INDIRECT("Tractor_Status.xls!"&amp;M$1),MATCH($F505,[1]!Serial,0),0),"N/A")</f>
        <v>N/A</v>
      </c>
      <c r="N505" s="206" t="str">
        <f ca="1">IF(INDEX(INDIRECT("Tractor_Status.xls!"&amp;N$1),MATCH($F505,[1]!Serial,0),0)&lt;&gt;0,INDEX(INDIRECT("Tractor_Status.xls!"&amp;N$1),MATCH($F505,[1]!Serial,0),0),"N/A")</f>
        <v>N/A</v>
      </c>
    </row>
    <row r="506" spans="6:14" x14ac:dyDescent="0.4">
      <c r="F506" t="s">
        <v>973</v>
      </c>
      <c r="G506" s="207" t="str">
        <f ca="1">INDEX($C$2:$C$13,MONTH(INDEX(INDIRECT("Tractor_Status.xls!"&amp;G$1),MATCH($F506,[1]!Serial,0),0)))</f>
        <v>January</v>
      </c>
      <c r="H506" s="206" t="str">
        <f ca="1">IF(INDEX(INDIRECT("Tractor_Status.xls!"&amp;H$1),MATCH($F506,[1]!Serial,0),0)&lt;&gt;0,INDEX(INDIRECT("Tractor_Status.xls!"&amp;H$1),MATCH($F506,[1]!Serial,0),0),"N/A")</f>
        <v>N/A</v>
      </c>
      <c r="I506" s="206" t="str">
        <f ca="1">IF(INDEX(INDIRECT("Tractor_Status.xls!"&amp;I$1),MATCH($F506,[1]!Serial,0),0)&lt;&gt;0,INDEX(INDIRECT("Tractor_Status.xls!"&amp;I$1),MATCH($F506,[1]!Serial,0),0),"N/A")</f>
        <v>N/A</v>
      </c>
      <c r="J506" s="207">
        <f ca="1">IF(INDEX(INDIRECT("Tractor_Status.xls!"&amp;J$1),MATCH($F506,[1]!Serial,0),0)&lt;&gt;0,INDEX(INDIRECT("Tractor_Status.xls!"&amp;J$1),MATCH($F506,[1]!Serial,0),0),"N/A")</f>
        <v>720</v>
      </c>
      <c r="K506" s="206">
        <f ca="1">INDEX(INDIRECT("Tractor_Status.xls!"&amp;K$1),MATCH($F506,[1]!Serial,0),0)</f>
        <v>0</v>
      </c>
      <c r="L506" s="206" t="str">
        <f ca="1">IF(INDEX(INDIRECT("Tractor_Status.xls!"&amp;L$1),MATCH($F506,[1]!Serial,0),0)&lt;&gt;0,INDEX(INDIRECT("Tractor_Status.xls!"&amp;L$1),MATCH($F506,[1]!Serial,0),0),"N/A")</f>
        <v>N/A</v>
      </c>
      <c r="M506" s="206" t="str">
        <f ca="1">IF(INDEX(INDIRECT("Tractor_Status.xls!"&amp;M$1),MATCH($F506,[1]!Serial,0),0)&lt;&gt;0,INDEX(INDIRECT("Tractor_Status.xls!"&amp;M$1),MATCH($F506,[1]!Serial,0),0),"N/A")</f>
        <v>N/A</v>
      </c>
      <c r="N506" s="206" t="str">
        <f ca="1">IF(INDEX(INDIRECT("Tractor_Status.xls!"&amp;N$1),MATCH($F506,[1]!Serial,0),0)&lt;&gt;0,INDEX(INDIRECT("Tractor_Status.xls!"&amp;N$1),MATCH($F506,[1]!Serial,0),0),"N/A")</f>
        <v>N/A</v>
      </c>
    </row>
    <row r="507" spans="6:14" x14ac:dyDescent="0.4">
      <c r="F507" t="s">
        <v>974</v>
      </c>
      <c r="G507" s="207" t="str">
        <f ca="1">INDEX($C$2:$C$13,MONTH(INDEX(INDIRECT("Tractor_Status.xls!"&amp;G$1),MATCH($F507,[1]!Serial,0),0)))</f>
        <v>January</v>
      </c>
      <c r="H507" s="206" t="str">
        <f ca="1">IF(INDEX(INDIRECT("Tractor_Status.xls!"&amp;H$1),MATCH($F507,[1]!Serial,0),0)&lt;&gt;0,INDEX(INDIRECT("Tractor_Status.xls!"&amp;H$1),MATCH($F507,[1]!Serial,0),0),"N/A")</f>
        <v>N/A</v>
      </c>
      <c r="I507" s="206" t="str">
        <f ca="1">IF(INDEX(INDIRECT("Tractor_Status.xls!"&amp;I$1),MATCH($F507,[1]!Serial,0),0)&lt;&gt;0,INDEX(INDIRECT("Tractor_Status.xls!"&amp;I$1),MATCH($F507,[1]!Serial,0),0),"N/A")</f>
        <v>N/A</v>
      </c>
      <c r="J507" s="207" t="str">
        <f ca="1">IF(INDEX(INDIRECT("Tractor_Status.xls!"&amp;J$1),MATCH($F507,[1]!Serial,0),0)&lt;&gt;0,INDEX(INDIRECT("Tractor_Status.xls!"&amp;J$1),MATCH($F507,[1]!Serial,0),0),"N/A")</f>
        <v>1220+</v>
      </c>
      <c r="K507" s="206">
        <f ca="1">INDEX(INDIRECT("Tractor_Status.xls!"&amp;K$1),MATCH($F507,[1]!Serial,0),0)</f>
        <v>0</v>
      </c>
      <c r="L507" s="206" t="str">
        <f ca="1">IF(INDEX(INDIRECT("Tractor_Status.xls!"&amp;L$1),MATCH($F507,[1]!Serial,0),0)&lt;&gt;0,INDEX(INDIRECT("Tractor_Status.xls!"&amp;L$1),MATCH($F507,[1]!Serial,0),0),"N/A")</f>
        <v>N/A</v>
      </c>
      <c r="M507" s="206" t="str">
        <f ca="1">IF(INDEX(INDIRECT("Tractor_Status.xls!"&amp;M$1),MATCH($F507,[1]!Serial,0),0)&lt;&gt;0,INDEX(INDIRECT("Tractor_Status.xls!"&amp;M$1),MATCH($F507,[1]!Serial,0),0),"N/A")</f>
        <v>N/A</v>
      </c>
      <c r="N507" s="206" t="str">
        <f ca="1">IF(INDEX(INDIRECT("Tractor_Status.xls!"&amp;N$1),MATCH($F507,[1]!Serial,0),0)&lt;&gt;0,INDEX(INDIRECT("Tractor_Status.xls!"&amp;N$1),MATCH($F507,[1]!Serial,0),0),"N/A")</f>
        <v>N/A</v>
      </c>
    </row>
    <row r="508" spans="6:14" x14ac:dyDescent="0.4">
      <c r="F508" t="s">
        <v>975</v>
      </c>
      <c r="G508" s="207" t="str">
        <f ca="1">INDEX($C$2:$C$13,MONTH(INDEX(INDIRECT("Tractor_Status.xls!"&amp;G$1),MATCH($F508,[1]!Serial,0),0)))</f>
        <v>January</v>
      </c>
      <c r="H508" s="206" t="str">
        <f ca="1">IF(INDEX(INDIRECT("Tractor_Status.xls!"&amp;H$1),MATCH($F508,[1]!Serial,0),0)&lt;&gt;0,INDEX(INDIRECT("Tractor_Status.xls!"&amp;H$1),MATCH($F508,[1]!Serial,0),0),"N/A")</f>
        <v>N/A</v>
      </c>
      <c r="I508" s="206" t="str">
        <f ca="1">IF(INDEX(INDIRECT("Tractor_Status.xls!"&amp;I$1),MATCH($F508,[1]!Serial,0),0)&lt;&gt;0,INDEX(INDIRECT("Tractor_Status.xls!"&amp;I$1),MATCH($F508,[1]!Serial,0),0),"N/A")</f>
        <v>N/A</v>
      </c>
      <c r="J508" s="207">
        <f ca="1">IF(INDEX(INDIRECT("Tractor_Status.xls!"&amp;J$1),MATCH($F508,[1]!Serial,0),0)&lt;&gt;0,INDEX(INDIRECT("Tractor_Status.xls!"&amp;J$1),MATCH($F508,[1]!Serial,0),0),"N/A")</f>
        <v>1220</v>
      </c>
      <c r="K508" s="206">
        <f ca="1">INDEX(INDIRECT("Tractor_Status.xls!"&amp;K$1),MATCH($F508,[1]!Serial,0),0)</f>
        <v>0</v>
      </c>
      <c r="L508" s="206" t="str">
        <f ca="1">IF(INDEX(INDIRECT("Tractor_Status.xls!"&amp;L$1),MATCH($F508,[1]!Serial,0),0)&lt;&gt;0,INDEX(INDIRECT("Tractor_Status.xls!"&amp;L$1),MATCH($F508,[1]!Serial,0),0),"N/A")</f>
        <v>N/A</v>
      </c>
      <c r="M508" s="206" t="str">
        <f ca="1">IF(INDEX(INDIRECT("Tractor_Status.xls!"&amp;M$1),MATCH($F508,[1]!Serial,0),0)&lt;&gt;0,INDEX(INDIRECT("Tractor_Status.xls!"&amp;M$1),MATCH($F508,[1]!Serial,0),0),"N/A")</f>
        <v>N/A</v>
      </c>
      <c r="N508" s="206" t="str">
        <f ca="1">IF(INDEX(INDIRECT("Tractor_Status.xls!"&amp;N$1),MATCH($F508,[1]!Serial,0),0)&lt;&gt;0,INDEX(INDIRECT("Tractor_Status.xls!"&amp;N$1),MATCH($F508,[1]!Serial,0),0),"N/A")</f>
        <v>N/A</v>
      </c>
    </row>
    <row r="509" spans="6:14" x14ac:dyDescent="0.4">
      <c r="F509" t="s">
        <v>976</v>
      </c>
      <c r="G509" s="207" t="str">
        <f ca="1">INDEX($C$2:$C$13,MONTH(INDEX(INDIRECT("Tractor_Status.xls!"&amp;G$1),MATCH($F509,[1]!Serial,0),0)))</f>
        <v>January</v>
      </c>
      <c r="H509" s="206" t="str">
        <f ca="1">IF(INDEX(INDIRECT("Tractor_Status.xls!"&amp;H$1),MATCH($F509,[1]!Serial,0),0)&lt;&gt;0,INDEX(INDIRECT("Tractor_Status.xls!"&amp;H$1),MATCH($F509,[1]!Serial,0),0),"N/A")</f>
        <v>N/A</v>
      </c>
      <c r="I509" s="206" t="str">
        <f ca="1">IF(INDEX(INDIRECT("Tractor_Status.xls!"&amp;I$1),MATCH($F509,[1]!Serial,0),0)&lt;&gt;0,INDEX(INDIRECT("Tractor_Status.xls!"&amp;I$1),MATCH($F509,[1]!Serial,0),0),"N/A")</f>
        <v>N/A</v>
      </c>
      <c r="J509" s="207">
        <f ca="1">IF(INDEX(INDIRECT("Tractor_Status.xls!"&amp;J$1),MATCH($F509,[1]!Serial,0),0)&lt;&gt;0,INDEX(INDIRECT("Tractor_Status.xls!"&amp;J$1),MATCH($F509,[1]!Serial,0),0),"N/A")</f>
        <v>1025</v>
      </c>
      <c r="K509" s="206">
        <f ca="1">INDEX(INDIRECT("Tractor_Status.xls!"&amp;K$1),MATCH($F509,[1]!Serial,0),0)</f>
        <v>0</v>
      </c>
      <c r="L509" s="206" t="str">
        <f ca="1">IF(INDEX(INDIRECT("Tractor_Status.xls!"&amp;L$1),MATCH($F509,[1]!Serial,0),0)&lt;&gt;0,INDEX(INDIRECT("Tractor_Status.xls!"&amp;L$1),MATCH($F509,[1]!Serial,0),0),"N/A")</f>
        <v>N/A</v>
      </c>
      <c r="M509" s="206" t="str">
        <f ca="1">IF(INDEX(INDIRECT("Tractor_Status.xls!"&amp;M$1),MATCH($F509,[1]!Serial,0),0)&lt;&gt;0,INDEX(INDIRECT("Tractor_Status.xls!"&amp;M$1),MATCH($F509,[1]!Serial,0),0),"N/A")</f>
        <v>N/A</v>
      </c>
      <c r="N509" s="206" t="str">
        <f ca="1">IF(INDEX(INDIRECT("Tractor_Status.xls!"&amp;N$1),MATCH($F509,[1]!Serial,0),0)&lt;&gt;0,INDEX(INDIRECT("Tractor_Status.xls!"&amp;N$1),MATCH($F509,[1]!Serial,0),0),"N/A")</f>
        <v>N/A</v>
      </c>
    </row>
    <row r="510" spans="6:14" x14ac:dyDescent="0.4">
      <c r="F510" t="s">
        <v>977</v>
      </c>
      <c r="G510" s="207" t="str">
        <f ca="1">INDEX($C$2:$C$13,MONTH(INDEX(INDIRECT("Tractor_Status.xls!"&amp;G$1),MATCH($F510,[1]!Serial,0),0)))</f>
        <v>January</v>
      </c>
      <c r="H510" s="206" t="str">
        <f ca="1">IF(INDEX(INDIRECT("Tractor_Status.xls!"&amp;H$1),MATCH($F510,[1]!Serial,0),0)&lt;&gt;0,INDEX(INDIRECT("Tractor_Status.xls!"&amp;H$1),MATCH($F510,[1]!Serial,0),0),"N/A")</f>
        <v>N/A</v>
      </c>
      <c r="I510" s="206" t="str">
        <f ca="1">IF(INDEX(INDIRECT("Tractor_Status.xls!"&amp;I$1),MATCH($F510,[1]!Serial,0),0)&lt;&gt;0,INDEX(INDIRECT("Tractor_Status.xls!"&amp;I$1),MATCH($F510,[1]!Serial,0),0),"N/A")</f>
        <v>N/A</v>
      </c>
      <c r="J510" s="207">
        <f ca="1">IF(INDEX(INDIRECT("Tractor_Status.xls!"&amp;J$1),MATCH($F510,[1]!Serial,0),0)&lt;&gt;0,INDEX(INDIRECT("Tractor_Status.xls!"&amp;J$1),MATCH($F510,[1]!Serial,0),0),"N/A")</f>
        <v>720</v>
      </c>
      <c r="K510" s="206">
        <f ca="1">INDEX(INDIRECT("Tractor_Status.xls!"&amp;K$1),MATCH($F510,[1]!Serial,0),0)</f>
        <v>0</v>
      </c>
      <c r="L510" s="206" t="str">
        <f ca="1">IF(INDEX(INDIRECT("Tractor_Status.xls!"&amp;L$1),MATCH($F510,[1]!Serial,0),0)&lt;&gt;0,INDEX(INDIRECT("Tractor_Status.xls!"&amp;L$1),MATCH($F510,[1]!Serial,0),0),"N/A")</f>
        <v>N/A</v>
      </c>
      <c r="M510" s="206" t="str">
        <f ca="1">IF(INDEX(INDIRECT("Tractor_Status.xls!"&amp;M$1),MATCH($F510,[1]!Serial,0),0)&lt;&gt;0,INDEX(INDIRECT("Tractor_Status.xls!"&amp;M$1),MATCH($F510,[1]!Serial,0),0),"N/A")</f>
        <v>N/A</v>
      </c>
      <c r="N510" s="206" t="str">
        <f ca="1">IF(INDEX(INDIRECT("Tractor_Status.xls!"&amp;N$1),MATCH($F510,[1]!Serial,0),0)&lt;&gt;0,INDEX(INDIRECT("Tractor_Status.xls!"&amp;N$1),MATCH($F510,[1]!Serial,0),0),"N/A")</f>
        <v>N/A</v>
      </c>
    </row>
    <row r="511" spans="6:14" x14ac:dyDescent="0.4">
      <c r="F511" t="s">
        <v>978</v>
      </c>
      <c r="G511" s="207" t="str">
        <f ca="1">INDEX($C$2:$C$13,MONTH(INDEX(INDIRECT("Tractor_Status.xls!"&amp;G$1),MATCH($F511,[1]!Serial,0),0)))</f>
        <v>January</v>
      </c>
      <c r="H511" s="206" t="str">
        <f ca="1">IF(INDEX(INDIRECT("Tractor_Status.xls!"&amp;H$1),MATCH($F511,[1]!Serial,0),0)&lt;&gt;0,INDEX(INDIRECT("Tractor_Status.xls!"&amp;H$1),MATCH($F511,[1]!Serial,0),0),"N/A")</f>
        <v>N/A</v>
      </c>
      <c r="I511" s="206" t="str">
        <f ca="1">IF(INDEX(INDIRECT("Tractor_Status.xls!"&amp;I$1),MATCH($F511,[1]!Serial,0),0)&lt;&gt;0,INDEX(INDIRECT("Tractor_Status.xls!"&amp;I$1),MATCH($F511,[1]!Serial,0),0),"N/A")</f>
        <v>N/A</v>
      </c>
      <c r="J511" s="207">
        <f ca="1">IF(INDEX(INDIRECT("Tractor_Status.xls!"&amp;J$1),MATCH($F511,[1]!Serial,0),0)&lt;&gt;0,INDEX(INDIRECT("Tractor_Status.xls!"&amp;J$1),MATCH($F511,[1]!Serial,0),0),"N/A")</f>
        <v>1220</v>
      </c>
      <c r="K511" s="206">
        <f ca="1">INDEX(INDIRECT("Tractor_Status.xls!"&amp;K$1),MATCH($F511,[1]!Serial,0),0)</f>
        <v>0</v>
      </c>
      <c r="L511" s="206" t="str">
        <f ca="1">IF(INDEX(INDIRECT("Tractor_Status.xls!"&amp;L$1),MATCH($F511,[1]!Serial,0),0)&lt;&gt;0,INDEX(INDIRECT("Tractor_Status.xls!"&amp;L$1),MATCH($F511,[1]!Serial,0),0),"N/A")</f>
        <v>N/A</v>
      </c>
      <c r="M511" s="206" t="str">
        <f ca="1">IF(INDEX(INDIRECT("Tractor_Status.xls!"&amp;M$1),MATCH($F511,[1]!Serial,0),0)&lt;&gt;0,INDEX(INDIRECT("Tractor_Status.xls!"&amp;M$1),MATCH($F511,[1]!Serial,0),0),"N/A")</f>
        <v>N/A</v>
      </c>
      <c r="N511" s="206" t="str">
        <f ca="1">IF(INDEX(INDIRECT("Tractor_Status.xls!"&amp;N$1),MATCH($F511,[1]!Serial,0),0)&lt;&gt;0,INDEX(INDIRECT("Tractor_Status.xls!"&amp;N$1),MATCH($F511,[1]!Serial,0),0),"N/A")</f>
        <v>N/A</v>
      </c>
    </row>
    <row r="512" spans="6:14" x14ac:dyDescent="0.4">
      <c r="F512" t="s">
        <v>979</v>
      </c>
      <c r="G512" s="207" t="str">
        <f ca="1">INDEX($C$2:$C$13,MONTH(INDEX(INDIRECT("Tractor_Status.xls!"&amp;G$1),MATCH($F512,[1]!Serial,0),0)))</f>
        <v>January</v>
      </c>
      <c r="H512" s="206" t="str">
        <f ca="1">IF(INDEX(INDIRECT("Tractor_Status.xls!"&amp;H$1),MATCH($F512,[1]!Serial,0),0)&lt;&gt;0,INDEX(INDIRECT("Tractor_Status.xls!"&amp;H$1),MATCH($F512,[1]!Serial,0),0),"N/A")</f>
        <v>N/A</v>
      </c>
      <c r="I512" s="206" t="str">
        <f ca="1">IF(INDEX(INDIRECT("Tractor_Status.xls!"&amp;I$1),MATCH($F512,[1]!Serial,0),0)&lt;&gt;0,INDEX(INDIRECT("Tractor_Status.xls!"&amp;I$1),MATCH($F512,[1]!Serial,0),0),"N/A")</f>
        <v>N/A</v>
      </c>
      <c r="J512" s="207">
        <f ca="1">IF(INDEX(INDIRECT("Tractor_Status.xls!"&amp;J$1),MATCH($F512,[1]!Serial,0),0)&lt;&gt;0,INDEX(INDIRECT("Tractor_Status.xls!"&amp;J$1),MATCH($F512,[1]!Serial,0),0),"N/A")</f>
        <v>720</v>
      </c>
      <c r="K512" s="206">
        <f ca="1">INDEX(INDIRECT("Tractor_Status.xls!"&amp;K$1),MATCH($F512,[1]!Serial,0),0)</f>
        <v>0</v>
      </c>
      <c r="L512" s="206" t="str">
        <f ca="1">IF(INDEX(INDIRECT("Tractor_Status.xls!"&amp;L$1),MATCH($F512,[1]!Serial,0),0)&lt;&gt;0,INDEX(INDIRECT("Tractor_Status.xls!"&amp;L$1),MATCH($F512,[1]!Serial,0),0),"N/A")</f>
        <v>N/A</v>
      </c>
      <c r="M512" s="206" t="str">
        <f ca="1">IF(INDEX(INDIRECT("Tractor_Status.xls!"&amp;M$1),MATCH($F512,[1]!Serial,0),0)&lt;&gt;0,INDEX(INDIRECT("Tractor_Status.xls!"&amp;M$1),MATCH($F512,[1]!Serial,0),0),"N/A")</f>
        <v>N/A</v>
      </c>
      <c r="N512" s="206" t="str">
        <f ca="1">IF(INDEX(INDIRECT("Tractor_Status.xls!"&amp;N$1),MATCH($F512,[1]!Serial,0),0)&lt;&gt;0,INDEX(INDIRECT("Tractor_Status.xls!"&amp;N$1),MATCH($F512,[1]!Serial,0),0),"N/A")</f>
        <v>N/A</v>
      </c>
    </row>
    <row r="513" spans="6:14" x14ac:dyDescent="0.4">
      <c r="F513" t="s">
        <v>980</v>
      </c>
      <c r="G513" s="207" t="str">
        <f ca="1">INDEX($C$2:$C$13,MONTH(INDEX(INDIRECT("Tractor_Status.xls!"&amp;G$1),MATCH($F513,[1]!Serial,0),0)))</f>
        <v>January</v>
      </c>
      <c r="H513" s="206" t="str">
        <f ca="1">IF(INDEX(INDIRECT("Tractor_Status.xls!"&amp;H$1),MATCH($F513,[1]!Serial,0),0)&lt;&gt;0,INDEX(INDIRECT("Tractor_Status.xls!"&amp;H$1),MATCH($F513,[1]!Serial,0),0),"N/A")</f>
        <v>N/A</v>
      </c>
      <c r="I513" s="206" t="str">
        <f ca="1">IF(INDEX(INDIRECT("Tractor_Status.xls!"&amp;I$1),MATCH($F513,[1]!Serial,0),0)&lt;&gt;0,INDEX(INDIRECT("Tractor_Status.xls!"&amp;I$1),MATCH($F513,[1]!Serial,0),0),"N/A")</f>
        <v>N/A</v>
      </c>
      <c r="J513" s="207">
        <f ca="1">IF(INDEX(INDIRECT("Tractor_Status.xls!"&amp;J$1),MATCH($F513,[1]!Serial,0),0)&lt;&gt;0,INDEX(INDIRECT("Tractor_Status.xls!"&amp;J$1),MATCH($F513,[1]!Serial,0),0),"N/A")</f>
        <v>720</v>
      </c>
      <c r="K513" s="206">
        <f ca="1">INDEX(INDIRECT("Tractor_Status.xls!"&amp;K$1),MATCH($F513,[1]!Serial,0),0)</f>
        <v>0</v>
      </c>
      <c r="L513" s="206" t="str">
        <f ca="1">IF(INDEX(INDIRECT("Tractor_Status.xls!"&amp;L$1),MATCH($F513,[1]!Serial,0),0)&lt;&gt;0,INDEX(INDIRECT("Tractor_Status.xls!"&amp;L$1),MATCH($F513,[1]!Serial,0),0),"N/A")</f>
        <v>N/A</v>
      </c>
      <c r="M513" s="206" t="str">
        <f ca="1">IF(INDEX(INDIRECT("Tractor_Status.xls!"&amp;M$1),MATCH($F513,[1]!Serial,0),0)&lt;&gt;0,INDEX(INDIRECT("Tractor_Status.xls!"&amp;M$1),MATCH($F513,[1]!Serial,0),0),"N/A")</f>
        <v>N/A</v>
      </c>
      <c r="N513" s="206" t="str">
        <f ca="1">IF(INDEX(INDIRECT("Tractor_Status.xls!"&amp;N$1),MATCH($F513,[1]!Serial,0),0)&lt;&gt;0,INDEX(INDIRECT("Tractor_Status.xls!"&amp;N$1),MATCH($F513,[1]!Serial,0),0),"N/A")</f>
        <v>N/A</v>
      </c>
    </row>
    <row r="514" spans="6:14" x14ac:dyDescent="0.4">
      <c r="F514" t="s">
        <v>981</v>
      </c>
      <c r="G514" s="207" t="str">
        <f ca="1">INDEX($C$2:$C$13,MONTH(INDEX(INDIRECT("Tractor_Status.xls!"&amp;G$1),MATCH($F514,[1]!Serial,0),0)))</f>
        <v>January</v>
      </c>
      <c r="H514" s="206" t="str">
        <f ca="1">IF(INDEX(INDIRECT("Tractor_Status.xls!"&amp;H$1),MATCH($F514,[1]!Serial,0),0)&lt;&gt;0,INDEX(INDIRECT("Tractor_Status.xls!"&amp;H$1),MATCH($F514,[1]!Serial,0),0),"N/A")</f>
        <v>N/A</v>
      </c>
      <c r="I514" s="206" t="str">
        <f ca="1">IF(INDEX(INDIRECT("Tractor_Status.xls!"&amp;I$1),MATCH($F514,[1]!Serial,0),0)&lt;&gt;0,INDEX(INDIRECT("Tractor_Status.xls!"&amp;I$1),MATCH($F514,[1]!Serial,0),0),"N/A")</f>
        <v>N/A</v>
      </c>
      <c r="J514" s="207">
        <f ca="1">IF(INDEX(INDIRECT("Tractor_Status.xls!"&amp;J$1),MATCH($F514,[1]!Serial,0),0)&lt;&gt;0,INDEX(INDIRECT("Tractor_Status.xls!"&amp;J$1),MATCH($F514,[1]!Serial,0),0),"N/A")</f>
        <v>1020</v>
      </c>
      <c r="K514" s="206">
        <f ca="1">INDEX(INDIRECT("Tractor_Status.xls!"&amp;K$1),MATCH($F514,[1]!Serial,0),0)</f>
        <v>0</v>
      </c>
      <c r="L514" s="206" t="str">
        <f ca="1">IF(INDEX(INDIRECT("Tractor_Status.xls!"&amp;L$1),MATCH($F514,[1]!Serial,0),0)&lt;&gt;0,INDEX(INDIRECT("Tractor_Status.xls!"&amp;L$1),MATCH($F514,[1]!Serial,0),0),"N/A")</f>
        <v>N/A</v>
      </c>
      <c r="M514" s="206" t="str">
        <f ca="1">IF(INDEX(INDIRECT("Tractor_Status.xls!"&amp;M$1),MATCH($F514,[1]!Serial,0),0)&lt;&gt;0,INDEX(INDIRECT("Tractor_Status.xls!"&amp;M$1),MATCH($F514,[1]!Serial,0),0),"N/A")</f>
        <v>N/A</v>
      </c>
      <c r="N514" s="206" t="str">
        <f ca="1">IF(INDEX(INDIRECT("Tractor_Status.xls!"&amp;N$1),MATCH($F514,[1]!Serial,0),0)&lt;&gt;0,INDEX(INDIRECT("Tractor_Status.xls!"&amp;N$1),MATCH($F514,[1]!Serial,0),0),"N/A")</f>
        <v>N/A</v>
      </c>
    </row>
    <row r="515" spans="6:14" x14ac:dyDescent="0.4">
      <c r="F515" t="s">
        <v>982</v>
      </c>
      <c r="G515" s="207" t="str">
        <f ca="1">INDEX($C$2:$C$13,MONTH(INDEX(INDIRECT("Tractor_Status.xls!"&amp;G$1),MATCH($F515,[1]!Serial,0),0)))</f>
        <v>January</v>
      </c>
      <c r="H515" s="206" t="str">
        <f ca="1">IF(INDEX(INDIRECT("Tractor_Status.xls!"&amp;H$1),MATCH($F515,[1]!Serial,0),0)&lt;&gt;0,INDEX(INDIRECT("Tractor_Status.xls!"&amp;H$1),MATCH($F515,[1]!Serial,0),0),"N/A")</f>
        <v>N/A</v>
      </c>
      <c r="I515" s="206" t="str">
        <f ca="1">IF(INDEX(INDIRECT("Tractor_Status.xls!"&amp;I$1),MATCH($F515,[1]!Serial,0),0)&lt;&gt;0,INDEX(INDIRECT("Tractor_Status.xls!"&amp;I$1),MATCH($F515,[1]!Serial,0),0),"N/A")</f>
        <v>N/A</v>
      </c>
      <c r="J515" s="207">
        <f ca="1">IF(INDEX(INDIRECT("Tractor_Status.xls!"&amp;J$1),MATCH($F515,[1]!Serial,0),0)&lt;&gt;0,INDEX(INDIRECT("Tractor_Status.xls!"&amp;J$1),MATCH($F515,[1]!Serial,0),0),"N/A")</f>
        <v>1025</v>
      </c>
      <c r="K515" s="206">
        <f ca="1">INDEX(INDIRECT("Tractor_Status.xls!"&amp;K$1),MATCH($F515,[1]!Serial,0),0)</f>
        <v>0</v>
      </c>
      <c r="L515" s="206" t="str">
        <f ca="1">IF(INDEX(INDIRECT("Tractor_Status.xls!"&amp;L$1),MATCH($F515,[1]!Serial,0),0)&lt;&gt;0,INDEX(INDIRECT("Tractor_Status.xls!"&amp;L$1),MATCH($F515,[1]!Serial,0),0),"N/A")</f>
        <v>N/A</v>
      </c>
      <c r="M515" s="206" t="str">
        <f ca="1">IF(INDEX(INDIRECT("Tractor_Status.xls!"&amp;M$1),MATCH($F515,[1]!Serial,0),0)&lt;&gt;0,INDEX(INDIRECT("Tractor_Status.xls!"&amp;M$1),MATCH($F515,[1]!Serial,0),0),"N/A")</f>
        <v>N/A</v>
      </c>
      <c r="N515" s="206" t="str">
        <f ca="1">IF(INDEX(INDIRECT("Tractor_Status.xls!"&amp;N$1),MATCH($F515,[1]!Serial,0),0)&lt;&gt;0,INDEX(INDIRECT("Tractor_Status.xls!"&amp;N$1),MATCH($F515,[1]!Serial,0),0),"N/A")</f>
        <v>N/A</v>
      </c>
    </row>
    <row r="516" spans="6:14" x14ac:dyDescent="0.4">
      <c r="F516" t="s">
        <v>983</v>
      </c>
      <c r="G516" s="207" t="str">
        <f ca="1">INDEX($C$2:$C$13,MONTH(INDEX(INDIRECT("Tractor_Status.xls!"&amp;G$1),MATCH($F516,[1]!Serial,0),0)))</f>
        <v>January</v>
      </c>
      <c r="H516" s="206" t="str">
        <f ca="1">IF(INDEX(INDIRECT("Tractor_Status.xls!"&amp;H$1),MATCH($F516,[1]!Serial,0),0)&lt;&gt;0,INDEX(INDIRECT("Tractor_Status.xls!"&amp;H$1),MATCH($F516,[1]!Serial,0),0),"N/A")</f>
        <v>N/A</v>
      </c>
      <c r="I516" s="206" t="str">
        <f ca="1">IF(INDEX(INDIRECT("Tractor_Status.xls!"&amp;I$1),MATCH($F516,[1]!Serial,0),0)&lt;&gt;0,INDEX(INDIRECT("Tractor_Status.xls!"&amp;I$1),MATCH($F516,[1]!Serial,0),0),"N/A")</f>
        <v>N/A</v>
      </c>
      <c r="J516" s="207">
        <f ca="1">IF(INDEX(INDIRECT("Tractor_Status.xls!"&amp;J$1),MATCH($F516,[1]!Serial,0),0)&lt;&gt;0,INDEX(INDIRECT("Tractor_Status.xls!"&amp;J$1),MATCH($F516,[1]!Serial,0),0),"N/A")</f>
        <v>720</v>
      </c>
      <c r="K516" s="206">
        <f ca="1">INDEX(INDIRECT("Tractor_Status.xls!"&amp;K$1),MATCH($F516,[1]!Serial,0),0)</f>
        <v>0</v>
      </c>
      <c r="L516" s="206" t="str">
        <f ca="1">IF(INDEX(INDIRECT("Tractor_Status.xls!"&amp;L$1),MATCH($F516,[1]!Serial,0),0)&lt;&gt;0,INDEX(INDIRECT("Tractor_Status.xls!"&amp;L$1),MATCH($F516,[1]!Serial,0),0),"N/A")</f>
        <v>N/A</v>
      </c>
      <c r="M516" s="206" t="str">
        <f ca="1">IF(INDEX(INDIRECT("Tractor_Status.xls!"&amp;M$1),MATCH($F516,[1]!Serial,0),0)&lt;&gt;0,INDEX(INDIRECT("Tractor_Status.xls!"&amp;M$1),MATCH($F516,[1]!Serial,0),0),"N/A")</f>
        <v>N/A</v>
      </c>
      <c r="N516" s="206" t="str">
        <f ca="1">IF(INDEX(INDIRECT("Tractor_Status.xls!"&amp;N$1),MATCH($F516,[1]!Serial,0),0)&lt;&gt;0,INDEX(INDIRECT("Tractor_Status.xls!"&amp;N$1),MATCH($F516,[1]!Serial,0),0),"N/A")</f>
        <v>N/A</v>
      </c>
    </row>
    <row r="517" spans="6:14" x14ac:dyDescent="0.4">
      <c r="F517" t="s">
        <v>984</v>
      </c>
      <c r="G517" s="207" t="str">
        <f ca="1">INDEX($C$2:$C$13,MONTH(INDEX(INDIRECT("Tractor_Status.xls!"&amp;G$1),MATCH($F517,[1]!Serial,0),0)))</f>
        <v>January</v>
      </c>
      <c r="H517" s="206" t="str">
        <f ca="1">IF(INDEX(INDIRECT("Tractor_Status.xls!"&amp;H$1),MATCH($F517,[1]!Serial,0),0)&lt;&gt;0,INDEX(INDIRECT("Tractor_Status.xls!"&amp;H$1),MATCH($F517,[1]!Serial,0),0),"N/A")</f>
        <v>N/A</v>
      </c>
      <c r="I517" s="206" t="str">
        <f ca="1">IF(INDEX(INDIRECT("Tractor_Status.xls!"&amp;I$1),MATCH($F517,[1]!Serial,0),0)&lt;&gt;0,INDEX(INDIRECT("Tractor_Status.xls!"&amp;I$1),MATCH($F517,[1]!Serial,0),0),"N/A")</f>
        <v>N/A</v>
      </c>
      <c r="J517" s="207" t="str">
        <f ca="1">IF(INDEX(INDIRECT("Tractor_Status.xls!"&amp;J$1),MATCH($F517,[1]!Serial,0),0)&lt;&gt;0,INDEX(INDIRECT("Tractor_Status.xls!"&amp;J$1),MATCH($F517,[1]!Serial,0),0),"N/A")</f>
        <v>1220+</v>
      </c>
      <c r="K517" s="206">
        <f ca="1">INDEX(INDIRECT("Tractor_Status.xls!"&amp;K$1),MATCH($F517,[1]!Serial,0),0)</f>
        <v>0</v>
      </c>
      <c r="L517" s="206" t="str">
        <f ca="1">IF(INDEX(INDIRECT("Tractor_Status.xls!"&amp;L$1),MATCH($F517,[1]!Serial,0),0)&lt;&gt;0,INDEX(INDIRECT("Tractor_Status.xls!"&amp;L$1),MATCH($F517,[1]!Serial,0),0),"N/A")</f>
        <v>N/A</v>
      </c>
      <c r="M517" s="206" t="str">
        <f ca="1">IF(INDEX(INDIRECT("Tractor_Status.xls!"&amp;M$1),MATCH($F517,[1]!Serial,0),0)&lt;&gt;0,INDEX(INDIRECT("Tractor_Status.xls!"&amp;M$1),MATCH($F517,[1]!Serial,0),0),"N/A")</f>
        <v>N/A</v>
      </c>
      <c r="N517" s="206" t="str">
        <f ca="1">IF(INDEX(INDIRECT("Tractor_Status.xls!"&amp;N$1),MATCH($F517,[1]!Serial,0),0)&lt;&gt;0,INDEX(INDIRECT("Tractor_Status.xls!"&amp;N$1),MATCH($F517,[1]!Serial,0),0),"N/A")</f>
        <v>N/A</v>
      </c>
    </row>
    <row r="518" spans="6:14" x14ac:dyDescent="0.4">
      <c r="F518" t="s">
        <v>985</v>
      </c>
      <c r="G518" s="207" t="str">
        <f ca="1">INDEX($C$2:$C$13,MONTH(INDEX(INDIRECT("Tractor_Status.xls!"&amp;G$1),MATCH($F518,[1]!Serial,0),0)))</f>
        <v>January</v>
      </c>
      <c r="H518" s="206" t="str">
        <f ca="1">IF(INDEX(INDIRECT("Tractor_Status.xls!"&amp;H$1),MATCH($F518,[1]!Serial,0),0)&lt;&gt;0,INDEX(INDIRECT("Tractor_Status.xls!"&amp;H$1),MATCH($F518,[1]!Serial,0),0),"N/A")</f>
        <v>N/A</v>
      </c>
      <c r="I518" s="206" t="str">
        <f ca="1">IF(INDEX(INDIRECT("Tractor_Status.xls!"&amp;I$1),MATCH($F518,[1]!Serial,0),0)&lt;&gt;0,INDEX(INDIRECT("Tractor_Status.xls!"&amp;I$1),MATCH($F518,[1]!Serial,0),0),"N/A")</f>
        <v>N/A</v>
      </c>
      <c r="J518" s="207">
        <f ca="1">IF(INDEX(INDIRECT("Tractor_Status.xls!"&amp;J$1),MATCH($F518,[1]!Serial,0),0)&lt;&gt;0,INDEX(INDIRECT("Tractor_Status.xls!"&amp;J$1),MATCH($F518,[1]!Serial,0),0),"N/A")</f>
        <v>1220</v>
      </c>
      <c r="K518" s="206">
        <f ca="1">INDEX(INDIRECT("Tractor_Status.xls!"&amp;K$1),MATCH($F518,[1]!Serial,0),0)</f>
        <v>0</v>
      </c>
      <c r="L518" s="206" t="str">
        <f ca="1">IF(INDEX(INDIRECT("Tractor_Status.xls!"&amp;L$1),MATCH($F518,[1]!Serial,0),0)&lt;&gt;0,INDEX(INDIRECT("Tractor_Status.xls!"&amp;L$1),MATCH($F518,[1]!Serial,0),0),"N/A")</f>
        <v>N/A</v>
      </c>
      <c r="M518" s="206" t="str">
        <f ca="1">IF(INDEX(INDIRECT("Tractor_Status.xls!"&amp;M$1),MATCH($F518,[1]!Serial,0),0)&lt;&gt;0,INDEX(INDIRECT("Tractor_Status.xls!"&amp;M$1),MATCH($F518,[1]!Serial,0),0),"N/A")</f>
        <v>N/A</v>
      </c>
      <c r="N518" s="206" t="str">
        <f ca="1">IF(INDEX(INDIRECT("Tractor_Status.xls!"&amp;N$1),MATCH($F518,[1]!Serial,0),0)&lt;&gt;0,INDEX(INDIRECT("Tractor_Status.xls!"&amp;N$1),MATCH($F518,[1]!Serial,0),0),"N/A")</f>
        <v>N/A</v>
      </c>
    </row>
    <row r="519" spans="6:14" x14ac:dyDescent="0.4">
      <c r="F519" t="s">
        <v>986</v>
      </c>
      <c r="G519" s="207" t="str">
        <f ca="1">INDEX($C$2:$C$13,MONTH(INDEX(INDIRECT("Tractor_Status.xls!"&amp;G$1),MATCH($F519,[1]!Serial,0),0)))</f>
        <v>January</v>
      </c>
      <c r="H519" s="206" t="str">
        <f ca="1">IF(INDEX(INDIRECT("Tractor_Status.xls!"&amp;H$1),MATCH($F519,[1]!Serial,0),0)&lt;&gt;0,INDEX(INDIRECT("Tractor_Status.xls!"&amp;H$1),MATCH($F519,[1]!Serial,0),0),"N/A")</f>
        <v>N/A</v>
      </c>
      <c r="I519" s="206" t="str">
        <f ca="1">IF(INDEX(INDIRECT("Tractor_Status.xls!"&amp;I$1),MATCH($F519,[1]!Serial,0),0)&lt;&gt;0,INDEX(INDIRECT("Tractor_Status.xls!"&amp;I$1),MATCH($F519,[1]!Serial,0),0),"N/A")</f>
        <v>N/A</v>
      </c>
      <c r="J519" s="207">
        <f ca="1">IF(INDEX(INDIRECT("Tractor_Status.xls!"&amp;J$1),MATCH($F519,[1]!Serial,0),0)&lt;&gt;0,INDEX(INDIRECT("Tractor_Status.xls!"&amp;J$1),MATCH($F519,[1]!Serial,0),0),"N/A")</f>
        <v>1220</v>
      </c>
      <c r="K519" s="206">
        <f ca="1">INDEX(INDIRECT("Tractor_Status.xls!"&amp;K$1),MATCH($F519,[1]!Serial,0),0)</f>
        <v>0</v>
      </c>
      <c r="L519" s="206" t="str">
        <f ca="1">IF(INDEX(INDIRECT("Tractor_Status.xls!"&amp;L$1),MATCH($F519,[1]!Serial,0),0)&lt;&gt;0,INDEX(INDIRECT("Tractor_Status.xls!"&amp;L$1),MATCH($F519,[1]!Serial,0),0),"N/A")</f>
        <v>N/A</v>
      </c>
      <c r="M519" s="206" t="str">
        <f ca="1">IF(INDEX(INDIRECT("Tractor_Status.xls!"&amp;M$1),MATCH($F519,[1]!Serial,0),0)&lt;&gt;0,INDEX(INDIRECT("Tractor_Status.xls!"&amp;M$1),MATCH($F519,[1]!Serial,0),0),"N/A")</f>
        <v>N/A</v>
      </c>
      <c r="N519" s="206" t="str">
        <f ca="1">IF(INDEX(INDIRECT("Tractor_Status.xls!"&amp;N$1),MATCH($F519,[1]!Serial,0),0)&lt;&gt;0,INDEX(INDIRECT("Tractor_Status.xls!"&amp;N$1),MATCH($F519,[1]!Serial,0),0),"N/A")</f>
        <v>N/A</v>
      </c>
    </row>
    <row r="520" spans="6:14" x14ac:dyDescent="0.4">
      <c r="F520" t="s">
        <v>987</v>
      </c>
      <c r="G520" s="207" t="str">
        <f ca="1">INDEX($C$2:$C$13,MONTH(INDEX(INDIRECT("Tractor_Status.xls!"&amp;G$1),MATCH($F520,[1]!Serial,0),0)))</f>
        <v>January</v>
      </c>
      <c r="H520" s="206" t="str">
        <f ca="1">IF(INDEX(INDIRECT("Tractor_Status.xls!"&amp;H$1),MATCH($F520,[1]!Serial,0),0)&lt;&gt;0,INDEX(INDIRECT("Tractor_Status.xls!"&amp;H$1),MATCH($F520,[1]!Serial,0),0),"N/A")</f>
        <v>N/A</v>
      </c>
      <c r="I520" s="206" t="str">
        <f ca="1">IF(INDEX(INDIRECT("Tractor_Status.xls!"&amp;I$1),MATCH($F520,[1]!Serial,0),0)&lt;&gt;0,INDEX(INDIRECT("Tractor_Status.xls!"&amp;I$1),MATCH($F520,[1]!Serial,0),0),"N/A")</f>
        <v>N/A</v>
      </c>
      <c r="J520" s="207">
        <f ca="1">IF(INDEX(INDIRECT("Tractor_Status.xls!"&amp;J$1),MATCH($F520,[1]!Serial,0),0)&lt;&gt;0,INDEX(INDIRECT("Tractor_Status.xls!"&amp;J$1),MATCH($F520,[1]!Serial,0),0),"N/A")</f>
        <v>720</v>
      </c>
      <c r="K520" s="206">
        <f ca="1">INDEX(INDIRECT("Tractor_Status.xls!"&amp;K$1),MATCH($F520,[1]!Serial,0),0)</f>
        <v>0</v>
      </c>
      <c r="L520" s="206" t="str">
        <f ca="1">IF(INDEX(INDIRECT("Tractor_Status.xls!"&amp;L$1),MATCH($F520,[1]!Serial,0),0)&lt;&gt;0,INDEX(INDIRECT("Tractor_Status.xls!"&amp;L$1),MATCH($F520,[1]!Serial,0),0),"N/A")</f>
        <v>N/A</v>
      </c>
      <c r="M520" s="206" t="str">
        <f ca="1">IF(INDEX(INDIRECT("Tractor_Status.xls!"&amp;M$1),MATCH($F520,[1]!Serial,0),0)&lt;&gt;0,INDEX(INDIRECT("Tractor_Status.xls!"&amp;M$1),MATCH($F520,[1]!Serial,0),0),"N/A")</f>
        <v>N/A</v>
      </c>
      <c r="N520" s="206" t="str">
        <f ca="1">IF(INDEX(INDIRECT("Tractor_Status.xls!"&amp;N$1),MATCH($F520,[1]!Serial,0),0)&lt;&gt;0,INDEX(INDIRECT("Tractor_Status.xls!"&amp;N$1),MATCH($F520,[1]!Serial,0),0),"N/A")</f>
        <v>N/A</v>
      </c>
    </row>
    <row r="521" spans="6:14" x14ac:dyDescent="0.4">
      <c r="F521" t="s">
        <v>988</v>
      </c>
      <c r="G521" s="207" t="str">
        <f ca="1">INDEX($C$2:$C$13,MONTH(INDEX(INDIRECT("Tractor_Status.xls!"&amp;G$1),MATCH($F521,[1]!Serial,0),0)))</f>
        <v>January</v>
      </c>
      <c r="H521" s="206" t="str">
        <f ca="1">IF(INDEX(INDIRECT("Tractor_Status.xls!"&amp;H$1),MATCH($F521,[1]!Serial,0),0)&lt;&gt;0,INDEX(INDIRECT("Tractor_Status.xls!"&amp;H$1),MATCH($F521,[1]!Serial,0),0),"N/A")</f>
        <v>N/A</v>
      </c>
      <c r="I521" s="206" t="str">
        <f ca="1">IF(INDEX(INDIRECT("Tractor_Status.xls!"&amp;I$1),MATCH($F521,[1]!Serial,0),0)&lt;&gt;0,INDEX(INDIRECT("Tractor_Status.xls!"&amp;I$1),MATCH($F521,[1]!Serial,0),0),"N/A")</f>
        <v>N/A</v>
      </c>
      <c r="J521" s="207">
        <f ca="1">IF(INDEX(INDIRECT("Tractor_Status.xls!"&amp;J$1),MATCH($F521,[1]!Serial,0),0)&lt;&gt;0,INDEX(INDIRECT("Tractor_Status.xls!"&amp;J$1),MATCH($F521,[1]!Serial,0),0),"N/A")</f>
        <v>1025</v>
      </c>
      <c r="K521" s="206">
        <f ca="1">INDEX(INDIRECT("Tractor_Status.xls!"&amp;K$1),MATCH($F521,[1]!Serial,0),0)</f>
        <v>0</v>
      </c>
      <c r="L521" s="206" t="str">
        <f ca="1">IF(INDEX(INDIRECT("Tractor_Status.xls!"&amp;L$1),MATCH($F521,[1]!Serial,0),0)&lt;&gt;0,INDEX(INDIRECT("Tractor_Status.xls!"&amp;L$1),MATCH($F521,[1]!Serial,0),0),"N/A")</f>
        <v>N/A</v>
      </c>
      <c r="M521" s="206" t="str">
        <f ca="1">IF(INDEX(INDIRECT("Tractor_Status.xls!"&amp;M$1),MATCH($F521,[1]!Serial,0),0)&lt;&gt;0,INDEX(INDIRECT("Tractor_Status.xls!"&amp;M$1),MATCH($F521,[1]!Serial,0),0),"N/A")</f>
        <v>N/A</v>
      </c>
      <c r="N521" s="206" t="str">
        <f ca="1">IF(INDEX(INDIRECT("Tractor_Status.xls!"&amp;N$1),MATCH($F521,[1]!Serial,0),0)&lt;&gt;0,INDEX(INDIRECT("Tractor_Status.xls!"&amp;N$1),MATCH($F521,[1]!Serial,0),0),"N/A")</f>
        <v>N/A</v>
      </c>
    </row>
    <row r="522" spans="6:14" x14ac:dyDescent="0.4">
      <c r="F522" t="s">
        <v>989</v>
      </c>
      <c r="G522" s="207" t="str">
        <f ca="1">INDEX($C$2:$C$13,MONTH(INDEX(INDIRECT("Tractor_Status.xls!"&amp;G$1),MATCH($F522,[1]!Serial,0),0)))</f>
        <v>January</v>
      </c>
      <c r="H522" s="206" t="str">
        <f ca="1">IF(INDEX(INDIRECT("Tractor_Status.xls!"&amp;H$1),MATCH($F522,[1]!Serial,0),0)&lt;&gt;0,INDEX(INDIRECT("Tractor_Status.xls!"&amp;H$1),MATCH($F522,[1]!Serial,0),0),"N/A")</f>
        <v>N/A</v>
      </c>
      <c r="I522" s="206" t="str">
        <f ca="1">IF(INDEX(INDIRECT("Tractor_Status.xls!"&amp;I$1),MATCH($F522,[1]!Serial,0),0)&lt;&gt;0,INDEX(INDIRECT("Tractor_Status.xls!"&amp;I$1),MATCH($F522,[1]!Serial,0),0),"N/A")</f>
        <v>N/A</v>
      </c>
      <c r="J522" s="207">
        <f ca="1">IF(INDEX(INDIRECT("Tractor_Status.xls!"&amp;J$1),MATCH($F522,[1]!Serial,0),0)&lt;&gt;0,INDEX(INDIRECT("Tractor_Status.xls!"&amp;J$1),MATCH($F522,[1]!Serial,0),0),"N/A")</f>
        <v>1025</v>
      </c>
      <c r="K522" s="206">
        <f ca="1">INDEX(INDIRECT("Tractor_Status.xls!"&amp;K$1),MATCH($F522,[1]!Serial,0),0)</f>
        <v>0</v>
      </c>
      <c r="L522" s="206" t="str">
        <f ca="1">IF(INDEX(INDIRECT("Tractor_Status.xls!"&amp;L$1),MATCH($F522,[1]!Serial,0),0)&lt;&gt;0,INDEX(INDIRECT("Tractor_Status.xls!"&amp;L$1),MATCH($F522,[1]!Serial,0),0),"N/A")</f>
        <v>N/A</v>
      </c>
      <c r="M522" s="206" t="str">
        <f ca="1">IF(INDEX(INDIRECT("Tractor_Status.xls!"&amp;M$1),MATCH($F522,[1]!Serial,0),0)&lt;&gt;0,INDEX(INDIRECT("Tractor_Status.xls!"&amp;M$1),MATCH($F522,[1]!Serial,0),0),"N/A")</f>
        <v>N/A</v>
      </c>
      <c r="N522" s="206" t="str">
        <f ca="1">IF(INDEX(INDIRECT("Tractor_Status.xls!"&amp;N$1),MATCH($F522,[1]!Serial,0),0)&lt;&gt;0,INDEX(INDIRECT("Tractor_Status.xls!"&amp;N$1),MATCH($F522,[1]!Serial,0),0),"N/A")</f>
        <v>N/A</v>
      </c>
    </row>
    <row r="523" spans="6:14" x14ac:dyDescent="0.4">
      <c r="F523" t="s">
        <v>990</v>
      </c>
      <c r="G523" s="207" t="str">
        <f ca="1">INDEX($C$2:$C$13,MONTH(INDEX(INDIRECT("Tractor_Status.xls!"&amp;G$1),MATCH($F523,[1]!Serial,0),0)))</f>
        <v>January</v>
      </c>
      <c r="H523" s="206" t="str">
        <f ca="1">IF(INDEX(INDIRECT("Tractor_Status.xls!"&amp;H$1),MATCH($F523,[1]!Serial,0),0)&lt;&gt;0,INDEX(INDIRECT("Tractor_Status.xls!"&amp;H$1),MATCH($F523,[1]!Serial,0),0),"N/A")</f>
        <v>N/A</v>
      </c>
      <c r="I523" s="206" t="str">
        <f ca="1">IF(INDEX(INDIRECT("Tractor_Status.xls!"&amp;I$1),MATCH($F523,[1]!Serial,0),0)&lt;&gt;0,INDEX(INDIRECT("Tractor_Status.xls!"&amp;I$1),MATCH($F523,[1]!Serial,0),0),"N/A")</f>
        <v>N/A</v>
      </c>
      <c r="J523" s="207">
        <f ca="1">IF(INDEX(INDIRECT("Tractor_Status.xls!"&amp;J$1),MATCH($F523,[1]!Serial,0),0)&lt;&gt;0,INDEX(INDIRECT("Tractor_Status.xls!"&amp;J$1),MATCH($F523,[1]!Serial,0),0),"N/A")</f>
        <v>720</v>
      </c>
      <c r="K523" s="206">
        <f ca="1">INDEX(INDIRECT("Tractor_Status.xls!"&amp;K$1),MATCH($F523,[1]!Serial,0),0)</f>
        <v>0</v>
      </c>
      <c r="L523" s="206" t="str">
        <f ca="1">IF(INDEX(INDIRECT("Tractor_Status.xls!"&amp;L$1),MATCH($F523,[1]!Serial,0),0)&lt;&gt;0,INDEX(INDIRECT("Tractor_Status.xls!"&amp;L$1),MATCH($F523,[1]!Serial,0),0),"N/A")</f>
        <v>N/A</v>
      </c>
      <c r="M523" s="206" t="str">
        <f ca="1">IF(INDEX(INDIRECT("Tractor_Status.xls!"&amp;M$1),MATCH($F523,[1]!Serial,0),0)&lt;&gt;0,INDEX(INDIRECT("Tractor_Status.xls!"&amp;M$1),MATCH($F523,[1]!Serial,0),0),"N/A")</f>
        <v>N/A</v>
      </c>
      <c r="N523" s="206" t="str">
        <f ca="1">IF(INDEX(INDIRECT("Tractor_Status.xls!"&amp;N$1),MATCH($F523,[1]!Serial,0),0)&lt;&gt;0,INDEX(INDIRECT("Tractor_Status.xls!"&amp;N$1),MATCH($F523,[1]!Serial,0),0),"N/A")</f>
        <v>N/A</v>
      </c>
    </row>
    <row r="524" spans="6:14" x14ac:dyDescent="0.4">
      <c r="F524" t="s">
        <v>991</v>
      </c>
      <c r="G524" s="207" t="str">
        <f ca="1">INDEX($C$2:$C$13,MONTH(INDEX(INDIRECT("Tractor_Status.xls!"&amp;G$1),MATCH($F524,[1]!Serial,0),0)))</f>
        <v>January</v>
      </c>
      <c r="H524" s="206" t="str">
        <f ca="1">IF(INDEX(INDIRECT("Tractor_Status.xls!"&amp;H$1),MATCH($F524,[1]!Serial,0),0)&lt;&gt;0,INDEX(INDIRECT("Tractor_Status.xls!"&amp;H$1),MATCH($F524,[1]!Serial,0),0),"N/A")</f>
        <v>N/A</v>
      </c>
      <c r="I524" s="206" t="str">
        <f ca="1">IF(INDEX(INDIRECT("Tractor_Status.xls!"&amp;I$1),MATCH($F524,[1]!Serial,0),0)&lt;&gt;0,INDEX(INDIRECT("Tractor_Status.xls!"&amp;I$1),MATCH($F524,[1]!Serial,0),0),"N/A")</f>
        <v>N/A</v>
      </c>
      <c r="J524" s="207">
        <f ca="1">IF(INDEX(INDIRECT("Tractor_Status.xls!"&amp;J$1),MATCH($F524,[1]!Serial,0),0)&lt;&gt;0,INDEX(INDIRECT("Tractor_Status.xls!"&amp;J$1),MATCH($F524,[1]!Serial,0),0),"N/A")</f>
        <v>1020</v>
      </c>
      <c r="K524" s="206">
        <f ca="1">INDEX(INDIRECT("Tractor_Status.xls!"&amp;K$1),MATCH($F524,[1]!Serial,0),0)</f>
        <v>0</v>
      </c>
      <c r="L524" s="206" t="str">
        <f ca="1">IF(INDEX(INDIRECT("Tractor_Status.xls!"&amp;L$1),MATCH($F524,[1]!Serial,0),0)&lt;&gt;0,INDEX(INDIRECT("Tractor_Status.xls!"&amp;L$1),MATCH($F524,[1]!Serial,0),0),"N/A")</f>
        <v>N/A</v>
      </c>
      <c r="M524" s="206" t="str">
        <f ca="1">IF(INDEX(INDIRECT("Tractor_Status.xls!"&amp;M$1),MATCH($F524,[1]!Serial,0),0)&lt;&gt;0,INDEX(INDIRECT("Tractor_Status.xls!"&amp;M$1),MATCH($F524,[1]!Serial,0),0),"N/A")</f>
        <v>N/A</v>
      </c>
      <c r="N524" s="206" t="str">
        <f ca="1">IF(INDEX(INDIRECT("Tractor_Status.xls!"&amp;N$1),MATCH($F524,[1]!Serial,0),0)&lt;&gt;0,INDEX(INDIRECT("Tractor_Status.xls!"&amp;N$1),MATCH($F524,[1]!Serial,0),0),"N/A")</f>
        <v>N/A</v>
      </c>
    </row>
    <row r="525" spans="6:14" x14ac:dyDescent="0.4">
      <c r="F525" t="s">
        <v>992</v>
      </c>
      <c r="G525" s="207" t="str">
        <f ca="1">INDEX($C$2:$C$13,MONTH(INDEX(INDIRECT("Tractor_Status.xls!"&amp;G$1),MATCH($F525,[1]!Serial,0),0)))</f>
        <v>January</v>
      </c>
      <c r="H525" s="206" t="str">
        <f ca="1">IF(INDEX(INDIRECT("Tractor_Status.xls!"&amp;H$1),MATCH($F525,[1]!Serial,0),0)&lt;&gt;0,INDEX(INDIRECT("Tractor_Status.xls!"&amp;H$1),MATCH($F525,[1]!Serial,0),0),"N/A")</f>
        <v>N/A</v>
      </c>
      <c r="I525" s="206" t="str">
        <f ca="1">IF(INDEX(INDIRECT("Tractor_Status.xls!"&amp;I$1),MATCH($F525,[1]!Serial,0),0)&lt;&gt;0,INDEX(INDIRECT("Tractor_Status.xls!"&amp;I$1),MATCH($F525,[1]!Serial,0),0),"N/A")</f>
        <v>N/A</v>
      </c>
      <c r="J525" s="207">
        <f ca="1">IF(INDEX(INDIRECT("Tractor_Status.xls!"&amp;J$1),MATCH($F525,[1]!Serial,0),0)&lt;&gt;0,INDEX(INDIRECT("Tractor_Status.xls!"&amp;J$1),MATCH($F525,[1]!Serial,0),0),"N/A")</f>
        <v>1025</v>
      </c>
      <c r="K525" s="206">
        <f ca="1">INDEX(INDIRECT("Tractor_Status.xls!"&amp;K$1),MATCH($F525,[1]!Serial,0),0)</f>
        <v>0</v>
      </c>
      <c r="L525" s="206" t="str">
        <f ca="1">IF(INDEX(INDIRECT("Tractor_Status.xls!"&amp;L$1),MATCH($F525,[1]!Serial,0),0)&lt;&gt;0,INDEX(INDIRECT("Tractor_Status.xls!"&amp;L$1),MATCH($F525,[1]!Serial,0),0),"N/A")</f>
        <v>N/A</v>
      </c>
      <c r="M525" s="206" t="str">
        <f ca="1">IF(INDEX(INDIRECT("Tractor_Status.xls!"&amp;M$1),MATCH($F525,[1]!Serial,0),0)&lt;&gt;0,INDEX(INDIRECT("Tractor_Status.xls!"&amp;M$1),MATCH($F525,[1]!Serial,0),0),"N/A")</f>
        <v>N/A</v>
      </c>
      <c r="N525" s="206" t="str">
        <f ca="1">IF(INDEX(INDIRECT("Tractor_Status.xls!"&amp;N$1),MATCH($F525,[1]!Serial,0),0)&lt;&gt;0,INDEX(INDIRECT("Tractor_Status.xls!"&amp;N$1),MATCH($F525,[1]!Serial,0),0),"N/A")</f>
        <v>N/A</v>
      </c>
    </row>
    <row r="526" spans="6:14" x14ac:dyDescent="0.4">
      <c r="F526" t="s">
        <v>993</v>
      </c>
      <c r="G526" s="207" t="str">
        <f ca="1">INDEX($C$2:$C$13,MONTH(INDEX(INDIRECT("Tractor_Status.xls!"&amp;G$1),MATCH($F526,[1]!Serial,0),0)))</f>
        <v>January</v>
      </c>
      <c r="H526" s="206" t="str">
        <f ca="1">IF(INDEX(INDIRECT("Tractor_Status.xls!"&amp;H$1),MATCH($F526,[1]!Serial,0),0)&lt;&gt;0,INDEX(INDIRECT("Tractor_Status.xls!"&amp;H$1),MATCH($F526,[1]!Serial,0),0),"N/A")</f>
        <v>N/A</v>
      </c>
      <c r="I526" s="206" t="str">
        <f ca="1">IF(INDEX(INDIRECT("Tractor_Status.xls!"&amp;I$1),MATCH($F526,[1]!Serial,0),0)&lt;&gt;0,INDEX(INDIRECT("Tractor_Status.xls!"&amp;I$1),MATCH($F526,[1]!Serial,0),0),"N/A")</f>
        <v>N/A</v>
      </c>
      <c r="J526" s="207">
        <f ca="1">IF(INDEX(INDIRECT("Tractor_Status.xls!"&amp;J$1),MATCH($F526,[1]!Serial,0),0)&lt;&gt;0,INDEX(INDIRECT("Tractor_Status.xls!"&amp;J$1),MATCH($F526,[1]!Serial,0),0),"N/A")</f>
        <v>720</v>
      </c>
      <c r="K526" s="206">
        <f ca="1">INDEX(INDIRECT("Tractor_Status.xls!"&amp;K$1),MATCH($F526,[1]!Serial,0),0)</f>
        <v>0</v>
      </c>
      <c r="L526" s="206" t="str">
        <f ca="1">IF(INDEX(INDIRECT("Tractor_Status.xls!"&amp;L$1),MATCH($F526,[1]!Serial,0),0)&lt;&gt;0,INDEX(INDIRECT("Tractor_Status.xls!"&amp;L$1),MATCH($F526,[1]!Serial,0),0),"N/A")</f>
        <v>N/A</v>
      </c>
      <c r="M526" s="206" t="str">
        <f ca="1">IF(INDEX(INDIRECT("Tractor_Status.xls!"&amp;M$1),MATCH($F526,[1]!Serial,0),0)&lt;&gt;0,INDEX(INDIRECT("Tractor_Status.xls!"&amp;M$1),MATCH($F526,[1]!Serial,0),0),"N/A")</f>
        <v>N/A</v>
      </c>
      <c r="N526" s="206" t="str">
        <f ca="1">IF(INDEX(INDIRECT("Tractor_Status.xls!"&amp;N$1),MATCH($F526,[1]!Serial,0),0)&lt;&gt;0,INDEX(INDIRECT("Tractor_Status.xls!"&amp;N$1),MATCH($F526,[1]!Serial,0),0),"N/A")</f>
        <v>N/A</v>
      </c>
    </row>
    <row r="527" spans="6:14" x14ac:dyDescent="0.4">
      <c r="F527" t="s">
        <v>994</v>
      </c>
      <c r="G527" s="207" t="str">
        <f ca="1">INDEX($C$2:$C$13,MONTH(INDEX(INDIRECT("Tractor_Status.xls!"&amp;G$1),MATCH($F527,[1]!Serial,0),0)))</f>
        <v>January</v>
      </c>
      <c r="H527" s="206" t="str">
        <f ca="1">IF(INDEX(INDIRECT("Tractor_Status.xls!"&amp;H$1),MATCH($F527,[1]!Serial,0),0)&lt;&gt;0,INDEX(INDIRECT("Tractor_Status.xls!"&amp;H$1),MATCH($F527,[1]!Serial,0),0),"N/A")</f>
        <v>N/A</v>
      </c>
      <c r="I527" s="206" t="str">
        <f ca="1">IF(INDEX(INDIRECT("Tractor_Status.xls!"&amp;I$1),MATCH($F527,[1]!Serial,0),0)&lt;&gt;0,INDEX(INDIRECT("Tractor_Status.xls!"&amp;I$1),MATCH($F527,[1]!Serial,0),0),"N/A")</f>
        <v>N/A</v>
      </c>
      <c r="J527" s="207" t="str">
        <f ca="1">IF(INDEX(INDIRECT("Tractor_Status.xls!"&amp;J$1),MATCH($F527,[1]!Serial,0),0)&lt;&gt;0,INDEX(INDIRECT("Tractor_Status.xls!"&amp;J$1),MATCH($F527,[1]!Serial,0),0),"N/A")</f>
        <v>1220+</v>
      </c>
      <c r="K527" s="206">
        <f ca="1">INDEX(INDIRECT("Tractor_Status.xls!"&amp;K$1),MATCH($F527,[1]!Serial,0),0)</f>
        <v>0</v>
      </c>
      <c r="L527" s="206" t="str">
        <f ca="1">IF(INDEX(INDIRECT("Tractor_Status.xls!"&amp;L$1),MATCH($F527,[1]!Serial,0),0)&lt;&gt;0,INDEX(INDIRECT("Tractor_Status.xls!"&amp;L$1),MATCH($F527,[1]!Serial,0),0),"N/A")</f>
        <v>N/A</v>
      </c>
      <c r="M527" s="206" t="str">
        <f ca="1">IF(INDEX(INDIRECT("Tractor_Status.xls!"&amp;M$1),MATCH($F527,[1]!Serial,0),0)&lt;&gt;0,INDEX(INDIRECT("Tractor_Status.xls!"&amp;M$1),MATCH($F527,[1]!Serial,0),0),"N/A")</f>
        <v>N/A</v>
      </c>
      <c r="N527" s="206" t="str">
        <f ca="1">IF(INDEX(INDIRECT("Tractor_Status.xls!"&amp;N$1),MATCH($F527,[1]!Serial,0),0)&lt;&gt;0,INDEX(INDIRECT("Tractor_Status.xls!"&amp;N$1),MATCH($F527,[1]!Serial,0),0),"N/A")</f>
        <v>N/A</v>
      </c>
    </row>
    <row r="528" spans="6:14" x14ac:dyDescent="0.4">
      <c r="F528" t="s">
        <v>995</v>
      </c>
      <c r="G528" s="207" t="str">
        <f ca="1">INDEX($C$2:$C$13,MONTH(INDEX(INDIRECT("Tractor_Status.xls!"&amp;G$1),MATCH($F528,[1]!Serial,0),0)))</f>
        <v>January</v>
      </c>
      <c r="H528" s="206" t="str">
        <f ca="1">IF(INDEX(INDIRECT("Tractor_Status.xls!"&amp;H$1),MATCH($F528,[1]!Serial,0),0)&lt;&gt;0,INDEX(INDIRECT("Tractor_Status.xls!"&amp;H$1),MATCH($F528,[1]!Serial,0),0),"N/A")</f>
        <v>N/A</v>
      </c>
      <c r="I528" s="206" t="str">
        <f ca="1">IF(INDEX(INDIRECT("Tractor_Status.xls!"&amp;I$1),MATCH($F528,[1]!Serial,0),0)&lt;&gt;0,INDEX(INDIRECT("Tractor_Status.xls!"&amp;I$1),MATCH($F528,[1]!Serial,0),0),"N/A")</f>
        <v>N/A</v>
      </c>
      <c r="J528" s="207">
        <f ca="1">IF(INDEX(INDIRECT("Tractor_Status.xls!"&amp;J$1),MATCH($F528,[1]!Serial,0),0)&lt;&gt;0,INDEX(INDIRECT("Tractor_Status.xls!"&amp;J$1),MATCH($F528,[1]!Serial,0),0),"N/A")</f>
        <v>1220</v>
      </c>
      <c r="K528" s="206">
        <f ca="1">INDEX(INDIRECT("Tractor_Status.xls!"&amp;K$1),MATCH($F528,[1]!Serial,0),0)</f>
        <v>0</v>
      </c>
      <c r="L528" s="206" t="str">
        <f ca="1">IF(INDEX(INDIRECT("Tractor_Status.xls!"&amp;L$1),MATCH($F528,[1]!Serial,0),0)&lt;&gt;0,INDEX(INDIRECT("Tractor_Status.xls!"&amp;L$1),MATCH($F528,[1]!Serial,0),0),"N/A")</f>
        <v>N/A</v>
      </c>
      <c r="M528" s="206" t="str">
        <f ca="1">IF(INDEX(INDIRECT("Tractor_Status.xls!"&amp;M$1),MATCH($F528,[1]!Serial,0),0)&lt;&gt;0,INDEX(INDIRECT("Tractor_Status.xls!"&amp;M$1),MATCH($F528,[1]!Serial,0),0),"N/A")</f>
        <v>N/A</v>
      </c>
      <c r="N528" s="206" t="str">
        <f ca="1">IF(INDEX(INDIRECT("Tractor_Status.xls!"&amp;N$1),MATCH($F528,[1]!Serial,0),0)&lt;&gt;0,INDEX(INDIRECT("Tractor_Status.xls!"&amp;N$1),MATCH($F528,[1]!Serial,0),0),"N/A")</f>
        <v>N/A</v>
      </c>
    </row>
    <row r="529" spans="6:14" x14ac:dyDescent="0.4">
      <c r="F529" t="s">
        <v>996</v>
      </c>
      <c r="G529" s="207" t="str">
        <f ca="1">INDEX($C$2:$C$13,MONTH(INDEX(INDIRECT("Tractor_Status.xls!"&amp;G$1),MATCH($F529,[1]!Serial,0),0)))</f>
        <v>January</v>
      </c>
      <c r="H529" s="206" t="str">
        <f ca="1">IF(INDEX(INDIRECT("Tractor_Status.xls!"&amp;H$1),MATCH($F529,[1]!Serial,0),0)&lt;&gt;0,INDEX(INDIRECT("Tractor_Status.xls!"&amp;H$1),MATCH($F529,[1]!Serial,0),0),"N/A")</f>
        <v>N/A</v>
      </c>
      <c r="I529" s="206" t="str">
        <f ca="1">IF(INDEX(INDIRECT("Tractor_Status.xls!"&amp;I$1),MATCH($F529,[1]!Serial,0),0)&lt;&gt;0,INDEX(INDIRECT("Tractor_Status.xls!"&amp;I$1),MATCH($F529,[1]!Serial,0),0),"N/A")</f>
        <v>N/A</v>
      </c>
      <c r="J529" s="207">
        <f ca="1">IF(INDEX(INDIRECT("Tractor_Status.xls!"&amp;J$1),MATCH($F529,[1]!Serial,0),0)&lt;&gt;0,INDEX(INDIRECT("Tractor_Status.xls!"&amp;J$1),MATCH($F529,[1]!Serial,0),0),"N/A")</f>
        <v>1220</v>
      </c>
      <c r="K529" s="206">
        <f ca="1">INDEX(INDIRECT("Tractor_Status.xls!"&amp;K$1),MATCH($F529,[1]!Serial,0),0)</f>
        <v>0</v>
      </c>
      <c r="L529" s="206" t="str">
        <f ca="1">IF(INDEX(INDIRECT("Tractor_Status.xls!"&amp;L$1),MATCH($F529,[1]!Serial,0),0)&lt;&gt;0,INDEX(INDIRECT("Tractor_Status.xls!"&amp;L$1),MATCH($F529,[1]!Serial,0),0),"N/A")</f>
        <v>N/A</v>
      </c>
      <c r="M529" s="206" t="str">
        <f ca="1">IF(INDEX(INDIRECT("Tractor_Status.xls!"&amp;M$1),MATCH($F529,[1]!Serial,0),0)&lt;&gt;0,INDEX(INDIRECT("Tractor_Status.xls!"&amp;M$1),MATCH($F529,[1]!Serial,0),0),"N/A")</f>
        <v>N/A</v>
      </c>
      <c r="N529" s="206" t="str">
        <f ca="1">IF(INDEX(INDIRECT("Tractor_Status.xls!"&amp;N$1),MATCH($F529,[1]!Serial,0),0)&lt;&gt;0,INDEX(INDIRECT("Tractor_Status.xls!"&amp;N$1),MATCH($F529,[1]!Serial,0),0),"N/A")</f>
        <v>N/A</v>
      </c>
    </row>
    <row r="530" spans="6:14" x14ac:dyDescent="0.4">
      <c r="F530" t="s">
        <v>997</v>
      </c>
      <c r="G530" s="207" t="str">
        <f ca="1">INDEX($C$2:$C$13,MONTH(INDEX(INDIRECT("Tractor_Status.xls!"&amp;G$1),MATCH($F530,[1]!Serial,0),0)))</f>
        <v>January</v>
      </c>
      <c r="H530" s="206" t="str">
        <f ca="1">IF(INDEX(INDIRECT("Tractor_Status.xls!"&amp;H$1),MATCH($F530,[1]!Serial,0),0)&lt;&gt;0,INDEX(INDIRECT("Tractor_Status.xls!"&amp;H$1),MATCH($F530,[1]!Serial,0),0),"N/A")</f>
        <v>N/A</v>
      </c>
      <c r="I530" s="206" t="str">
        <f ca="1">IF(INDEX(INDIRECT("Tractor_Status.xls!"&amp;I$1),MATCH($F530,[1]!Serial,0),0)&lt;&gt;0,INDEX(INDIRECT("Tractor_Status.xls!"&amp;I$1),MATCH($F530,[1]!Serial,0),0),"N/A")</f>
        <v>N/A</v>
      </c>
      <c r="J530" s="207">
        <f ca="1">IF(INDEX(INDIRECT("Tractor_Status.xls!"&amp;J$1),MATCH($F530,[1]!Serial,0),0)&lt;&gt;0,INDEX(INDIRECT("Tractor_Status.xls!"&amp;J$1),MATCH($F530,[1]!Serial,0),0),"N/A")</f>
        <v>720</v>
      </c>
      <c r="K530" s="206">
        <f ca="1">INDEX(INDIRECT("Tractor_Status.xls!"&amp;K$1),MATCH($F530,[1]!Serial,0),0)</f>
        <v>0</v>
      </c>
      <c r="L530" s="206" t="str">
        <f ca="1">IF(INDEX(INDIRECT("Tractor_Status.xls!"&amp;L$1),MATCH($F530,[1]!Serial,0),0)&lt;&gt;0,INDEX(INDIRECT("Tractor_Status.xls!"&amp;L$1),MATCH($F530,[1]!Serial,0),0),"N/A")</f>
        <v>N/A</v>
      </c>
      <c r="M530" s="206" t="str">
        <f ca="1">IF(INDEX(INDIRECT("Tractor_Status.xls!"&amp;M$1),MATCH($F530,[1]!Serial,0),0)&lt;&gt;0,INDEX(INDIRECT("Tractor_Status.xls!"&amp;M$1),MATCH($F530,[1]!Serial,0),0),"N/A")</f>
        <v>N/A</v>
      </c>
      <c r="N530" s="206" t="str">
        <f ca="1">IF(INDEX(INDIRECT("Tractor_Status.xls!"&amp;N$1),MATCH($F530,[1]!Serial,0),0)&lt;&gt;0,INDEX(INDIRECT("Tractor_Status.xls!"&amp;N$1),MATCH($F530,[1]!Serial,0),0),"N/A")</f>
        <v>N/A</v>
      </c>
    </row>
    <row r="531" spans="6:14" x14ac:dyDescent="0.4">
      <c r="F531" t="s">
        <v>998</v>
      </c>
      <c r="G531" s="207" t="str">
        <f ca="1">INDEX($C$2:$C$13,MONTH(INDEX(INDIRECT("Tractor_Status.xls!"&amp;G$1),MATCH($F531,[1]!Serial,0),0)))</f>
        <v>January</v>
      </c>
      <c r="H531" s="206" t="str">
        <f ca="1">IF(INDEX(INDIRECT("Tractor_Status.xls!"&amp;H$1),MATCH($F531,[1]!Serial,0),0)&lt;&gt;0,INDEX(INDIRECT("Tractor_Status.xls!"&amp;H$1),MATCH($F531,[1]!Serial,0),0),"N/A")</f>
        <v>N/A</v>
      </c>
      <c r="I531" s="206" t="str">
        <f ca="1">IF(INDEX(INDIRECT("Tractor_Status.xls!"&amp;I$1),MATCH($F531,[1]!Serial,0),0)&lt;&gt;0,INDEX(INDIRECT("Tractor_Status.xls!"&amp;I$1),MATCH($F531,[1]!Serial,0),0),"N/A")</f>
        <v>N/A</v>
      </c>
      <c r="J531" s="207">
        <f ca="1">IF(INDEX(INDIRECT("Tractor_Status.xls!"&amp;J$1),MATCH($F531,[1]!Serial,0),0)&lt;&gt;0,INDEX(INDIRECT("Tractor_Status.xls!"&amp;J$1),MATCH($F531,[1]!Serial,0),0),"N/A")</f>
        <v>1025</v>
      </c>
      <c r="K531" s="206">
        <f ca="1">INDEX(INDIRECT("Tractor_Status.xls!"&amp;K$1),MATCH($F531,[1]!Serial,0),0)</f>
        <v>0</v>
      </c>
      <c r="L531" s="206" t="str">
        <f ca="1">IF(INDEX(INDIRECT("Tractor_Status.xls!"&amp;L$1),MATCH($F531,[1]!Serial,0),0)&lt;&gt;0,INDEX(INDIRECT("Tractor_Status.xls!"&amp;L$1),MATCH($F531,[1]!Serial,0),0),"N/A")</f>
        <v>N/A</v>
      </c>
      <c r="M531" s="206" t="str">
        <f ca="1">IF(INDEX(INDIRECT("Tractor_Status.xls!"&amp;M$1),MATCH($F531,[1]!Serial,0),0)&lt;&gt;0,INDEX(INDIRECT("Tractor_Status.xls!"&amp;M$1),MATCH($F531,[1]!Serial,0),0),"N/A")</f>
        <v>N/A</v>
      </c>
      <c r="N531" s="206" t="str">
        <f ca="1">IF(INDEX(INDIRECT("Tractor_Status.xls!"&amp;N$1),MATCH($F531,[1]!Serial,0),0)&lt;&gt;0,INDEX(INDIRECT("Tractor_Status.xls!"&amp;N$1),MATCH($F531,[1]!Serial,0),0),"N/A")</f>
        <v>N/A</v>
      </c>
    </row>
    <row r="532" spans="6:14" x14ac:dyDescent="0.4">
      <c r="F532" t="s">
        <v>999</v>
      </c>
      <c r="G532" s="207" t="str">
        <f ca="1">INDEX($C$2:$C$13,MONTH(INDEX(INDIRECT("Tractor_Status.xls!"&amp;G$1),MATCH($F532,[1]!Serial,0),0)))</f>
        <v>January</v>
      </c>
      <c r="H532" s="206" t="str">
        <f ca="1">IF(INDEX(INDIRECT("Tractor_Status.xls!"&amp;H$1),MATCH($F532,[1]!Serial,0),0)&lt;&gt;0,INDEX(INDIRECT("Tractor_Status.xls!"&amp;H$1),MATCH($F532,[1]!Serial,0),0),"N/A")</f>
        <v>N/A</v>
      </c>
      <c r="I532" s="206" t="str">
        <f ca="1">IF(INDEX(INDIRECT("Tractor_Status.xls!"&amp;I$1),MATCH($F532,[1]!Serial,0),0)&lt;&gt;0,INDEX(INDIRECT("Tractor_Status.xls!"&amp;I$1),MATCH($F532,[1]!Serial,0),0),"N/A")</f>
        <v>N/A</v>
      </c>
      <c r="J532" s="207">
        <f ca="1">IF(INDEX(INDIRECT("Tractor_Status.xls!"&amp;J$1),MATCH($F532,[1]!Serial,0),0)&lt;&gt;0,INDEX(INDIRECT("Tractor_Status.xls!"&amp;J$1),MATCH($F532,[1]!Serial,0),0),"N/A")</f>
        <v>720</v>
      </c>
      <c r="K532" s="206">
        <f ca="1">INDEX(INDIRECT("Tractor_Status.xls!"&amp;K$1),MATCH($F532,[1]!Serial,0),0)</f>
        <v>0</v>
      </c>
      <c r="L532" s="206" t="str">
        <f ca="1">IF(INDEX(INDIRECT("Tractor_Status.xls!"&amp;L$1),MATCH($F532,[1]!Serial,0),0)&lt;&gt;0,INDEX(INDIRECT("Tractor_Status.xls!"&amp;L$1),MATCH($F532,[1]!Serial,0),0),"N/A")</f>
        <v>N/A</v>
      </c>
      <c r="M532" s="206" t="str">
        <f ca="1">IF(INDEX(INDIRECT("Tractor_Status.xls!"&amp;M$1),MATCH($F532,[1]!Serial,0),0)&lt;&gt;0,INDEX(INDIRECT("Tractor_Status.xls!"&amp;M$1),MATCH($F532,[1]!Serial,0),0),"N/A")</f>
        <v>N/A</v>
      </c>
      <c r="N532" s="206" t="str">
        <f ca="1">IF(INDEX(INDIRECT("Tractor_Status.xls!"&amp;N$1),MATCH($F532,[1]!Serial,0),0)&lt;&gt;0,INDEX(INDIRECT("Tractor_Status.xls!"&amp;N$1),MATCH($F532,[1]!Serial,0),0),"N/A")</f>
        <v>N/A</v>
      </c>
    </row>
    <row r="533" spans="6:14" x14ac:dyDescent="0.4">
      <c r="F533" t="s">
        <v>1000</v>
      </c>
      <c r="G533" s="207" t="str">
        <f ca="1">INDEX($C$2:$C$13,MONTH(INDEX(INDIRECT("Tractor_Status.xls!"&amp;G$1),MATCH($F533,[1]!Serial,0),0)))</f>
        <v>January</v>
      </c>
      <c r="H533" s="206" t="str">
        <f ca="1">IF(INDEX(INDIRECT("Tractor_Status.xls!"&amp;H$1),MATCH($F533,[1]!Serial,0),0)&lt;&gt;0,INDEX(INDIRECT("Tractor_Status.xls!"&amp;H$1),MATCH($F533,[1]!Serial,0),0),"N/A")</f>
        <v>N/A</v>
      </c>
      <c r="I533" s="206" t="str">
        <f ca="1">IF(INDEX(INDIRECT("Tractor_Status.xls!"&amp;I$1),MATCH($F533,[1]!Serial,0),0)&lt;&gt;0,INDEX(INDIRECT("Tractor_Status.xls!"&amp;I$1),MATCH($F533,[1]!Serial,0),0),"N/A")</f>
        <v>N/A</v>
      </c>
      <c r="J533" s="207">
        <f ca="1">IF(INDEX(INDIRECT("Tractor_Status.xls!"&amp;J$1),MATCH($F533,[1]!Serial,0),0)&lt;&gt;0,INDEX(INDIRECT("Tractor_Status.xls!"&amp;J$1),MATCH($F533,[1]!Serial,0),0),"N/A")</f>
        <v>720</v>
      </c>
      <c r="K533" s="206">
        <f ca="1">INDEX(INDIRECT("Tractor_Status.xls!"&amp;K$1),MATCH($F533,[1]!Serial,0),0)</f>
        <v>0</v>
      </c>
      <c r="L533" s="206" t="str">
        <f ca="1">IF(INDEX(INDIRECT("Tractor_Status.xls!"&amp;L$1),MATCH($F533,[1]!Serial,0),0)&lt;&gt;0,INDEX(INDIRECT("Tractor_Status.xls!"&amp;L$1),MATCH($F533,[1]!Serial,0),0),"N/A")</f>
        <v>N/A</v>
      </c>
      <c r="M533" s="206" t="str">
        <f ca="1">IF(INDEX(INDIRECT("Tractor_Status.xls!"&amp;M$1),MATCH($F533,[1]!Serial,0),0)&lt;&gt;0,INDEX(INDIRECT("Tractor_Status.xls!"&amp;M$1),MATCH($F533,[1]!Serial,0),0),"N/A")</f>
        <v>N/A</v>
      </c>
      <c r="N533" s="206" t="str">
        <f ca="1">IF(INDEX(INDIRECT("Tractor_Status.xls!"&amp;N$1),MATCH($F533,[1]!Serial,0),0)&lt;&gt;0,INDEX(INDIRECT("Tractor_Status.xls!"&amp;N$1),MATCH($F533,[1]!Serial,0),0),"N/A")</f>
        <v>N/A</v>
      </c>
    </row>
    <row r="534" spans="6:14" x14ac:dyDescent="0.4">
      <c r="F534" t="s">
        <v>1001</v>
      </c>
      <c r="G534" s="207" t="str">
        <f ca="1">INDEX($C$2:$C$13,MONTH(INDEX(INDIRECT("Tractor_Status.xls!"&amp;G$1),MATCH($F534,[1]!Serial,0),0)))</f>
        <v>January</v>
      </c>
      <c r="H534" s="206" t="str">
        <f ca="1">IF(INDEX(INDIRECT("Tractor_Status.xls!"&amp;H$1),MATCH($F534,[1]!Serial,0),0)&lt;&gt;0,INDEX(INDIRECT("Tractor_Status.xls!"&amp;H$1),MATCH($F534,[1]!Serial,0),0),"N/A")</f>
        <v>N/A</v>
      </c>
      <c r="I534" s="206" t="str">
        <f ca="1">IF(INDEX(INDIRECT("Tractor_Status.xls!"&amp;I$1),MATCH($F534,[1]!Serial,0),0)&lt;&gt;0,INDEX(INDIRECT("Tractor_Status.xls!"&amp;I$1),MATCH($F534,[1]!Serial,0),0),"N/A")</f>
        <v>N/A</v>
      </c>
      <c r="J534" s="207">
        <f ca="1">IF(INDEX(INDIRECT("Tractor_Status.xls!"&amp;J$1),MATCH($F534,[1]!Serial,0),0)&lt;&gt;0,INDEX(INDIRECT("Tractor_Status.xls!"&amp;J$1),MATCH($F534,[1]!Serial,0),0),"N/A")</f>
        <v>1020</v>
      </c>
      <c r="K534" s="206">
        <f ca="1">INDEX(INDIRECT("Tractor_Status.xls!"&amp;K$1),MATCH($F534,[1]!Serial,0),0)</f>
        <v>0</v>
      </c>
      <c r="L534" s="206" t="str">
        <f ca="1">IF(INDEX(INDIRECT("Tractor_Status.xls!"&amp;L$1),MATCH($F534,[1]!Serial,0),0)&lt;&gt;0,INDEX(INDIRECT("Tractor_Status.xls!"&amp;L$1),MATCH($F534,[1]!Serial,0),0),"N/A")</f>
        <v>N/A</v>
      </c>
      <c r="M534" s="206" t="str">
        <f ca="1">IF(INDEX(INDIRECT("Tractor_Status.xls!"&amp;M$1),MATCH($F534,[1]!Serial,0),0)&lt;&gt;0,INDEX(INDIRECT("Tractor_Status.xls!"&amp;M$1),MATCH($F534,[1]!Serial,0),0),"N/A")</f>
        <v>N/A</v>
      </c>
      <c r="N534" s="206" t="str">
        <f ca="1">IF(INDEX(INDIRECT("Tractor_Status.xls!"&amp;N$1),MATCH($F534,[1]!Serial,0),0)&lt;&gt;0,INDEX(INDIRECT("Tractor_Status.xls!"&amp;N$1),MATCH($F534,[1]!Serial,0),0),"N/A")</f>
        <v>N/A</v>
      </c>
    </row>
    <row r="535" spans="6:14" x14ac:dyDescent="0.4">
      <c r="F535" t="s">
        <v>1002</v>
      </c>
      <c r="G535" s="207" t="str">
        <f ca="1">INDEX($C$2:$C$13,MONTH(INDEX(INDIRECT("Tractor_Status.xls!"&amp;G$1),MATCH($F535,[1]!Serial,0),0)))</f>
        <v>January</v>
      </c>
      <c r="H535" s="206" t="str">
        <f ca="1">IF(INDEX(INDIRECT("Tractor_Status.xls!"&amp;H$1),MATCH($F535,[1]!Serial,0),0)&lt;&gt;0,INDEX(INDIRECT("Tractor_Status.xls!"&amp;H$1),MATCH($F535,[1]!Serial,0),0),"N/A")</f>
        <v>N/A</v>
      </c>
      <c r="I535" s="206" t="str">
        <f ca="1">IF(INDEX(INDIRECT("Tractor_Status.xls!"&amp;I$1),MATCH($F535,[1]!Serial,0),0)&lt;&gt;0,INDEX(INDIRECT("Tractor_Status.xls!"&amp;I$1),MATCH($F535,[1]!Serial,0),0),"N/A")</f>
        <v>N/A</v>
      </c>
      <c r="J535" s="207">
        <f ca="1">IF(INDEX(INDIRECT("Tractor_Status.xls!"&amp;J$1),MATCH($F535,[1]!Serial,0),0)&lt;&gt;0,INDEX(INDIRECT("Tractor_Status.xls!"&amp;J$1),MATCH($F535,[1]!Serial,0),0),"N/A")</f>
        <v>1025</v>
      </c>
      <c r="K535" s="206">
        <f ca="1">INDEX(INDIRECT("Tractor_Status.xls!"&amp;K$1),MATCH($F535,[1]!Serial,0),0)</f>
        <v>0</v>
      </c>
      <c r="L535" s="206" t="str">
        <f ca="1">IF(INDEX(INDIRECT("Tractor_Status.xls!"&amp;L$1),MATCH($F535,[1]!Serial,0),0)&lt;&gt;0,INDEX(INDIRECT("Tractor_Status.xls!"&amp;L$1),MATCH($F535,[1]!Serial,0),0),"N/A")</f>
        <v>N/A</v>
      </c>
      <c r="M535" s="206" t="str">
        <f ca="1">IF(INDEX(INDIRECT("Tractor_Status.xls!"&amp;M$1),MATCH($F535,[1]!Serial,0),0)&lt;&gt;0,INDEX(INDIRECT("Tractor_Status.xls!"&amp;M$1),MATCH($F535,[1]!Serial,0),0),"N/A")</f>
        <v>N/A</v>
      </c>
      <c r="N535" s="206" t="str">
        <f ca="1">IF(INDEX(INDIRECT("Tractor_Status.xls!"&amp;N$1),MATCH($F535,[1]!Serial,0),0)&lt;&gt;0,INDEX(INDIRECT("Tractor_Status.xls!"&amp;N$1),MATCH($F535,[1]!Serial,0),0),"N/A")</f>
        <v>N/A</v>
      </c>
    </row>
    <row r="536" spans="6:14" x14ac:dyDescent="0.4">
      <c r="F536" t="s">
        <v>1003</v>
      </c>
      <c r="G536" s="207" t="str">
        <f ca="1">INDEX($C$2:$C$13,MONTH(INDEX(INDIRECT("Tractor_Status.xls!"&amp;G$1),MATCH($F536,[1]!Serial,0),0)))</f>
        <v>January</v>
      </c>
      <c r="H536" s="206" t="str">
        <f ca="1">IF(INDEX(INDIRECT("Tractor_Status.xls!"&amp;H$1),MATCH($F536,[1]!Serial,0),0)&lt;&gt;0,INDEX(INDIRECT("Tractor_Status.xls!"&amp;H$1),MATCH($F536,[1]!Serial,0),0),"N/A")</f>
        <v>N/A</v>
      </c>
      <c r="I536" s="206" t="str">
        <f ca="1">IF(INDEX(INDIRECT("Tractor_Status.xls!"&amp;I$1),MATCH($F536,[1]!Serial,0),0)&lt;&gt;0,INDEX(INDIRECT("Tractor_Status.xls!"&amp;I$1),MATCH($F536,[1]!Serial,0),0),"N/A")</f>
        <v>N/A</v>
      </c>
      <c r="J536" s="207">
        <f ca="1">IF(INDEX(INDIRECT("Tractor_Status.xls!"&amp;J$1),MATCH($F536,[1]!Serial,0),0)&lt;&gt;0,INDEX(INDIRECT("Tractor_Status.xls!"&amp;J$1),MATCH($F536,[1]!Serial,0),0),"N/A")</f>
        <v>720</v>
      </c>
      <c r="K536" s="206">
        <f ca="1">INDEX(INDIRECT("Tractor_Status.xls!"&amp;K$1),MATCH($F536,[1]!Serial,0),0)</f>
        <v>0</v>
      </c>
      <c r="L536" s="206" t="str">
        <f ca="1">IF(INDEX(INDIRECT("Tractor_Status.xls!"&amp;L$1),MATCH($F536,[1]!Serial,0),0)&lt;&gt;0,INDEX(INDIRECT("Tractor_Status.xls!"&amp;L$1),MATCH($F536,[1]!Serial,0),0),"N/A")</f>
        <v>N/A</v>
      </c>
      <c r="M536" s="206" t="str">
        <f ca="1">IF(INDEX(INDIRECT("Tractor_Status.xls!"&amp;M$1),MATCH($F536,[1]!Serial,0),0)&lt;&gt;0,INDEX(INDIRECT("Tractor_Status.xls!"&amp;M$1),MATCH($F536,[1]!Serial,0),0),"N/A")</f>
        <v>N/A</v>
      </c>
      <c r="N536" s="206" t="str">
        <f ca="1">IF(INDEX(INDIRECT("Tractor_Status.xls!"&amp;N$1),MATCH($F536,[1]!Serial,0),0)&lt;&gt;0,INDEX(INDIRECT("Tractor_Status.xls!"&amp;N$1),MATCH($F536,[1]!Serial,0),0),"N/A")</f>
        <v>N/A</v>
      </c>
    </row>
    <row r="537" spans="6:14" x14ac:dyDescent="0.4">
      <c r="F537" t="s">
        <v>1004</v>
      </c>
      <c r="G537" s="207" t="str">
        <f ca="1">INDEX($C$2:$C$13,MONTH(INDEX(INDIRECT("Tractor_Status.xls!"&amp;G$1),MATCH($F537,[1]!Serial,0),0)))</f>
        <v>January</v>
      </c>
      <c r="H537" s="206" t="str">
        <f ca="1">IF(INDEX(INDIRECT("Tractor_Status.xls!"&amp;H$1),MATCH($F537,[1]!Serial,0),0)&lt;&gt;0,INDEX(INDIRECT("Tractor_Status.xls!"&amp;H$1),MATCH($F537,[1]!Serial,0),0),"N/A")</f>
        <v>N/A</v>
      </c>
      <c r="I537" s="206" t="str">
        <f ca="1">IF(INDEX(INDIRECT("Tractor_Status.xls!"&amp;I$1),MATCH($F537,[1]!Serial,0),0)&lt;&gt;0,INDEX(INDIRECT("Tractor_Status.xls!"&amp;I$1),MATCH($F537,[1]!Serial,0),0),"N/A")</f>
        <v>N/A</v>
      </c>
      <c r="J537" s="207" t="str">
        <f ca="1">IF(INDEX(INDIRECT("Tractor_Status.xls!"&amp;J$1),MATCH($F537,[1]!Serial,0),0)&lt;&gt;0,INDEX(INDIRECT("Tractor_Status.xls!"&amp;J$1),MATCH($F537,[1]!Serial,0),0),"N/A")</f>
        <v>1020+</v>
      </c>
      <c r="K537" s="206">
        <f ca="1">INDEX(INDIRECT("Tractor_Status.xls!"&amp;K$1),MATCH($F537,[1]!Serial,0),0)</f>
        <v>0</v>
      </c>
      <c r="L537" s="206" t="str">
        <f ca="1">IF(INDEX(INDIRECT("Tractor_Status.xls!"&amp;L$1),MATCH($F537,[1]!Serial,0),0)&lt;&gt;0,INDEX(INDIRECT("Tractor_Status.xls!"&amp;L$1),MATCH($F537,[1]!Serial,0),0),"N/A")</f>
        <v>N/A</v>
      </c>
      <c r="M537" s="206" t="str">
        <f ca="1">IF(INDEX(INDIRECT("Tractor_Status.xls!"&amp;M$1),MATCH($F537,[1]!Serial,0),0)&lt;&gt;0,INDEX(INDIRECT("Tractor_Status.xls!"&amp;M$1),MATCH($F537,[1]!Serial,0),0),"N/A")</f>
        <v>N/A</v>
      </c>
      <c r="N537" s="206" t="str">
        <f ca="1">IF(INDEX(INDIRECT("Tractor_Status.xls!"&amp;N$1),MATCH($F537,[1]!Serial,0),0)&lt;&gt;0,INDEX(INDIRECT("Tractor_Status.xls!"&amp;N$1),MATCH($F537,[1]!Serial,0),0),"N/A")</f>
        <v>N/A</v>
      </c>
    </row>
    <row r="538" spans="6:14" x14ac:dyDescent="0.4">
      <c r="F538" t="s">
        <v>1005</v>
      </c>
      <c r="G538" s="207" t="str">
        <f ca="1">INDEX($C$2:$C$13,MONTH(INDEX(INDIRECT("Tractor_Status.xls!"&amp;G$1),MATCH($F538,[1]!Serial,0),0)))</f>
        <v>January</v>
      </c>
      <c r="H538" s="206" t="str">
        <f ca="1">IF(INDEX(INDIRECT("Tractor_Status.xls!"&amp;H$1),MATCH($F538,[1]!Serial,0),0)&lt;&gt;0,INDEX(INDIRECT("Tractor_Status.xls!"&amp;H$1),MATCH($F538,[1]!Serial,0),0),"N/A")</f>
        <v>N/A</v>
      </c>
      <c r="I538" s="206" t="str">
        <f ca="1">IF(INDEX(INDIRECT("Tractor_Status.xls!"&amp;I$1),MATCH($F538,[1]!Serial,0),0)&lt;&gt;0,INDEX(INDIRECT("Tractor_Status.xls!"&amp;I$1),MATCH($F538,[1]!Serial,0),0),"N/A")</f>
        <v>N/A</v>
      </c>
      <c r="J538" s="207">
        <f ca="1">IF(INDEX(INDIRECT("Tractor_Status.xls!"&amp;J$1),MATCH($F538,[1]!Serial,0),0)&lt;&gt;0,INDEX(INDIRECT("Tractor_Status.xls!"&amp;J$1),MATCH($F538,[1]!Serial,0),0),"N/A")</f>
        <v>1220</v>
      </c>
      <c r="K538" s="206">
        <f ca="1">INDEX(INDIRECT("Tractor_Status.xls!"&amp;K$1),MATCH($F538,[1]!Serial,0),0)</f>
        <v>0</v>
      </c>
      <c r="L538" s="206" t="str">
        <f ca="1">IF(INDEX(INDIRECT("Tractor_Status.xls!"&amp;L$1),MATCH($F538,[1]!Serial,0),0)&lt;&gt;0,INDEX(INDIRECT("Tractor_Status.xls!"&amp;L$1),MATCH($F538,[1]!Serial,0),0),"N/A")</f>
        <v>N/A</v>
      </c>
      <c r="M538" s="206" t="str">
        <f ca="1">IF(INDEX(INDIRECT("Tractor_Status.xls!"&amp;M$1),MATCH($F538,[1]!Serial,0),0)&lt;&gt;0,INDEX(INDIRECT("Tractor_Status.xls!"&amp;M$1),MATCH($F538,[1]!Serial,0),0),"N/A")</f>
        <v>N/A</v>
      </c>
      <c r="N538" s="206" t="str">
        <f ca="1">IF(INDEX(INDIRECT("Tractor_Status.xls!"&amp;N$1),MATCH($F538,[1]!Serial,0),0)&lt;&gt;0,INDEX(INDIRECT("Tractor_Status.xls!"&amp;N$1),MATCH($F538,[1]!Serial,0),0),"N/A")</f>
        <v>N/A</v>
      </c>
    </row>
    <row r="539" spans="6:14" x14ac:dyDescent="0.4">
      <c r="F539" t="s">
        <v>1006</v>
      </c>
      <c r="G539" s="207" t="str">
        <f ca="1">INDEX($C$2:$C$13,MONTH(INDEX(INDIRECT("Tractor_Status.xls!"&amp;G$1),MATCH($F539,[1]!Serial,0),0)))</f>
        <v>January</v>
      </c>
      <c r="H539" s="206" t="str">
        <f ca="1">IF(INDEX(INDIRECT("Tractor_Status.xls!"&amp;H$1),MATCH($F539,[1]!Serial,0),0)&lt;&gt;0,INDEX(INDIRECT("Tractor_Status.xls!"&amp;H$1),MATCH($F539,[1]!Serial,0),0),"N/A")</f>
        <v>N/A</v>
      </c>
      <c r="I539" s="206" t="str">
        <f ca="1">IF(INDEX(INDIRECT("Tractor_Status.xls!"&amp;I$1),MATCH($F539,[1]!Serial,0),0)&lt;&gt;0,INDEX(INDIRECT("Tractor_Status.xls!"&amp;I$1),MATCH($F539,[1]!Serial,0),0),"N/A")</f>
        <v>N/A</v>
      </c>
      <c r="J539" s="207">
        <f ca="1">IF(INDEX(INDIRECT("Tractor_Status.xls!"&amp;J$1),MATCH($F539,[1]!Serial,0),0)&lt;&gt;0,INDEX(INDIRECT("Tractor_Status.xls!"&amp;J$1),MATCH($F539,[1]!Serial,0),0),"N/A")</f>
        <v>1220</v>
      </c>
      <c r="K539" s="206">
        <f ca="1">INDEX(INDIRECT("Tractor_Status.xls!"&amp;K$1),MATCH($F539,[1]!Serial,0),0)</f>
        <v>0</v>
      </c>
      <c r="L539" s="206" t="str">
        <f ca="1">IF(INDEX(INDIRECT("Tractor_Status.xls!"&amp;L$1),MATCH($F539,[1]!Serial,0),0)&lt;&gt;0,INDEX(INDIRECT("Tractor_Status.xls!"&amp;L$1),MATCH($F539,[1]!Serial,0),0),"N/A")</f>
        <v>N/A</v>
      </c>
      <c r="M539" s="206" t="str">
        <f ca="1">IF(INDEX(INDIRECT("Tractor_Status.xls!"&amp;M$1),MATCH($F539,[1]!Serial,0),0)&lt;&gt;0,INDEX(INDIRECT("Tractor_Status.xls!"&amp;M$1),MATCH($F539,[1]!Serial,0),0),"N/A")</f>
        <v>N/A</v>
      </c>
      <c r="N539" s="206" t="str">
        <f ca="1">IF(INDEX(INDIRECT("Tractor_Status.xls!"&amp;N$1),MATCH($F539,[1]!Serial,0),0)&lt;&gt;0,INDEX(INDIRECT("Tractor_Status.xls!"&amp;N$1),MATCH($F539,[1]!Serial,0),0),"N/A")</f>
        <v>N/A</v>
      </c>
    </row>
    <row r="540" spans="6:14" x14ac:dyDescent="0.4">
      <c r="F540" t="s">
        <v>1007</v>
      </c>
      <c r="G540" s="207" t="str">
        <f ca="1">INDEX($C$2:$C$13,MONTH(INDEX(INDIRECT("Tractor_Status.xls!"&amp;G$1),MATCH($F540,[1]!Serial,0),0)))</f>
        <v>January</v>
      </c>
      <c r="H540" s="206" t="str">
        <f ca="1">IF(INDEX(INDIRECT("Tractor_Status.xls!"&amp;H$1),MATCH($F540,[1]!Serial,0),0)&lt;&gt;0,INDEX(INDIRECT("Tractor_Status.xls!"&amp;H$1),MATCH($F540,[1]!Serial,0),0),"N/A")</f>
        <v>N/A</v>
      </c>
      <c r="I540" s="206" t="str">
        <f ca="1">IF(INDEX(INDIRECT("Tractor_Status.xls!"&amp;I$1),MATCH($F540,[1]!Serial,0),0)&lt;&gt;0,INDEX(INDIRECT("Tractor_Status.xls!"&amp;I$1),MATCH($F540,[1]!Serial,0),0),"N/A")</f>
        <v>N/A</v>
      </c>
      <c r="J540" s="207">
        <f ca="1">IF(INDEX(INDIRECT("Tractor_Status.xls!"&amp;J$1),MATCH($F540,[1]!Serial,0),0)&lt;&gt;0,INDEX(INDIRECT("Tractor_Status.xls!"&amp;J$1),MATCH($F540,[1]!Serial,0),0),"N/A")</f>
        <v>720</v>
      </c>
      <c r="K540" s="206">
        <f ca="1">INDEX(INDIRECT("Tractor_Status.xls!"&amp;K$1),MATCH($F540,[1]!Serial,0),0)</f>
        <v>0</v>
      </c>
      <c r="L540" s="206" t="str">
        <f ca="1">IF(INDEX(INDIRECT("Tractor_Status.xls!"&amp;L$1),MATCH($F540,[1]!Serial,0),0)&lt;&gt;0,INDEX(INDIRECT("Tractor_Status.xls!"&amp;L$1),MATCH($F540,[1]!Serial,0),0),"N/A")</f>
        <v>N/A</v>
      </c>
      <c r="M540" s="206" t="str">
        <f ca="1">IF(INDEX(INDIRECT("Tractor_Status.xls!"&amp;M$1),MATCH($F540,[1]!Serial,0),0)&lt;&gt;0,INDEX(INDIRECT("Tractor_Status.xls!"&amp;M$1),MATCH($F540,[1]!Serial,0),0),"N/A")</f>
        <v>N/A</v>
      </c>
      <c r="N540" s="206" t="str">
        <f ca="1">IF(INDEX(INDIRECT("Tractor_Status.xls!"&amp;N$1),MATCH($F540,[1]!Serial,0),0)&lt;&gt;0,INDEX(INDIRECT("Tractor_Status.xls!"&amp;N$1),MATCH($F540,[1]!Serial,0),0),"N/A")</f>
        <v>N/A</v>
      </c>
    </row>
    <row r="541" spans="6:14" x14ac:dyDescent="0.4">
      <c r="F541" t="s">
        <v>1008</v>
      </c>
      <c r="G541" s="207" t="str">
        <f ca="1">INDEX($C$2:$C$13,MONTH(INDEX(INDIRECT("Tractor_Status.xls!"&amp;G$1),MATCH($F541,[1]!Serial,0),0)))</f>
        <v>January</v>
      </c>
      <c r="H541" s="206" t="str">
        <f ca="1">IF(INDEX(INDIRECT("Tractor_Status.xls!"&amp;H$1),MATCH($F541,[1]!Serial,0),0)&lt;&gt;0,INDEX(INDIRECT("Tractor_Status.xls!"&amp;H$1),MATCH($F541,[1]!Serial,0),0),"N/A")</f>
        <v>N/A</v>
      </c>
      <c r="I541" s="206" t="str">
        <f ca="1">IF(INDEX(INDIRECT("Tractor_Status.xls!"&amp;I$1),MATCH($F541,[1]!Serial,0),0)&lt;&gt;0,INDEX(INDIRECT("Tractor_Status.xls!"&amp;I$1),MATCH($F541,[1]!Serial,0),0),"N/A")</f>
        <v>N/A</v>
      </c>
      <c r="J541" s="207">
        <f ca="1">IF(INDEX(INDIRECT("Tractor_Status.xls!"&amp;J$1),MATCH($F541,[1]!Serial,0),0)&lt;&gt;0,INDEX(INDIRECT("Tractor_Status.xls!"&amp;J$1),MATCH($F541,[1]!Serial,0),0),"N/A")</f>
        <v>1025</v>
      </c>
      <c r="K541" s="206">
        <f ca="1">INDEX(INDIRECT("Tractor_Status.xls!"&amp;K$1),MATCH($F541,[1]!Serial,0),0)</f>
        <v>0</v>
      </c>
      <c r="L541" s="206" t="str">
        <f ca="1">IF(INDEX(INDIRECT("Tractor_Status.xls!"&amp;L$1),MATCH($F541,[1]!Serial,0),0)&lt;&gt;0,INDEX(INDIRECT("Tractor_Status.xls!"&amp;L$1),MATCH($F541,[1]!Serial,0),0),"N/A")</f>
        <v>N/A</v>
      </c>
      <c r="M541" s="206" t="str">
        <f ca="1">IF(INDEX(INDIRECT("Tractor_Status.xls!"&amp;M$1),MATCH($F541,[1]!Serial,0),0)&lt;&gt;0,INDEX(INDIRECT("Tractor_Status.xls!"&amp;M$1),MATCH($F541,[1]!Serial,0),0),"N/A")</f>
        <v>N/A</v>
      </c>
      <c r="N541" s="206" t="str">
        <f ca="1">IF(INDEX(INDIRECT("Tractor_Status.xls!"&amp;N$1),MATCH($F541,[1]!Serial,0),0)&lt;&gt;0,INDEX(INDIRECT("Tractor_Status.xls!"&amp;N$1),MATCH($F541,[1]!Serial,0),0),"N/A")</f>
        <v>N/A</v>
      </c>
    </row>
    <row r="542" spans="6:14" x14ac:dyDescent="0.4">
      <c r="F542" t="s">
        <v>1009</v>
      </c>
      <c r="G542" s="207" t="str">
        <f ca="1">INDEX($C$2:$C$13,MONTH(INDEX(INDIRECT("Tractor_Status.xls!"&amp;G$1),MATCH($F542,[1]!Serial,0),0)))</f>
        <v>January</v>
      </c>
      <c r="H542" s="206" t="str">
        <f ca="1">IF(INDEX(INDIRECT("Tractor_Status.xls!"&amp;H$1),MATCH($F542,[1]!Serial,0),0)&lt;&gt;0,INDEX(INDIRECT("Tractor_Status.xls!"&amp;H$1),MATCH($F542,[1]!Serial,0),0),"N/A")</f>
        <v>N/A</v>
      </c>
      <c r="I542" s="206" t="str">
        <f ca="1">IF(INDEX(INDIRECT("Tractor_Status.xls!"&amp;I$1),MATCH($F542,[1]!Serial,0),0)&lt;&gt;0,INDEX(INDIRECT("Tractor_Status.xls!"&amp;I$1),MATCH($F542,[1]!Serial,0),0),"N/A")</f>
        <v>N/A</v>
      </c>
      <c r="J542" s="207">
        <f ca="1">IF(INDEX(INDIRECT("Tractor_Status.xls!"&amp;J$1),MATCH($F542,[1]!Serial,0),0)&lt;&gt;0,INDEX(INDIRECT("Tractor_Status.xls!"&amp;J$1),MATCH($F542,[1]!Serial,0),0),"N/A")</f>
        <v>1025</v>
      </c>
      <c r="K542" s="206">
        <f ca="1">INDEX(INDIRECT("Tractor_Status.xls!"&amp;K$1),MATCH($F542,[1]!Serial,0),0)</f>
        <v>0</v>
      </c>
      <c r="L542" s="206" t="str">
        <f ca="1">IF(INDEX(INDIRECT("Tractor_Status.xls!"&amp;L$1),MATCH($F542,[1]!Serial,0),0)&lt;&gt;0,INDEX(INDIRECT("Tractor_Status.xls!"&amp;L$1),MATCH($F542,[1]!Serial,0),0),"N/A")</f>
        <v>N/A</v>
      </c>
      <c r="M542" s="206" t="str">
        <f ca="1">IF(INDEX(INDIRECT("Tractor_Status.xls!"&amp;M$1),MATCH($F542,[1]!Serial,0),0)&lt;&gt;0,INDEX(INDIRECT("Tractor_Status.xls!"&amp;M$1),MATCH($F542,[1]!Serial,0),0),"N/A")</f>
        <v>N/A</v>
      </c>
      <c r="N542" s="206" t="str">
        <f ca="1">IF(INDEX(INDIRECT("Tractor_Status.xls!"&amp;N$1),MATCH($F542,[1]!Serial,0),0)&lt;&gt;0,INDEX(INDIRECT("Tractor_Status.xls!"&amp;N$1),MATCH($F542,[1]!Serial,0),0),"N/A")</f>
        <v>N/A</v>
      </c>
    </row>
    <row r="543" spans="6:14" x14ac:dyDescent="0.4">
      <c r="F543" t="s">
        <v>1010</v>
      </c>
      <c r="G543" s="207" t="str">
        <f ca="1">INDEX($C$2:$C$13,MONTH(INDEX(INDIRECT("Tractor_Status.xls!"&amp;G$1),MATCH($F543,[1]!Serial,0),0)))</f>
        <v>January</v>
      </c>
      <c r="H543" s="206" t="str">
        <f ca="1">IF(INDEX(INDIRECT("Tractor_Status.xls!"&amp;H$1),MATCH($F543,[1]!Serial,0),0)&lt;&gt;0,INDEX(INDIRECT("Tractor_Status.xls!"&amp;H$1),MATCH($F543,[1]!Serial,0),0),"N/A")</f>
        <v>N/A</v>
      </c>
      <c r="I543" s="206" t="str">
        <f ca="1">IF(INDEX(INDIRECT("Tractor_Status.xls!"&amp;I$1),MATCH($F543,[1]!Serial,0),0)&lt;&gt;0,INDEX(INDIRECT("Tractor_Status.xls!"&amp;I$1),MATCH($F543,[1]!Serial,0),0),"N/A")</f>
        <v>N/A</v>
      </c>
      <c r="J543" s="207">
        <f ca="1">IF(INDEX(INDIRECT("Tractor_Status.xls!"&amp;J$1),MATCH($F543,[1]!Serial,0),0)&lt;&gt;0,INDEX(INDIRECT("Tractor_Status.xls!"&amp;J$1),MATCH($F543,[1]!Serial,0),0),"N/A")</f>
        <v>720</v>
      </c>
      <c r="K543" s="206">
        <f ca="1">INDEX(INDIRECT("Tractor_Status.xls!"&amp;K$1),MATCH($F543,[1]!Serial,0),0)</f>
        <v>0</v>
      </c>
      <c r="L543" s="206" t="str">
        <f ca="1">IF(INDEX(INDIRECT("Tractor_Status.xls!"&amp;L$1),MATCH($F543,[1]!Serial,0),0)&lt;&gt;0,INDEX(INDIRECT("Tractor_Status.xls!"&amp;L$1),MATCH($F543,[1]!Serial,0),0),"N/A")</f>
        <v>N/A</v>
      </c>
      <c r="M543" s="206" t="str">
        <f ca="1">IF(INDEX(INDIRECT("Tractor_Status.xls!"&amp;M$1),MATCH($F543,[1]!Serial,0),0)&lt;&gt;0,INDEX(INDIRECT("Tractor_Status.xls!"&amp;M$1),MATCH($F543,[1]!Serial,0),0),"N/A")</f>
        <v>N/A</v>
      </c>
      <c r="N543" s="206" t="str">
        <f ca="1">IF(INDEX(INDIRECT("Tractor_Status.xls!"&amp;N$1),MATCH($F543,[1]!Serial,0),0)&lt;&gt;0,INDEX(INDIRECT("Tractor_Status.xls!"&amp;N$1),MATCH($F543,[1]!Serial,0),0),"N/A")</f>
        <v>N/A</v>
      </c>
    </row>
    <row r="544" spans="6:14" x14ac:dyDescent="0.4">
      <c r="F544" t="s">
        <v>1011</v>
      </c>
      <c r="G544" s="207" t="str">
        <f ca="1">INDEX($C$2:$C$13,MONTH(INDEX(INDIRECT("Tractor_Status.xls!"&amp;G$1),MATCH($F544,[1]!Serial,0),0)))</f>
        <v>January</v>
      </c>
      <c r="H544" s="206" t="str">
        <f ca="1">IF(INDEX(INDIRECT("Tractor_Status.xls!"&amp;H$1),MATCH($F544,[1]!Serial,0),0)&lt;&gt;0,INDEX(INDIRECT("Tractor_Status.xls!"&amp;H$1),MATCH($F544,[1]!Serial,0),0),"N/A")</f>
        <v>N/A</v>
      </c>
      <c r="I544" s="206" t="str">
        <f ca="1">IF(INDEX(INDIRECT("Tractor_Status.xls!"&amp;I$1),MATCH($F544,[1]!Serial,0),0)&lt;&gt;0,INDEX(INDIRECT("Tractor_Status.xls!"&amp;I$1),MATCH($F544,[1]!Serial,0),0),"N/A")</f>
        <v>N/A</v>
      </c>
      <c r="J544" s="207">
        <f ca="1">IF(INDEX(INDIRECT("Tractor_Status.xls!"&amp;J$1),MATCH($F544,[1]!Serial,0),0)&lt;&gt;0,INDEX(INDIRECT("Tractor_Status.xls!"&amp;J$1),MATCH($F544,[1]!Serial,0),0),"N/A")</f>
        <v>1020</v>
      </c>
      <c r="K544" s="206">
        <f ca="1">INDEX(INDIRECT("Tractor_Status.xls!"&amp;K$1),MATCH($F544,[1]!Serial,0),0)</f>
        <v>0</v>
      </c>
      <c r="L544" s="206" t="str">
        <f ca="1">IF(INDEX(INDIRECT("Tractor_Status.xls!"&amp;L$1),MATCH($F544,[1]!Serial,0),0)&lt;&gt;0,INDEX(INDIRECT("Tractor_Status.xls!"&amp;L$1),MATCH($F544,[1]!Serial,0),0),"N/A")</f>
        <v>N/A</v>
      </c>
      <c r="M544" s="206" t="str">
        <f ca="1">IF(INDEX(INDIRECT("Tractor_Status.xls!"&amp;M$1),MATCH($F544,[1]!Serial,0),0)&lt;&gt;0,INDEX(INDIRECT("Tractor_Status.xls!"&amp;M$1),MATCH($F544,[1]!Serial,0),0),"N/A")</f>
        <v>N/A</v>
      </c>
      <c r="N544" s="206" t="str">
        <f ca="1">IF(INDEX(INDIRECT("Tractor_Status.xls!"&amp;N$1),MATCH($F544,[1]!Serial,0),0)&lt;&gt;0,INDEX(INDIRECT("Tractor_Status.xls!"&amp;N$1),MATCH($F544,[1]!Serial,0),0),"N/A")</f>
        <v>N/A</v>
      </c>
    </row>
    <row r="545" spans="6:14" x14ac:dyDescent="0.4">
      <c r="F545" t="s">
        <v>1012</v>
      </c>
      <c r="G545" s="207" t="str">
        <f ca="1">INDEX($C$2:$C$13,MONTH(INDEX(INDIRECT("Tractor_Status.xls!"&amp;G$1),MATCH($F545,[1]!Serial,0),0)))</f>
        <v>January</v>
      </c>
      <c r="H545" s="206" t="str">
        <f ca="1">IF(INDEX(INDIRECT("Tractor_Status.xls!"&amp;H$1),MATCH($F545,[1]!Serial,0),0)&lt;&gt;0,INDEX(INDIRECT("Tractor_Status.xls!"&amp;H$1),MATCH($F545,[1]!Serial,0),0),"N/A")</f>
        <v>N/A</v>
      </c>
      <c r="I545" s="206" t="str">
        <f ca="1">IF(INDEX(INDIRECT("Tractor_Status.xls!"&amp;I$1),MATCH($F545,[1]!Serial,0),0)&lt;&gt;0,INDEX(INDIRECT("Tractor_Status.xls!"&amp;I$1),MATCH($F545,[1]!Serial,0),0),"N/A")</f>
        <v>N/A</v>
      </c>
      <c r="J545" s="207">
        <f ca="1">IF(INDEX(INDIRECT("Tractor_Status.xls!"&amp;J$1),MATCH($F545,[1]!Serial,0),0)&lt;&gt;0,INDEX(INDIRECT("Tractor_Status.xls!"&amp;J$1),MATCH($F545,[1]!Serial,0),0),"N/A")</f>
        <v>1025</v>
      </c>
      <c r="K545" s="206">
        <f ca="1">INDEX(INDIRECT("Tractor_Status.xls!"&amp;K$1),MATCH($F545,[1]!Serial,0),0)</f>
        <v>0</v>
      </c>
      <c r="L545" s="206" t="str">
        <f ca="1">IF(INDEX(INDIRECT("Tractor_Status.xls!"&amp;L$1),MATCH($F545,[1]!Serial,0),0)&lt;&gt;0,INDEX(INDIRECT("Tractor_Status.xls!"&amp;L$1),MATCH($F545,[1]!Serial,0),0),"N/A")</f>
        <v>N/A</v>
      </c>
      <c r="M545" s="206" t="str">
        <f ca="1">IF(INDEX(INDIRECT("Tractor_Status.xls!"&amp;M$1),MATCH($F545,[1]!Serial,0),0)&lt;&gt;0,INDEX(INDIRECT("Tractor_Status.xls!"&amp;M$1),MATCH($F545,[1]!Serial,0),0),"N/A")</f>
        <v>N/A</v>
      </c>
      <c r="N545" s="206" t="str">
        <f ca="1">IF(INDEX(INDIRECT("Tractor_Status.xls!"&amp;N$1),MATCH($F545,[1]!Serial,0),0)&lt;&gt;0,INDEX(INDIRECT("Tractor_Status.xls!"&amp;N$1),MATCH($F545,[1]!Serial,0),0),"N/A")</f>
        <v>N/A</v>
      </c>
    </row>
    <row r="546" spans="6:14" x14ac:dyDescent="0.4">
      <c r="F546" t="s">
        <v>1013</v>
      </c>
      <c r="G546" s="207" t="str">
        <f ca="1">INDEX($C$2:$C$13,MONTH(INDEX(INDIRECT("Tractor_Status.xls!"&amp;G$1),MATCH($F546,[1]!Serial,0),0)))</f>
        <v>January</v>
      </c>
      <c r="H546" s="206" t="str">
        <f ca="1">IF(INDEX(INDIRECT("Tractor_Status.xls!"&amp;H$1),MATCH($F546,[1]!Serial,0),0)&lt;&gt;0,INDEX(INDIRECT("Tractor_Status.xls!"&amp;H$1),MATCH($F546,[1]!Serial,0),0),"N/A")</f>
        <v>N/A</v>
      </c>
      <c r="I546" s="206" t="str">
        <f ca="1">IF(INDEX(INDIRECT("Tractor_Status.xls!"&amp;I$1),MATCH($F546,[1]!Serial,0),0)&lt;&gt;0,INDEX(INDIRECT("Tractor_Status.xls!"&amp;I$1),MATCH($F546,[1]!Serial,0),0),"N/A")</f>
        <v>N/A</v>
      </c>
      <c r="J546" s="207">
        <f ca="1">IF(INDEX(INDIRECT("Tractor_Status.xls!"&amp;J$1),MATCH($F546,[1]!Serial,0),0)&lt;&gt;0,INDEX(INDIRECT("Tractor_Status.xls!"&amp;J$1),MATCH($F546,[1]!Serial,0),0),"N/A")</f>
        <v>720</v>
      </c>
      <c r="K546" s="206">
        <f ca="1">INDEX(INDIRECT("Tractor_Status.xls!"&amp;K$1),MATCH($F546,[1]!Serial,0),0)</f>
        <v>0</v>
      </c>
      <c r="L546" s="206" t="str">
        <f ca="1">IF(INDEX(INDIRECT("Tractor_Status.xls!"&amp;L$1),MATCH($F546,[1]!Serial,0),0)&lt;&gt;0,INDEX(INDIRECT("Tractor_Status.xls!"&amp;L$1),MATCH($F546,[1]!Serial,0),0),"N/A")</f>
        <v>N/A</v>
      </c>
      <c r="M546" s="206" t="str">
        <f ca="1">IF(INDEX(INDIRECT("Tractor_Status.xls!"&amp;M$1),MATCH($F546,[1]!Serial,0),0)&lt;&gt;0,INDEX(INDIRECT("Tractor_Status.xls!"&amp;M$1),MATCH($F546,[1]!Serial,0),0),"N/A")</f>
        <v>N/A</v>
      </c>
      <c r="N546" s="206" t="str">
        <f ca="1">IF(INDEX(INDIRECT("Tractor_Status.xls!"&amp;N$1),MATCH($F546,[1]!Serial,0),0)&lt;&gt;0,INDEX(INDIRECT("Tractor_Status.xls!"&amp;N$1),MATCH($F546,[1]!Serial,0),0),"N/A")</f>
        <v>N/A</v>
      </c>
    </row>
    <row r="547" spans="6:14" x14ac:dyDescent="0.4">
      <c r="F547" t="s">
        <v>1014</v>
      </c>
      <c r="G547" s="207" t="str">
        <f ca="1">INDEX($C$2:$C$13,MONTH(INDEX(INDIRECT("Tractor_Status.xls!"&amp;G$1),MATCH($F547,[1]!Serial,0),0)))</f>
        <v>January</v>
      </c>
      <c r="H547" s="206" t="str">
        <f ca="1">IF(INDEX(INDIRECT("Tractor_Status.xls!"&amp;H$1),MATCH($F547,[1]!Serial,0),0)&lt;&gt;0,INDEX(INDIRECT("Tractor_Status.xls!"&amp;H$1),MATCH($F547,[1]!Serial,0),0),"N/A")</f>
        <v>N/A</v>
      </c>
      <c r="I547" s="206" t="str">
        <f ca="1">IF(INDEX(INDIRECT("Tractor_Status.xls!"&amp;I$1),MATCH($F547,[1]!Serial,0),0)&lt;&gt;0,INDEX(INDIRECT("Tractor_Status.xls!"&amp;I$1),MATCH($F547,[1]!Serial,0),0),"N/A")</f>
        <v>N/A</v>
      </c>
      <c r="J547" s="207" t="str">
        <f ca="1">IF(INDEX(INDIRECT("Tractor_Status.xls!"&amp;J$1),MATCH($F547,[1]!Serial,0),0)&lt;&gt;0,INDEX(INDIRECT("Tractor_Status.xls!"&amp;J$1),MATCH($F547,[1]!Serial,0),0),"N/A")</f>
        <v>1220+</v>
      </c>
      <c r="K547" s="206">
        <f ca="1">INDEX(INDIRECT("Tractor_Status.xls!"&amp;K$1),MATCH($F547,[1]!Serial,0),0)</f>
        <v>0</v>
      </c>
      <c r="L547" s="206" t="str">
        <f ca="1">IF(INDEX(INDIRECT("Tractor_Status.xls!"&amp;L$1),MATCH($F547,[1]!Serial,0),0)&lt;&gt;0,INDEX(INDIRECT("Tractor_Status.xls!"&amp;L$1),MATCH($F547,[1]!Serial,0),0),"N/A")</f>
        <v>N/A</v>
      </c>
      <c r="M547" s="206" t="str">
        <f ca="1">IF(INDEX(INDIRECT("Tractor_Status.xls!"&amp;M$1),MATCH($F547,[1]!Serial,0),0)&lt;&gt;0,INDEX(INDIRECT("Tractor_Status.xls!"&amp;M$1),MATCH($F547,[1]!Serial,0),0),"N/A")</f>
        <v>N/A</v>
      </c>
      <c r="N547" s="206" t="str">
        <f ca="1">IF(INDEX(INDIRECT("Tractor_Status.xls!"&amp;N$1),MATCH($F547,[1]!Serial,0),0)&lt;&gt;0,INDEX(INDIRECT("Tractor_Status.xls!"&amp;N$1),MATCH($F547,[1]!Serial,0),0),"N/A")</f>
        <v>N/A</v>
      </c>
    </row>
    <row r="548" spans="6:14" x14ac:dyDescent="0.4">
      <c r="F548" t="s">
        <v>1015</v>
      </c>
      <c r="G548" s="207" t="str">
        <f ca="1">INDEX($C$2:$C$13,MONTH(INDEX(INDIRECT("Tractor_Status.xls!"&amp;G$1),MATCH($F548,[1]!Serial,0),0)))</f>
        <v>January</v>
      </c>
      <c r="H548" s="206" t="str">
        <f ca="1">IF(INDEX(INDIRECT("Tractor_Status.xls!"&amp;H$1),MATCH($F548,[1]!Serial,0),0)&lt;&gt;0,INDEX(INDIRECT("Tractor_Status.xls!"&amp;H$1),MATCH($F548,[1]!Serial,0),0),"N/A")</f>
        <v>N/A</v>
      </c>
      <c r="I548" s="206" t="str">
        <f ca="1">IF(INDEX(INDIRECT("Tractor_Status.xls!"&amp;I$1),MATCH($F548,[1]!Serial,0),0)&lt;&gt;0,INDEX(INDIRECT("Tractor_Status.xls!"&amp;I$1),MATCH($F548,[1]!Serial,0),0),"N/A")</f>
        <v>N/A</v>
      </c>
      <c r="J548" s="207">
        <f ca="1">IF(INDEX(INDIRECT("Tractor_Status.xls!"&amp;J$1),MATCH($F548,[1]!Serial,0),0)&lt;&gt;0,INDEX(INDIRECT("Tractor_Status.xls!"&amp;J$1),MATCH($F548,[1]!Serial,0),0),"N/A")</f>
        <v>1220</v>
      </c>
      <c r="K548" s="206">
        <f ca="1">INDEX(INDIRECT("Tractor_Status.xls!"&amp;K$1),MATCH($F548,[1]!Serial,0),0)</f>
        <v>0</v>
      </c>
      <c r="L548" s="206" t="str">
        <f ca="1">IF(INDEX(INDIRECT("Tractor_Status.xls!"&amp;L$1),MATCH($F548,[1]!Serial,0),0)&lt;&gt;0,INDEX(INDIRECT("Tractor_Status.xls!"&amp;L$1),MATCH($F548,[1]!Serial,0),0),"N/A")</f>
        <v>N/A</v>
      </c>
      <c r="M548" s="206" t="str">
        <f ca="1">IF(INDEX(INDIRECT("Tractor_Status.xls!"&amp;M$1),MATCH($F548,[1]!Serial,0),0)&lt;&gt;0,INDEX(INDIRECT("Tractor_Status.xls!"&amp;M$1),MATCH($F548,[1]!Serial,0),0),"N/A")</f>
        <v>N/A</v>
      </c>
      <c r="N548" s="206" t="str">
        <f ca="1">IF(INDEX(INDIRECT("Tractor_Status.xls!"&amp;N$1),MATCH($F548,[1]!Serial,0),0)&lt;&gt;0,INDEX(INDIRECT("Tractor_Status.xls!"&amp;N$1),MATCH($F548,[1]!Serial,0),0),"N/A")</f>
        <v>N/A</v>
      </c>
    </row>
    <row r="549" spans="6:14" x14ac:dyDescent="0.4">
      <c r="F549" t="s">
        <v>1016</v>
      </c>
      <c r="G549" s="207" t="str">
        <f ca="1">INDEX($C$2:$C$13,MONTH(INDEX(INDIRECT("Tractor_Status.xls!"&amp;G$1),MATCH($F549,[1]!Serial,0),0)))</f>
        <v>January</v>
      </c>
      <c r="H549" s="206" t="str">
        <f ca="1">IF(INDEX(INDIRECT("Tractor_Status.xls!"&amp;H$1),MATCH($F549,[1]!Serial,0),0)&lt;&gt;0,INDEX(INDIRECT("Tractor_Status.xls!"&amp;H$1),MATCH($F549,[1]!Serial,0),0),"N/A")</f>
        <v>N/A</v>
      </c>
      <c r="I549" s="206" t="str">
        <f ca="1">IF(INDEX(INDIRECT("Tractor_Status.xls!"&amp;I$1),MATCH($F549,[1]!Serial,0),0)&lt;&gt;0,INDEX(INDIRECT("Tractor_Status.xls!"&amp;I$1),MATCH($F549,[1]!Serial,0),0),"N/A")</f>
        <v>N/A</v>
      </c>
      <c r="J549" s="207">
        <f ca="1">IF(INDEX(INDIRECT("Tractor_Status.xls!"&amp;J$1),MATCH($F549,[1]!Serial,0),0)&lt;&gt;0,INDEX(INDIRECT("Tractor_Status.xls!"&amp;J$1),MATCH($F549,[1]!Serial,0),0),"N/A")</f>
        <v>1220</v>
      </c>
      <c r="K549" s="206">
        <f ca="1">INDEX(INDIRECT("Tractor_Status.xls!"&amp;K$1),MATCH($F549,[1]!Serial,0),0)</f>
        <v>0</v>
      </c>
      <c r="L549" s="206" t="str">
        <f ca="1">IF(INDEX(INDIRECT("Tractor_Status.xls!"&amp;L$1),MATCH($F549,[1]!Serial,0),0)&lt;&gt;0,INDEX(INDIRECT("Tractor_Status.xls!"&amp;L$1),MATCH($F549,[1]!Serial,0),0),"N/A")</f>
        <v>N/A</v>
      </c>
      <c r="M549" s="206" t="str">
        <f ca="1">IF(INDEX(INDIRECT("Tractor_Status.xls!"&amp;M$1),MATCH($F549,[1]!Serial,0),0)&lt;&gt;0,INDEX(INDIRECT("Tractor_Status.xls!"&amp;M$1),MATCH($F549,[1]!Serial,0),0),"N/A")</f>
        <v>N/A</v>
      </c>
      <c r="N549" s="206" t="str">
        <f ca="1">IF(INDEX(INDIRECT("Tractor_Status.xls!"&amp;N$1),MATCH($F549,[1]!Serial,0),0)&lt;&gt;0,INDEX(INDIRECT("Tractor_Status.xls!"&amp;N$1),MATCH($F549,[1]!Serial,0),0),"N/A")</f>
        <v>N/A</v>
      </c>
    </row>
    <row r="550" spans="6:14" x14ac:dyDescent="0.4">
      <c r="F550" t="s">
        <v>1017</v>
      </c>
      <c r="G550" s="207" t="str">
        <f ca="1">INDEX($C$2:$C$13,MONTH(INDEX(INDIRECT("Tractor_Status.xls!"&amp;G$1),MATCH($F550,[1]!Serial,0),0)))</f>
        <v>January</v>
      </c>
      <c r="H550" s="206" t="str">
        <f ca="1">IF(INDEX(INDIRECT("Tractor_Status.xls!"&amp;H$1),MATCH($F550,[1]!Serial,0),0)&lt;&gt;0,INDEX(INDIRECT("Tractor_Status.xls!"&amp;H$1),MATCH($F550,[1]!Serial,0),0),"N/A")</f>
        <v>N/A</v>
      </c>
      <c r="I550" s="206" t="str">
        <f ca="1">IF(INDEX(INDIRECT("Tractor_Status.xls!"&amp;I$1),MATCH($F550,[1]!Serial,0),0)&lt;&gt;0,INDEX(INDIRECT("Tractor_Status.xls!"&amp;I$1),MATCH($F550,[1]!Serial,0),0),"N/A")</f>
        <v>N/A</v>
      </c>
      <c r="J550" s="207">
        <f ca="1">IF(INDEX(INDIRECT("Tractor_Status.xls!"&amp;J$1),MATCH($F550,[1]!Serial,0),0)&lt;&gt;0,INDEX(INDIRECT("Tractor_Status.xls!"&amp;J$1),MATCH($F550,[1]!Serial,0),0),"N/A")</f>
        <v>720</v>
      </c>
      <c r="K550" s="206">
        <f ca="1">INDEX(INDIRECT("Tractor_Status.xls!"&amp;K$1),MATCH($F550,[1]!Serial,0),0)</f>
        <v>0</v>
      </c>
      <c r="L550" s="206" t="str">
        <f ca="1">IF(INDEX(INDIRECT("Tractor_Status.xls!"&amp;L$1),MATCH($F550,[1]!Serial,0),0)&lt;&gt;0,INDEX(INDIRECT("Tractor_Status.xls!"&amp;L$1),MATCH($F550,[1]!Serial,0),0),"N/A")</f>
        <v>N/A</v>
      </c>
      <c r="M550" s="206" t="str">
        <f ca="1">IF(INDEX(INDIRECT("Tractor_Status.xls!"&amp;M$1),MATCH($F550,[1]!Serial,0),0)&lt;&gt;0,INDEX(INDIRECT("Tractor_Status.xls!"&amp;M$1),MATCH($F550,[1]!Serial,0),0),"N/A")</f>
        <v>N/A</v>
      </c>
      <c r="N550" s="206" t="str">
        <f ca="1">IF(INDEX(INDIRECT("Tractor_Status.xls!"&amp;N$1),MATCH($F550,[1]!Serial,0),0)&lt;&gt;0,INDEX(INDIRECT("Tractor_Status.xls!"&amp;N$1),MATCH($F550,[1]!Serial,0),0),"N/A")</f>
        <v>N/A</v>
      </c>
    </row>
    <row r="551" spans="6:14" x14ac:dyDescent="0.4">
      <c r="F551" t="s">
        <v>1018</v>
      </c>
      <c r="G551" s="207" t="str">
        <f ca="1">INDEX($C$2:$C$13,MONTH(INDEX(INDIRECT("Tractor_Status.xls!"&amp;G$1),MATCH($F551,[1]!Serial,0),0)))</f>
        <v>January</v>
      </c>
      <c r="H551" s="206" t="str">
        <f ca="1">IF(INDEX(INDIRECT("Tractor_Status.xls!"&amp;H$1),MATCH($F551,[1]!Serial,0),0)&lt;&gt;0,INDEX(INDIRECT("Tractor_Status.xls!"&amp;H$1),MATCH($F551,[1]!Serial,0),0),"N/A")</f>
        <v>N/A</v>
      </c>
      <c r="I551" s="206" t="str">
        <f ca="1">IF(INDEX(INDIRECT("Tractor_Status.xls!"&amp;I$1),MATCH($F551,[1]!Serial,0),0)&lt;&gt;0,INDEX(INDIRECT("Tractor_Status.xls!"&amp;I$1),MATCH($F551,[1]!Serial,0),0),"N/A")</f>
        <v>N/A</v>
      </c>
      <c r="J551" s="207">
        <f ca="1">IF(INDEX(INDIRECT("Tractor_Status.xls!"&amp;J$1),MATCH($F551,[1]!Serial,0),0)&lt;&gt;0,INDEX(INDIRECT("Tractor_Status.xls!"&amp;J$1),MATCH($F551,[1]!Serial,0),0),"N/A")</f>
        <v>1025</v>
      </c>
      <c r="K551" s="206">
        <f ca="1">INDEX(INDIRECT("Tractor_Status.xls!"&amp;K$1),MATCH($F551,[1]!Serial,0),0)</f>
        <v>0</v>
      </c>
      <c r="L551" s="206" t="str">
        <f ca="1">IF(INDEX(INDIRECT("Tractor_Status.xls!"&amp;L$1),MATCH($F551,[1]!Serial,0),0)&lt;&gt;0,INDEX(INDIRECT("Tractor_Status.xls!"&amp;L$1),MATCH($F551,[1]!Serial,0),0),"N/A")</f>
        <v>N/A</v>
      </c>
      <c r="M551" s="206" t="str">
        <f ca="1">IF(INDEX(INDIRECT("Tractor_Status.xls!"&amp;M$1),MATCH($F551,[1]!Serial,0),0)&lt;&gt;0,INDEX(INDIRECT("Tractor_Status.xls!"&amp;M$1),MATCH($F551,[1]!Serial,0),0),"N/A")</f>
        <v>N/A</v>
      </c>
      <c r="N551" s="206" t="str">
        <f ca="1">IF(INDEX(INDIRECT("Tractor_Status.xls!"&amp;N$1),MATCH($F551,[1]!Serial,0),0)&lt;&gt;0,INDEX(INDIRECT("Tractor_Status.xls!"&amp;N$1),MATCH($F551,[1]!Serial,0),0),"N/A")</f>
        <v>N/A</v>
      </c>
    </row>
    <row r="552" spans="6:14" x14ac:dyDescent="0.4">
      <c r="F552" t="s">
        <v>1019</v>
      </c>
      <c r="G552" s="207" t="str">
        <f ca="1">INDEX($C$2:$C$13,MONTH(INDEX(INDIRECT("Tractor_Status.xls!"&amp;G$1),MATCH($F552,[1]!Serial,0),0)))</f>
        <v>January</v>
      </c>
      <c r="H552" s="206" t="str">
        <f ca="1">IF(INDEX(INDIRECT("Tractor_Status.xls!"&amp;H$1),MATCH($F552,[1]!Serial,0),0)&lt;&gt;0,INDEX(INDIRECT("Tractor_Status.xls!"&amp;H$1),MATCH($F552,[1]!Serial,0),0),"N/A")</f>
        <v>N/A</v>
      </c>
      <c r="I552" s="206" t="str">
        <f ca="1">IF(INDEX(INDIRECT("Tractor_Status.xls!"&amp;I$1),MATCH($F552,[1]!Serial,0),0)&lt;&gt;0,INDEX(INDIRECT("Tractor_Status.xls!"&amp;I$1),MATCH($F552,[1]!Serial,0),0),"N/A")</f>
        <v>N/A</v>
      </c>
      <c r="J552" s="207">
        <f ca="1">IF(INDEX(INDIRECT("Tractor_Status.xls!"&amp;J$1),MATCH($F552,[1]!Serial,0),0)&lt;&gt;0,INDEX(INDIRECT("Tractor_Status.xls!"&amp;J$1),MATCH($F552,[1]!Serial,0),0),"N/A")</f>
        <v>720</v>
      </c>
      <c r="K552" s="206">
        <f ca="1">INDEX(INDIRECT("Tractor_Status.xls!"&amp;K$1),MATCH($F552,[1]!Serial,0),0)</f>
        <v>0</v>
      </c>
      <c r="L552" s="206" t="str">
        <f ca="1">IF(INDEX(INDIRECT("Tractor_Status.xls!"&amp;L$1),MATCH($F552,[1]!Serial,0),0)&lt;&gt;0,INDEX(INDIRECT("Tractor_Status.xls!"&amp;L$1),MATCH($F552,[1]!Serial,0),0),"N/A")</f>
        <v>N/A</v>
      </c>
      <c r="M552" s="206" t="str">
        <f ca="1">IF(INDEX(INDIRECT("Tractor_Status.xls!"&amp;M$1),MATCH($F552,[1]!Serial,0),0)&lt;&gt;0,INDEX(INDIRECT("Tractor_Status.xls!"&amp;M$1),MATCH($F552,[1]!Serial,0),0),"N/A")</f>
        <v>N/A</v>
      </c>
      <c r="N552" s="206" t="str">
        <f ca="1">IF(INDEX(INDIRECT("Tractor_Status.xls!"&amp;N$1),MATCH($F552,[1]!Serial,0),0)&lt;&gt;0,INDEX(INDIRECT("Tractor_Status.xls!"&amp;N$1),MATCH($F552,[1]!Serial,0),0),"N/A")</f>
        <v>N/A</v>
      </c>
    </row>
    <row r="553" spans="6:14" x14ac:dyDescent="0.4">
      <c r="F553" t="s">
        <v>1020</v>
      </c>
      <c r="G553" s="207" t="str">
        <f ca="1">INDEX($C$2:$C$13,MONTH(INDEX(INDIRECT("Tractor_Status.xls!"&amp;G$1),MATCH($F553,[1]!Serial,0),0)))</f>
        <v>January</v>
      </c>
      <c r="H553" s="206" t="str">
        <f ca="1">IF(INDEX(INDIRECT("Tractor_Status.xls!"&amp;H$1),MATCH($F553,[1]!Serial,0),0)&lt;&gt;0,INDEX(INDIRECT("Tractor_Status.xls!"&amp;H$1),MATCH($F553,[1]!Serial,0),0),"N/A")</f>
        <v>N/A</v>
      </c>
      <c r="I553" s="206" t="str">
        <f ca="1">IF(INDEX(INDIRECT("Tractor_Status.xls!"&amp;I$1),MATCH($F553,[1]!Serial,0),0)&lt;&gt;0,INDEX(INDIRECT("Tractor_Status.xls!"&amp;I$1),MATCH($F553,[1]!Serial,0),0),"N/A")</f>
        <v>N/A</v>
      </c>
      <c r="J553" s="207">
        <f ca="1">IF(INDEX(INDIRECT("Tractor_Status.xls!"&amp;J$1),MATCH($F553,[1]!Serial,0),0)&lt;&gt;0,INDEX(INDIRECT("Tractor_Status.xls!"&amp;J$1),MATCH($F553,[1]!Serial,0),0),"N/A")</f>
        <v>720</v>
      </c>
      <c r="K553" s="206">
        <f ca="1">INDEX(INDIRECT("Tractor_Status.xls!"&amp;K$1),MATCH($F553,[1]!Serial,0),0)</f>
        <v>0</v>
      </c>
      <c r="L553" s="206" t="str">
        <f ca="1">IF(INDEX(INDIRECT("Tractor_Status.xls!"&amp;L$1),MATCH($F553,[1]!Serial,0),0)&lt;&gt;0,INDEX(INDIRECT("Tractor_Status.xls!"&amp;L$1),MATCH($F553,[1]!Serial,0),0),"N/A")</f>
        <v>N/A</v>
      </c>
      <c r="M553" s="206" t="str">
        <f ca="1">IF(INDEX(INDIRECT("Tractor_Status.xls!"&amp;M$1),MATCH($F553,[1]!Serial,0),0)&lt;&gt;0,INDEX(INDIRECT("Tractor_Status.xls!"&amp;M$1),MATCH($F553,[1]!Serial,0),0),"N/A")</f>
        <v>N/A</v>
      </c>
      <c r="N553" s="206" t="str">
        <f ca="1">IF(INDEX(INDIRECT("Tractor_Status.xls!"&amp;N$1),MATCH($F553,[1]!Serial,0),0)&lt;&gt;0,INDEX(INDIRECT("Tractor_Status.xls!"&amp;N$1),MATCH($F553,[1]!Serial,0),0),"N/A")</f>
        <v>N/A</v>
      </c>
    </row>
    <row r="554" spans="6:14" x14ac:dyDescent="0.4">
      <c r="F554" t="s">
        <v>1021</v>
      </c>
      <c r="G554" s="207" t="str">
        <f ca="1">INDEX($C$2:$C$13,MONTH(INDEX(INDIRECT("Tractor_Status.xls!"&amp;G$1),MATCH($F554,[1]!Serial,0),0)))</f>
        <v>January</v>
      </c>
      <c r="H554" s="206" t="str">
        <f ca="1">IF(INDEX(INDIRECT("Tractor_Status.xls!"&amp;H$1),MATCH($F554,[1]!Serial,0),0)&lt;&gt;0,INDEX(INDIRECT("Tractor_Status.xls!"&amp;H$1),MATCH($F554,[1]!Serial,0),0),"N/A")</f>
        <v>N/A</v>
      </c>
      <c r="I554" s="206" t="str">
        <f ca="1">IF(INDEX(INDIRECT("Tractor_Status.xls!"&amp;I$1),MATCH($F554,[1]!Serial,0),0)&lt;&gt;0,INDEX(INDIRECT("Tractor_Status.xls!"&amp;I$1),MATCH($F554,[1]!Serial,0),0),"N/A")</f>
        <v>N/A</v>
      </c>
      <c r="J554" s="207">
        <f ca="1">IF(INDEX(INDIRECT("Tractor_Status.xls!"&amp;J$1),MATCH($F554,[1]!Serial,0),0)&lt;&gt;0,INDEX(INDIRECT("Tractor_Status.xls!"&amp;J$1),MATCH($F554,[1]!Serial,0),0),"N/A")</f>
        <v>1020</v>
      </c>
      <c r="K554" s="206">
        <f ca="1">INDEX(INDIRECT("Tractor_Status.xls!"&amp;K$1),MATCH($F554,[1]!Serial,0),0)</f>
        <v>0</v>
      </c>
      <c r="L554" s="206" t="str">
        <f ca="1">IF(INDEX(INDIRECT("Tractor_Status.xls!"&amp;L$1),MATCH($F554,[1]!Serial,0),0)&lt;&gt;0,INDEX(INDIRECT("Tractor_Status.xls!"&amp;L$1),MATCH($F554,[1]!Serial,0),0),"N/A")</f>
        <v>N/A</v>
      </c>
      <c r="M554" s="206" t="str">
        <f ca="1">IF(INDEX(INDIRECT("Tractor_Status.xls!"&amp;M$1),MATCH($F554,[1]!Serial,0),0)&lt;&gt;0,INDEX(INDIRECT("Tractor_Status.xls!"&amp;M$1),MATCH($F554,[1]!Serial,0),0),"N/A")</f>
        <v>N/A</v>
      </c>
      <c r="N554" s="206" t="str">
        <f ca="1">IF(INDEX(INDIRECT("Tractor_Status.xls!"&amp;N$1),MATCH($F554,[1]!Serial,0),0)&lt;&gt;0,INDEX(INDIRECT("Tractor_Status.xls!"&amp;N$1),MATCH($F554,[1]!Serial,0),0),"N/A")</f>
        <v>N/A</v>
      </c>
    </row>
    <row r="555" spans="6:14" x14ac:dyDescent="0.4">
      <c r="F555" t="s">
        <v>1022</v>
      </c>
      <c r="G555" s="207" t="str">
        <f ca="1">INDEX($C$2:$C$13,MONTH(INDEX(INDIRECT("Tractor_Status.xls!"&amp;G$1),MATCH($F555,[1]!Serial,0),0)))</f>
        <v>January</v>
      </c>
      <c r="H555" s="206" t="str">
        <f ca="1">IF(INDEX(INDIRECT("Tractor_Status.xls!"&amp;H$1),MATCH($F555,[1]!Serial,0),0)&lt;&gt;0,INDEX(INDIRECT("Tractor_Status.xls!"&amp;H$1),MATCH($F555,[1]!Serial,0),0),"N/A")</f>
        <v>N/A</v>
      </c>
      <c r="I555" s="206" t="str">
        <f ca="1">IF(INDEX(INDIRECT("Tractor_Status.xls!"&amp;I$1),MATCH($F555,[1]!Serial,0),0)&lt;&gt;0,INDEX(INDIRECT("Tractor_Status.xls!"&amp;I$1),MATCH($F555,[1]!Serial,0),0),"N/A")</f>
        <v>N/A</v>
      </c>
      <c r="J555" s="207">
        <f ca="1">IF(INDEX(INDIRECT("Tractor_Status.xls!"&amp;J$1),MATCH($F555,[1]!Serial,0),0)&lt;&gt;0,INDEX(INDIRECT("Tractor_Status.xls!"&amp;J$1),MATCH($F555,[1]!Serial,0),0),"N/A")</f>
        <v>1025</v>
      </c>
      <c r="K555" s="206">
        <f ca="1">INDEX(INDIRECT("Tractor_Status.xls!"&amp;K$1),MATCH($F555,[1]!Serial,0),0)</f>
        <v>0</v>
      </c>
      <c r="L555" s="206" t="str">
        <f ca="1">IF(INDEX(INDIRECT("Tractor_Status.xls!"&amp;L$1),MATCH($F555,[1]!Serial,0),0)&lt;&gt;0,INDEX(INDIRECT("Tractor_Status.xls!"&amp;L$1),MATCH($F555,[1]!Serial,0),0),"N/A")</f>
        <v>N/A</v>
      </c>
      <c r="M555" s="206" t="str">
        <f ca="1">IF(INDEX(INDIRECT("Tractor_Status.xls!"&amp;M$1),MATCH($F555,[1]!Serial,0),0)&lt;&gt;0,INDEX(INDIRECT("Tractor_Status.xls!"&amp;M$1),MATCH($F555,[1]!Serial,0),0),"N/A")</f>
        <v>N/A</v>
      </c>
      <c r="N555" s="206" t="str">
        <f ca="1">IF(INDEX(INDIRECT("Tractor_Status.xls!"&amp;N$1),MATCH($F555,[1]!Serial,0),0)&lt;&gt;0,INDEX(INDIRECT("Tractor_Status.xls!"&amp;N$1),MATCH($F555,[1]!Serial,0),0),"N/A")</f>
        <v>N/A</v>
      </c>
    </row>
    <row r="556" spans="6:14" x14ac:dyDescent="0.4">
      <c r="F556" t="s">
        <v>1023</v>
      </c>
      <c r="G556" s="207" t="str">
        <f ca="1">INDEX($C$2:$C$13,MONTH(INDEX(INDIRECT("Tractor_Status.xls!"&amp;G$1),MATCH($F556,[1]!Serial,0),0)))</f>
        <v>January</v>
      </c>
      <c r="H556" s="206" t="str">
        <f ca="1">IF(INDEX(INDIRECT("Tractor_Status.xls!"&amp;H$1),MATCH($F556,[1]!Serial,0),0)&lt;&gt;0,INDEX(INDIRECT("Tractor_Status.xls!"&amp;H$1),MATCH($F556,[1]!Serial,0),0),"N/A")</f>
        <v>N/A</v>
      </c>
      <c r="I556" s="206" t="str">
        <f ca="1">IF(INDEX(INDIRECT("Tractor_Status.xls!"&amp;I$1),MATCH($F556,[1]!Serial,0),0)&lt;&gt;0,INDEX(INDIRECT("Tractor_Status.xls!"&amp;I$1),MATCH($F556,[1]!Serial,0),0),"N/A")</f>
        <v>N/A</v>
      </c>
      <c r="J556" s="207">
        <f ca="1">IF(INDEX(INDIRECT("Tractor_Status.xls!"&amp;J$1),MATCH($F556,[1]!Serial,0),0)&lt;&gt;0,INDEX(INDIRECT("Tractor_Status.xls!"&amp;J$1),MATCH($F556,[1]!Serial,0),0),"N/A")</f>
        <v>720</v>
      </c>
      <c r="K556" s="206">
        <f ca="1">INDEX(INDIRECT("Tractor_Status.xls!"&amp;K$1),MATCH($F556,[1]!Serial,0),0)</f>
        <v>0</v>
      </c>
      <c r="L556" s="206" t="str">
        <f ca="1">IF(INDEX(INDIRECT("Tractor_Status.xls!"&amp;L$1),MATCH($F556,[1]!Serial,0),0)&lt;&gt;0,INDEX(INDIRECT("Tractor_Status.xls!"&amp;L$1),MATCH($F556,[1]!Serial,0),0),"N/A")</f>
        <v>N/A</v>
      </c>
      <c r="M556" s="206" t="str">
        <f ca="1">IF(INDEX(INDIRECT("Tractor_Status.xls!"&amp;M$1),MATCH($F556,[1]!Serial,0),0)&lt;&gt;0,INDEX(INDIRECT("Tractor_Status.xls!"&amp;M$1),MATCH($F556,[1]!Serial,0),0),"N/A")</f>
        <v>N/A</v>
      </c>
      <c r="N556" s="206" t="str">
        <f ca="1">IF(INDEX(INDIRECT("Tractor_Status.xls!"&amp;N$1),MATCH($F556,[1]!Serial,0),0)&lt;&gt;0,INDEX(INDIRECT("Tractor_Status.xls!"&amp;N$1),MATCH($F556,[1]!Serial,0),0),"N/A")</f>
        <v>N/A</v>
      </c>
    </row>
    <row r="557" spans="6:14" x14ac:dyDescent="0.4">
      <c r="F557" t="s">
        <v>1024</v>
      </c>
      <c r="G557" s="207" t="str">
        <f ca="1">INDEX($C$2:$C$13,MONTH(INDEX(INDIRECT("Tractor_Status.xls!"&amp;G$1),MATCH($F557,[1]!Serial,0),0)))</f>
        <v>January</v>
      </c>
      <c r="H557" s="206" t="str">
        <f ca="1">IF(INDEX(INDIRECT("Tractor_Status.xls!"&amp;H$1),MATCH($F557,[1]!Serial,0),0)&lt;&gt;0,INDEX(INDIRECT("Tractor_Status.xls!"&amp;H$1),MATCH($F557,[1]!Serial,0),0),"N/A")</f>
        <v>N/A</v>
      </c>
      <c r="I557" s="206" t="str">
        <f ca="1">IF(INDEX(INDIRECT("Tractor_Status.xls!"&amp;I$1),MATCH($F557,[1]!Serial,0),0)&lt;&gt;0,INDEX(INDIRECT("Tractor_Status.xls!"&amp;I$1),MATCH($F557,[1]!Serial,0),0),"N/A")</f>
        <v>N/A</v>
      </c>
      <c r="J557" s="207" t="str">
        <f ca="1">IF(INDEX(INDIRECT("Tractor_Status.xls!"&amp;J$1),MATCH($F557,[1]!Serial,0),0)&lt;&gt;0,INDEX(INDIRECT("Tractor_Status.xls!"&amp;J$1),MATCH($F557,[1]!Serial,0),0),"N/A")</f>
        <v>1220+</v>
      </c>
      <c r="K557" s="206">
        <f ca="1">INDEX(INDIRECT("Tractor_Status.xls!"&amp;K$1),MATCH($F557,[1]!Serial,0),0)</f>
        <v>0</v>
      </c>
      <c r="L557" s="206" t="str">
        <f ca="1">IF(INDEX(INDIRECT("Tractor_Status.xls!"&amp;L$1),MATCH($F557,[1]!Serial,0),0)&lt;&gt;0,INDEX(INDIRECT("Tractor_Status.xls!"&amp;L$1),MATCH($F557,[1]!Serial,0),0),"N/A")</f>
        <v>N/A</v>
      </c>
      <c r="M557" s="206" t="str">
        <f ca="1">IF(INDEX(INDIRECT("Tractor_Status.xls!"&amp;M$1),MATCH($F557,[1]!Serial,0),0)&lt;&gt;0,INDEX(INDIRECT("Tractor_Status.xls!"&amp;M$1),MATCH($F557,[1]!Serial,0),0),"N/A")</f>
        <v>N/A</v>
      </c>
      <c r="N557" s="206" t="str">
        <f ca="1">IF(INDEX(INDIRECT("Tractor_Status.xls!"&amp;N$1),MATCH($F557,[1]!Serial,0),0)&lt;&gt;0,INDEX(INDIRECT("Tractor_Status.xls!"&amp;N$1),MATCH($F557,[1]!Serial,0),0),"N/A")</f>
        <v>N/A</v>
      </c>
    </row>
    <row r="558" spans="6:14" x14ac:dyDescent="0.4">
      <c r="F558" t="s">
        <v>1025</v>
      </c>
      <c r="G558" s="207" t="str">
        <f ca="1">INDEX($C$2:$C$13,MONTH(INDEX(INDIRECT("Tractor_Status.xls!"&amp;G$1),MATCH($F558,[1]!Serial,0),0)))</f>
        <v>January</v>
      </c>
      <c r="H558" s="206" t="str">
        <f ca="1">IF(INDEX(INDIRECT("Tractor_Status.xls!"&amp;H$1),MATCH($F558,[1]!Serial,0),0)&lt;&gt;0,INDEX(INDIRECT("Tractor_Status.xls!"&amp;H$1),MATCH($F558,[1]!Serial,0),0),"N/A")</f>
        <v>N/A</v>
      </c>
      <c r="I558" s="206" t="str">
        <f ca="1">IF(INDEX(INDIRECT("Tractor_Status.xls!"&amp;I$1),MATCH($F558,[1]!Serial,0),0)&lt;&gt;0,INDEX(INDIRECT("Tractor_Status.xls!"&amp;I$1),MATCH($F558,[1]!Serial,0),0),"N/A")</f>
        <v>N/A</v>
      </c>
      <c r="J558" s="207">
        <f ca="1">IF(INDEX(INDIRECT("Tractor_Status.xls!"&amp;J$1),MATCH($F558,[1]!Serial,0),0)&lt;&gt;0,INDEX(INDIRECT("Tractor_Status.xls!"&amp;J$1),MATCH($F558,[1]!Serial,0),0),"N/A")</f>
        <v>1220</v>
      </c>
      <c r="K558" s="206">
        <f ca="1">INDEX(INDIRECT("Tractor_Status.xls!"&amp;K$1),MATCH($F558,[1]!Serial,0),0)</f>
        <v>0</v>
      </c>
      <c r="L558" s="206" t="str">
        <f ca="1">IF(INDEX(INDIRECT("Tractor_Status.xls!"&amp;L$1),MATCH($F558,[1]!Serial,0),0)&lt;&gt;0,INDEX(INDIRECT("Tractor_Status.xls!"&amp;L$1),MATCH($F558,[1]!Serial,0),0),"N/A")</f>
        <v>N/A</v>
      </c>
      <c r="M558" s="206" t="str">
        <f ca="1">IF(INDEX(INDIRECT("Tractor_Status.xls!"&amp;M$1),MATCH($F558,[1]!Serial,0),0)&lt;&gt;0,INDEX(INDIRECT("Tractor_Status.xls!"&amp;M$1),MATCH($F558,[1]!Serial,0),0),"N/A")</f>
        <v>N/A</v>
      </c>
      <c r="N558" s="206" t="str">
        <f ca="1">IF(INDEX(INDIRECT("Tractor_Status.xls!"&amp;N$1),MATCH($F558,[1]!Serial,0),0)&lt;&gt;0,INDEX(INDIRECT("Tractor_Status.xls!"&amp;N$1),MATCH($F558,[1]!Serial,0),0),"N/A")</f>
        <v>N/A</v>
      </c>
    </row>
    <row r="559" spans="6:14" x14ac:dyDescent="0.4">
      <c r="F559" t="s">
        <v>1026</v>
      </c>
      <c r="G559" s="207" t="str">
        <f ca="1">INDEX($C$2:$C$13,MONTH(INDEX(INDIRECT("Tractor_Status.xls!"&amp;G$1),MATCH($F559,[1]!Serial,0),0)))</f>
        <v>January</v>
      </c>
      <c r="H559" s="206" t="str">
        <f ca="1">IF(INDEX(INDIRECT("Tractor_Status.xls!"&amp;H$1),MATCH($F559,[1]!Serial,0),0)&lt;&gt;0,INDEX(INDIRECT("Tractor_Status.xls!"&amp;H$1),MATCH($F559,[1]!Serial,0),0),"N/A")</f>
        <v>N/A</v>
      </c>
      <c r="I559" s="206" t="str">
        <f ca="1">IF(INDEX(INDIRECT("Tractor_Status.xls!"&amp;I$1),MATCH($F559,[1]!Serial,0),0)&lt;&gt;0,INDEX(INDIRECT("Tractor_Status.xls!"&amp;I$1),MATCH($F559,[1]!Serial,0),0),"N/A")</f>
        <v>N/A</v>
      </c>
      <c r="J559" s="207">
        <f ca="1">IF(INDEX(INDIRECT("Tractor_Status.xls!"&amp;J$1),MATCH($F559,[1]!Serial,0),0)&lt;&gt;0,INDEX(INDIRECT("Tractor_Status.xls!"&amp;J$1),MATCH($F559,[1]!Serial,0),0),"N/A")</f>
        <v>1025</v>
      </c>
      <c r="K559" s="206">
        <f ca="1">INDEX(INDIRECT("Tractor_Status.xls!"&amp;K$1),MATCH($F559,[1]!Serial,0),0)</f>
        <v>0</v>
      </c>
      <c r="L559" s="206" t="str">
        <f ca="1">IF(INDEX(INDIRECT("Tractor_Status.xls!"&amp;L$1),MATCH($F559,[1]!Serial,0),0)&lt;&gt;0,INDEX(INDIRECT("Tractor_Status.xls!"&amp;L$1),MATCH($F559,[1]!Serial,0),0),"N/A")</f>
        <v>N/A</v>
      </c>
      <c r="M559" s="206" t="str">
        <f ca="1">IF(INDEX(INDIRECT("Tractor_Status.xls!"&amp;M$1),MATCH($F559,[1]!Serial,0),0)&lt;&gt;0,INDEX(INDIRECT("Tractor_Status.xls!"&amp;M$1),MATCH($F559,[1]!Serial,0),0),"N/A")</f>
        <v>N/A</v>
      </c>
      <c r="N559" s="206" t="str">
        <f ca="1">IF(INDEX(INDIRECT("Tractor_Status.xls!"&amp;N$1),MATCH($F559,[1]!Serial,0),0)&lt;&gt;0,INDEX(INDIRECT("Tractor_Status.xls!"&amp;N$1),MATCH($F559,[1]!Serial,0),0),"N/A")</f>
        <v>N/A</v>
      </c>
    </row>
    <row r="560" spans="6:14" x14ac:dyDescent="0.4">
      <c r="F560" t="s">
        <v>1027</v>
      </c>
      <c r="G560" s="207" t="str">
        <f ca="1">INDEX($C$2:$C$13,MONTH(INDEX(INDIRECT("Tractor_Status.xls!"&amp;G$1),MATCH($F560,[1]!Serial,0),0)))</f>
        <v>January</v>
      </c>
      <c r="H560" s="206" t="str">
        <f ca="1">IF(INDEX(INDIRECT("Tractor_Status.xls!"&amp;H$1),MATCH($F560,[1]!Serial,0),0)&lt;&gt;0,INDEX(INDIRECT("Tractor_Status.xls!"&amp;H$1),MATCH($F560,[1]!Serial,0),0),"N/A")</f>
        <v>N/A</v>
      </c>
      <c r="I560" s="206" t="str">
        <f ca="1">IF(INDEX(INDIRECT("Tractor_Status.xls!"&amp;I$1),MATCH($F560,[1]!Serial,0),0)&lt;&gt;0,INDEX(INDIRECT("Tractor_Status.xls!"&amp;I$1),MATCH($F560,[1]!Serial,0),0),"N/A")</f>
        <v>N/A</v>
      </c>
      <c r="J560" s="207">
        <f ca="1">IF(INDEX(INDIRECT("Tractor_Status.xls!"&amp;J$1),MATCH($F560,[1]!Serial,0),0)&lt;&gt;0,INDEX(INDIRECT("Tractor_Status.xls!"&amp;J$1),MATCH($F560,[1]!Serial,0),0),"N/A")</f>
        <v>720</v>
      </c>
      <c r="K560" s="206">
        <f ca="1">INDEX(INDIRECT("Tractor_Status.xls!"&amp;K$1),MATCH($F560,[1]!Serial,0),0)</f>
        <v>0</v>
      </c>
      <c r="L560" s="206" t="str">
        <f ca="1">IF(INDEX(INDIRECT("Tractor_Status.xls!"&amp;L$1),MATCH($F560,[1]!Serial,0),0)&lt;&gt;0,INDEX(INDIRECT("Tractor_Status.xls!"&amp;L$1),MATCH($F560,[1]!Serial,0),0),"N/A")</f>
        <v>N/A</v>
      </c>
      <c r="M560" s="206" t="str">
        <f ca="1">IF(INDEX(INDIRECT("Tractor_Status.xls!"&amp;M$1),MATCH($F560,[1]!Serial,0),0)&lt;&gt;0,INDEX(INDIRECT("Tractor_Status.xls!"&amp;M$1),MATCH($F560,[1]!Serial,0),0),"N/A")</f>
        <v>N/A</v>
      </c>
      <c r="N560" s="206" t="str">
        <f ca="1">IF(INDEX(INDIRECT("Tractor_Status.xls!"&amp;N$1),MATCH($F560,[1]!Serial,0),0)&lt;&gt;0,INDEX(INDIRECT("Tractor_Status.xls!"&amp;N$1),MATCH($F560,[1]!Serial,0),0),"N/A")</f>
        <v>N/A</v>
      </c>
    </row>
    <row r="561" spans="6:14" x14ac:dyDescent="0.4">
      <c r="F561" t="s">
        <v>1028</v>
      </c>
      <c r="G561" s="207" t="str">
        <f ca="1">INDEX($C$2:$C$13,MONTH(INDEX(INDIRECT("Tractor_Status.xls!"&amp;G$1),MATCH($F561,[1]!Serial,0),0)))</f>
        <v>January</v>
      </c>
      <c r="H561" s="206" t="str">
        <f ca="1">IF(INDEX(INDIRECT("Tractor_Status.xls!"&amp;H$1),MATCH($F561,[1]!Serial,0),0)&lt;&gt;0,INDEX(INDIRECT("Tractor_Status.xls!"&amp;H$1),MATCH($F561,[1]!Serial,0),0),"N/A")</f>
        <v>N/A</v>
      </c>
      <c r="I561" s="206" t="str">
        <f ca="1">IF(INDEX(INDIRECT("Tractor_Status.xls!"&amp;I$1),MATCH($F561,[1]!Serial,0),0)&lt;&gt;0,INDEX(INDIRECT("Tractor_Status.xls!"&amp;I$1),MATCH($F561,[1]!Serial,0),0),"N/A")</f>
        <v>N/A</v>
      </c>
      <c r="J561" s="207">
        <f ca="1">IF(INDEX(INDIRECT("Tractor_Status.xls!"&amp;J$1),MATCH($F561,[1]!Serial,0),0)&lt;&gt;0,INDEX(INDIRECT("Tractor_Status.xls!"&amp;J$1),MATCH($F561,[1]!Serial,0),0),"N/A")</f>
        <v>1220</v>
      </c>
      <c r="K561" s="206">
        <f ca="1">INDEX(INDIRECT("Tractor_Status.xls!"&amp;K$1),MATCH($F561,[1]!Serial,0),0)</f>
        <v>0</v>
      </c>
      <c r="L561" s="206" t="str">
        <f ca="1">IF(INDEX(INDIRECT("Tractor_Status.xls!"&amp;L$1),MATCH($F561,[1]!Serial,0),0)&lt;&gt;0,INDEX(INDIRECT("Tractor_Status.xls!"&amp;L$1),MATCH($F561,[1]!Serial,0),0),"N/A")</f>
        <v>N/A</v>
      </c>
      <c r="M561" s="206" t="str">
        <f ca="1">IF(INDEX(INDIRECT("Tractor_Status.xls!"&amp;M$1),MATCH($F561,[1]!Serial,0),0)&lt;&gt;0,INDEX(INDIRECT("Tractor_Status.xls!"&amp;M$1),MATCH($F561,[1]!Serial,0),0),"N/A")</f>
        <v>N/A</v>
      </c>
      <c r="N561" s="206" t="str">
        <f ca="1">IF(INDEX(INDIRECT("Tractor_Status.xls!"&amp;N$1),MATCH($F561,[1]!Serial,0),0)&lt;&gt;0,INDEX(INDIRECT("Tractor_Status.xls!"&amp;N$1),MATCH($F561,[1]!Serial,0),0),"N/A")</f>
        <v>N/A</v>
      </c>
    </row>
    <row r="562" spans="6:14" x14ac:dyDescent="0.4">
      <c r="F562" t="s">
        <v>1029</v>
      </c>
      <c r="G562" s="207" t="str">
        <f ca="1">INDEX($C$2:$C$13,MONTH(INDEX(INDIRECT("Tractor_Status.xls!"&amp;G$1),MATCH($F562,[1]!Serial,0),0)))</f>
        <v>January</v>
      </c>
      <c r="H562" s="206" t="str">
        <f ca="1">IF(INDEX(INDIRECT("Tractor_Status.xls!"&amp;H$1),MATCH($F562,[1]!Serial,0),0)&lt;&gt;0,INDEX(INDIRECT("Tractor_Status.xls!"&amp;H$1),MATCH($F562,[1]!Serial,0),0),"N/A")</f>
        <v>N/A</v>
      </c>
      <c r="I562" s="206" t="str">
        <f ca="1">IF(INDEX(INDIRECT("Tractor_Status.xls!"&amp;I$1),MATCH($F562,[1]!Serial,0),0)&lt;&gt;0,INDEX(INDIRECT("Tractor_Status.xls!"&amp;I$1),MATCH($F562,[1]!Serial,0),0),"N/A")</f>
        <v>N/A</v>
      </c>
      <c r="J562" s="207">
        <f ca="1">IF(INDEX(INDIRECT("Tractor_Status.xls!"&amp;J$1),MATCH($F562,[1]!Serial,0),0)&lt;&gt;0,INDEX(INDIRECT("Tractor_Status.xls!"&amp;J$1),MATCH($F562,[1]!Serial,0),0),"N/A")</f>
        <v>720</v>
      </c>
      <c r="K562" s="206">
        <f ca="1">INDEX(INDIRECT("Tractor_Status.xls!"&amp;K$1),MATCH($F562,[1]!Serial,0),0)</f>
        <v>0</v>
      </c>
      <c r="L562" s="206" t="str">
        <f ca="1">IF(INDEX(INDIRECT("Tractor_Status.xls!"&amp;L$1),MATCH($F562,[1]!Serial,0),0)&lt;&gt;0,INDEX(INDIRECT("Tractor_Status.xls!"&amp;L$1),MATCH($F562,[1]!Serial,0),0),"N/A")</f>
        <v>N/A</v>
      </c>
      <c r="M562" s="206" t="str">
        <f ca="1">IF(INDEX(INDIRECT("Tractor_Status.xls!"&amp;M$1),MATCH($F562,[1]!Serial,0),0)&lt;&gt;0,INDEX(INDIRECT("Tractor_Status.xls!"&amp;M$1),MATCH($F562,[1]!Serial,0),0),"N/A")</f>
        <v>N/A</v>
      </c>
      <c r="N562" s="206" t="str">
        <f ca="1">IF(INDEX(INDIRECT("Tractor_Status.xls!"&amp;N$1),MATCH($F562,[1]!Serial,0),0)&lt;&gt;0,INDEX(INDIRECT("Tractor_Status.xls!"&amp;N$1),MATCH($F562,[1]!Serial,0),0),"N/A")</f>
        <v>N/A</v>
      </c>
    </row>
    <row r="563" spans="6:14" x14ac:dyDescent="0.4">
      <c r="F563" t="s">
        <v>1030</v>
      </c>
      <c r="G563" s="207" t="str">
        <f ca="1">INDEX($C$2:$C$13,MONTH(INDEX(INDIRECT("Tractor_Status.xls!"&amp;G$1),MATCH($F563,[1]!Serial,0),0)))</f>
        <v>January</v>
      </c>
      <c r="H563" s="206" t="str">
        <f ca="1">IF(INDEX(INDIRECT("Tractor_Status.xls!"&amp;H$1),MATCH($F563,[1]!Serial,0),0)&lt;&gt;0,INDEX(INDIRECT("Tractor_Status.xls!"&amp;H$1),MATCH($F563,[1]!Serial,0),0),"N/A")</f>
        <v>N/A</v>
      </c>
      <c r="I563" s="206" t="str">
        <f ca="1">IF(INDEX(INDIRECT("Tractor_Status.xls!"&amp;I$1),MATCH($F563,[1]!Serial,0),0)&lt;&gt;0,INDEX(INDIRECT("Tractor_Status.xls!"&amp;I$1),MATCH($F563,[1]!Serial,0),0),"N/A")</f>
        <v>N/A</v>
      </c>
      <c r="J563" s="207">
        <f ca="1">IF(INDEX(INDIRECT("Tractor_Status.xls!"&amp;J$1),MATCH($F563,[1]!Serial,0),0)&lt;&gt;0,INDEX(INDIRECT("Tractor_Status.xls!"&amp;J$1),MATCH($F563,[1]!Serial,0),0),"N/A")</f>
        <v>720</v>
      </c>
      <c r="K563" s="206">
        <f ca="1">INDEX(INDIRECT("Tractor_Status.xls!"&amp;K$1),MATCH($F563,[1]!Serial,0),0)</f>
        <v>0</v>
      </c>
      <c r="L563" s="206" t="str">
        <f ca="1">IF(INDEX(INDIRECT("Tractor_Status.xls!"&amp;L$1),MATCH($F563,[1]!Serial,0),0)&lt;&gt;0,INDEX(INDIRECT("Tractor_Status.xls!"&amp;L$1),MATCH($F563,[1]!Serial,0),0),"N/A")</f>
        <v>N/A</v>
      </c>
      <c r="M563" s="206" t="str">
        <f ca="1">IF(INDEX(INDIRECT("Tractor_Status.xls!"&amp;M$1),MATCH($F563,[1]!Serial,0),0)&lt;&gt;0,INDEX(INDIRECT("Tractor_Status.xls!"&amp;M$1),MATCH($F563,[1]!Serial,0),0),"N/A")</f>
        <v>N/A</v>
      </c>
      <c r="N563" s="206" t="str">
        <f ca="1">IF(INDEX(INDIRECT("Tractor_Status.xls!"&amp;N$1),MATCH($F563,[1]!Serial,0),0)&lt;&gt;0,INDEX(INDIRECT("Tractor_Status.xls!"&amp;N$1),MATCH($F563,[1]!Serial,0),0),"N/A")</f>
        <v>N/A</v>
      </c>
    </row>
    <row r="564" spans="6:14" x14ac:dyDescent="0.4">
      <c r="F564" t="s">
        <v>1031</v>
      </c>
      <c r="G564" s="207" t="str">
        <f ca="1">INDEX($C$2:$C$13,MONTH(INDEX(INDIRECT("Tractor_Status.xls!"&amp;G$1),MATCH($F564,[1]!Serial,0),0)))</f>
        <v>January</v>
      </c>
      <c r="H564" s="206" t="str">
        <f ca="1">IF(INDEX(INDIRECT("Tractor_Status.xls!"&amp;H$1),MATCH($F564,[1]!Serial,0),0)&lt;&gt;0,INDEX(INDIRECT("Tractor_Status.xls!"&amp;H$1),MATCH($F564,[1]!Serial,0),0),"N/A")</f>
        <v>N/A</v>
      </c>
      <c r="I564" s="206" t="str">
        <f ca="1">IF(INDEX(INDIRECT("Tractor_Status.xls!"&amp;I$1),MATCH($F564,[1]!Serial,0),0)&lt;&gt;0,INDEX(INDIRECT("Tractor_Status.xls!"&amp;I$1),MATCH($F564,[1]!Serial,0),0),"N/A")</f>
        <v>N/A</v>
      </c>
      <c r="J564" s="207">
        <f ca="1">IF(INDEX(INDIRECT("Tractor_Status.xls!"&amp;J$1),MATCH($F564,[1]!Serial,0),0)&lt;&gt;0,INDEX(INDIRECT("Tractor_Status.xls!"&amp;J$1),MATCH($F564,[1]!Serial,0),0),"N/A")</f>
        <v>1020</v>
      </c>
      <c r="K564" s="206">
        <f ca="1">INDEX(INDIRECT("Tractor_Status.xls!"&amp;K$1),MATCH($F564,[1]!Serial,0),0)</f>
        <v>0</v>
      </c>
      <c r="L564" s="206" t="str">
        <f ca="1">IF(INDEX(INDIRECT("Tractor_Status.xls!"&amp;L$1),MATCH($F564,[1]!Serial,0),0)&lt;&gt;0,INDEX(INDIRECT("Tractor_Status.xls!"&amp;L$1),MATCH($F564,[1]!Serial,0),0),"N/A")</f>
        <v>N/A</v>
      </c>
      <c r="M564" s="206" t="str">
        <f ca="1">IF(INDEX(INDIRECT("Tractor_Status.xls!"&amp;M$1),MATCH($F564,[1]!Serial,0),0)&lt;&gt;0,INDEX(INDIRECT("Tractor_Status.xls!"&amp;M$1),MATCH($F564,[1]!Serial,0),0),"N/A")</f>
        <v>N/A</v>
      </c>
      <c r="N564" s="206" t="str">
        <f ca="1">IF(INDEX(INDIRECT("Tractor_Status.xls!"&amp;N$1),MATCH($F564,[1]!Serial,0),0)&lt;&gt;0,INDEX(INDIRECT("Tractor_Status.xls!"&amp;N$1),MATCH($F564,[1]!Serial,0),0),"N/A")</f>
        <v>N/A</v>
      </c>
    </row>
    <row r="565" spans="6:14" x14ac:dyDescent="0.4">
      <c r="F565" t="s">
        <v>1032</v>
      </c>
      <c r="G565" s="207" t="str">
        <f ca="1">INDEX($C$2:$C$13,MONTH(INDEX(INDIRECT("Tractor_Status.xls!"&amp;G$1),MATCH($F565,[1]!Serial,0),0)))</f>
        <v>January</v>
      </c>
      <c r="H565" s="206" t="str">
        <f ca="1">IF(INDEX(INDIRECT("Tractor_Status.xls!"&amp;H$1),MATCH($F565,[1]!Serial,0),0)&lt;&gt;0,INDEX(INDIRECT("Tractor_Status.xls!"&amp;H$1),MATCH($F565,[1]!Serial,0),0),"N/A")</f>
        <v>N/A</v>
      </c>
      <c r="I565" s="206" t="str">
        <f ca="1">IF(INDEX(INDIRECT("Tractor_Status.xls!"&amp;I$1),MATCH($F565,[1]!Serial,0),0)&lt;&gt;0,INDEX(INDIRECT("Tractor_Status.xls!"&amp;I$1),MATCH($F565,[1]!Serial,0),0),"N/A")</f>
        <v>N/A</v>
      </c>
      <c r="J565" s="207">
        <f ca="1">IF(INDEX(INDIRECT("Tractor_Status.xls!"&amp;J$1),MATCH($F565,[1]!Serial,0),0)&lt;&gt;0,INDEX(INDIRECT("Tractor_Status.xls!"&amp;J$1),MATCH($F565,[1]!Serial,0),0),"N/A")</f>
        <v>1025</v>
      </c>
      <c r="K565" s="206">
        <f ca="1">INDEX(INDIRECT("Tractor_Status.xls!"&amp;K$1),MATCH($F565,[1]!Serial,0),0)</f>
        <v>0</v>
      </c>
      <c r="L565" s="206" t="str">
        <f ca="1">IF(INDEX(INDIRECT("Tractor_Status.xls!"&amp;L$1),MATCH($F565,[1]!Serial,0),0)&lt;&gt;0,INDEX(INDIRECT("Tractor_Status.xls!"&amp;L$1),MATCH($F565,[1]!Serial,0),0),"N/A")</f>
        <v>N/A</v>
      </c>
      <c r="M565" s="206" t="str">
        <f ca="1">IF(INDEX(INDIRECT("Tractor_Status.xls!"&amp;M$1),MATCH($F565,[1]!Serial,0),0)&lt;&gt;0,INDEX(INDIRECT("Tractor_Status.xls!"&amp;M$1),MATCH($F565,[1]!Serial,0),0),"N/A")</f>
        <v>N/A</v>
      </c>
      <c r="N565" s="206" t="str">
        <f ca="1">IF(INDEX(INDIRECT("Tractor_Status.xls!"&amp;N$1),MATCH($F565,[1]!Serial,0),0)&lt;&gt;0,INDEX(INDIRECT("Tractor_Status.xls!"&amp;N$1),MATCH($F565,[1]!Serial,0),0),"N/A")</f>
        <v>N/A</v>
      </c>
    </row>
    <row r="566" spans="6:14" x14ac:dyDescent="0.4">
      <c r="F566" t="s">
        <v>1033</v>
      </c>
      <c r="G566" s="207" t="str">
        <f ca="1">INDEX($C$2:$C$13,MONTH(INDEX(INDIRECT("Tractor_Status.xls!"&amp;G$1),MATCH($F566,[1]!Serial,0),0)))</f>
        <v>January</v>
      </c>
      <c r="H566" s="206" t="str">
        <f ca="1">IF(INDEX(INDIRECT("Tractor_Status.xls!"&amp;H$1),MATCH($F566,[1]!Serial,0),0)&lt;&gt;0,INDEX(INDIRECT("Tractor_Status.xls!"&amp;H$1),MATCH($F566,[1]!Serial,0),0),"N/A")</f>
        <v>N/A</v>
      </c>
      <c r="I566" s="206" t="str">
        <f ca="1">IF(INDEX(INDIRECT("Tractor_Status.xls!"&amp;I$1),MATCH($F566,[1]!Serial,0),0)&lt;&gt;0,INDEX(INDIRECT("Tractor_Status.xls!"&amp;I$1),MATCH($F566,[1]!Serial,0),0),"N/A")</f>
        <v>N/A</v>
      </c>
      <c r="J566" s="207">
        <f ca="1">IF(INDEX(INDIRECT("Tractor_Status.xls!"&amp;J$1),MATCH($F566,[1]!Serial,0),0)&lt;&gt;0,INDEX(INDIRECT("Tractor_Status.xls!"&amp;J$1),MATCH($F566,[1]!Serial,0),0),"N/A")</f>
        <v>720</v>
      </c>
      <c r="K566" s="206">
        <f ca="1">INDEX(INDIRECT("Tractor_Status.xls!"&amp;K$1),MATCH($F566,[1]!Serial,0),0)</f>
        <v>0</v>
      </c>
      <c r="L566" s="206" t="str">
        <f ca="1">IF(INDEX(INDIRECT("Tractor_Status.xls!"&amp;L$1),MATCH($F566,[1]!Serial,0),0)&lt;&gt;0,INDEX(INDIRECT("Tractor_Status.xls!"&amp;L$1),MATCH($F566,[1]!Serial,0),0),"N/A")</f>
        <v>N/A</v>
      </c>
      <c r="M566" s="206" t="str">
        <f ca="1">IF(INDEX(INDIRECT("Tractor_Status.xls!"&amp;M$1),MATCH($F566,[1]!Serial,0),0)&lt;&gt;0,INDEX(INDIRECT("Tractor_Status.xls!"&amp;M$1),MATCH($F566,[1]!Serial,0),0),"N/A")</f>
        <v>N/A</v>
      </c>
      <c r="N566" s="206" t="str">
        <f ca="1">IF(INDEX(INDIRECT("Tractor_Status.xls!"&amp;N$1),MATCH($F566,[1]!Serial,0),0)&lt;&gt;0,INDEX(INDIRECT("Tractor_Status.xls!"&amp;N$1),MATCH($F566,[1]!Serial,0),0),"N/A")</f>
        <v>N/A</v>
      </c>
    </row>
    <row r="567" spans="6:14" x14ac:dyDescent="0.4">
      <c r="F567" t="s">
        <v>1034</v>
      </c>
      <c r="G567" s="207" t="str">
        <f ca="1">INDEX($C$2:$C$13,MONTH(INDEX(INDIRECT("Tractor_Status.xls!"&amp;G$1),MATCH($F567,[1]!Serial,0),0)))</f>
        <v>January</v>
      </c>
      <c r="H567" s="206" t="str">
        <f ca="1">IF(INDEX(INDIRECT("Tractor_Status.xls!"&amp;H$1),MATCH($F567,[1]!Serial,0),0)&lt;&gt;0,INDEX(INDIRECT("Tractor_Status.xls!"&amp;H$1),MATCH($F567,[1]!Serial,0),0),"N/A")</f>
        <v>N/A</v>
      </c>
      <c r="I567" s="206" t="str">
        <f ca="1">IF(INDEX(INDIRECT("Tractor_Status.xls!"&amp;I$1),MATCH($F567,[1]!Serial,0),0)&lt;&gt;0,INDEX(INDIRECT("Tractor_Status.xls!"&amp;I$1),MATCH($F567,[1]!Serial,0),0),"N/A")</f>
        <v>N/A</v>
      </c>
      <c r="J567" s="207" t="str">
        <f ca="1">IF(INDEX(INDIRECT("Tractor_Status.xls!"&amp;J$1),MATCH($F567,[1]!Serial,0),0)&lt;&gt;0,INDEX(INDIRECT("Tractor_Status.xls!"&amp;J$1),MATCH($F567,[1]!Serial,0),0),"N/A")</f>
        <v>1220+</v>
      </c>
      <c r="K567" s="206">
        <f ca="1">INDEX(INDIRECT("Tractor_Status.xls!"&amp;K$1),MATCH($F567,[1]!Serial,0),0)</f>
        <v>0</v>
      </c>
      <c r="L567" s="206" t="str">
        <f ca="1">IF(INDEX(INDIRECT("Tractor_Status.xls!"&amp;L$1),MATCH($F567,[1]!Serial,0),0)&lt;&gt;0,INDEX(INDIRECT("Tractor_Status.xls!"&amp;L$1),MATCH($F567,[1]!Serial,0),0),"N/A")</f>
        <v>N/A</v>
      </c>
      <c r="M567" s="206" t="str">
        <f ca="1">IF(INDEX(INDIRECT("Tractor_Status.xls!"&amp;M$1),MATCH($F567,[1]!Serial,0),0)&lt;&gt;0,INDEX(INDIRECT("Tractor_Status.xls!"&amp;M$1),MATCH($F567,[1]!Serial,0),0),"N/A")</f>
        <v>N/A</v>
      </c>
      <c r="N567" s="206" t="str">
        <f ca="1">IF(INDEX(INDIRECT("Tractor_Status.xls!"&amp;N$1),MATCH($F567,[1]!Serial,0),0)&lt;&gt;0,INDEX(INDIRECT("Tractor_Status.xls!"&amp;N$1),MATCH($F567,[1]!Serial,0),0),"N/A")</f>
        <v>N/A</v>
      </c>
    </row>
    <row r="568" spans="6:14" x14ac:dyDescent="0.4">
      <c r="F568" t="s">
        <v>1035</v>
      </c>
      <c r="G568" s="207" t="str">
        <f ca="1">INDEX($C$2:$C$13,MONTH(INDEX(INDIRECT("Tractor_Status.xls!"&amp;G$1),MATCH($F568,[1]!Serial,0),0)))</f>
        <v>January</v>
      </c>
      <c r="H568" s="206" t="str">
        <f ca="1">IF(INDEX(INDIRECT("Tractor_Status.xls!"&amp;H$1),MATCH($F568,[1]!Serial,0),0)&lt;&gt;0,INDEX(INDIRECT("Tractor_Status.xls!"&amp;H$1),MATCH($F568,[1]!Serial,0),0),"N/A")</f>
        <v>N/A</v>
      </c>
      <c r="I568" s="206" t="str">
        <f ca="1">IF(INDEX(INDIRECT("Tractor_Status.xls!"&amp;I$1),MATCH($F568,[1]!Serial,0),0)&lt;&gt;0,INDEX(INDIRECT("Tractor_Status.xls!"&amp;I$1),MATCH($F568,[1]!Serial,0),0),"N/A")</f>
        <v>N/A</v>
      </c>
      <c r="J568" s="207">
        <f ca="1">IF(INDEX(INDIRECT("Tractor_Status.xls!"&amp;J$1),MATCH($F568,[1]!Serial,0),0)&lt;&gt;0,INDEX(INDIRECT("Tractor_Status.xls!"&amp;J$1),MATCH($F568,[1]!Serial,0),0),"N/A")</f>
        <v>1220</v>
      </c>
      <c r="K568" s="206">
        <f ca="1">INDEX(INDIRECT("Tractor_Status.xls!"&amp;K$1),MATCH($F568,[1]!Serial,0),0)</f>
        <v>0</v>
      </c>
      <c r="L568" s="206" t="str">
        <f ca="1">IF(INDEX(INDIRECT("Tractor_Status.xls!"&amp;L$1),MATCH($F568,[1]!Serial,0),0)&lt;&gt;0,INDEX(INDIRECT("Tractor_Status.xls!"&amp;L$1),MATCH($F568,[1]!Serial,0),0),"N/A")</f>
        <v>N/A</v>
      </c>
      <c r="M568" s="206" t="str">
        <f ca="1">IF(INDEX(INDIRECT("Tractor_Status.xls!"&amp;M$1),MATCH($F568,[1]!Serial,0),0)&lt;&gt;0,INDEX(INDIRECT("Tractor_Status.xls!"&amp;M$1),MATCH($F568,[1]!Serial,0),0),"N/A")</f>
        <v>N/A</v>
      </c>
      <c r="N568" s="206" t="str">
        <f ca="1">IF(INDEX(INDIRECT("Tractor_Status.xls!"&amp;N$1),MATCH($F568,[1]!Serial,0),0)&lt;&gt;0,INDEX(INDIRECT("Tractor_Status.xls!"&amp;N$1),MATCH($F568,[1]!Serial,0),0),"N/A")</f>
        <v>N/A</v>
      </c>
    </row>
    <row r="569" spans="6:14" x14ac:dyDescent="0.4">
      <c r="F569" t="s">
        <v>1036</v>
      </c>
      <c r="G569" s="207" t="str">
        <f ca="1">INDEX($C$2:$C$13,MONTH(INDEX(INDIRECT("Tractor_Status.xls!"&amp;G$1),MATCH($F569,[1]!Serial,0),0)))</f>
        <v>January</v>
      </c>
      <c r="H569" s="206" t="str">
        <f ca="1">IF(INDEX(INDIRECT("Tractor_Status.xls!"&amp;H$1),MATCH($F569,[1]!Serial,0),0)&lt;&gt;0,INDEX(INDIRECT("Tractor_Status.xls!"&amp;H$1),MATCH($F569,[1]!Serial,0),0),"N/A")</f>
        <v>N/A</v>
      </c>
      <c r="I569" s="206" t="str">
        <f ca="1">IF(INDEX(INDIRECT("Tractor_Status.xls!"&amp;I$1),MATCH($F569,[1]!Serial,0),0)&lt;&gt;0,INDEX(INDIRECT("Tractor_Status.xls!"&amp;I$1),MATCH($F569,[1]!Serial,0),0),"N/A")</f>
        <v>N/A</v>
      </c>
      <c r="J569" s="207">
        <f ca="1">IF(INDEX(INDIRECT("Tractor_Status.xls!"&amp;J$1),MATCH($F569,[1]!Serial,0),0)&lt;&gt;0,INDEX(INDIRECT("Tractor_Status.xls!"&amp;J$1),MATCH($F569,[1]!Serial,0),0),"N/A")</f>
        <v>1220</v>
      </c>
      <c r="K569" s="206">
        <f ca="1">INDEX(INDIRECT("Tractor_Status.xls!"&amp;K$1),MATCH($F569,[1]!Serial,0),0)</f>
        <v>0</v>
      </c>
      <c r="L569" s="206" t="str">
        <f ca="1">IF(INDEX(INDIRECT("Tractor_Status.xls!"&amp;L$1),MATCH($F569,[1]!Serial,0),0)&lt;&gt;0,INDEX(INDIRECT("Tractor_Status.xls!"&amp;L$1),MATCH($F569,[1]!Serial,0),0),"N/A")</f>
        <v>N/A</v>
      </c>
      <c r="M569" s="206" t="str">
        <f ca="1">IF(INDEX(INDIRECT("Tractor_Status.xls!"&amp;M$1),MATCH($F569,[1]!Serial,0),0)&lt;&gt;0,INDEX(INDIRECT("Tractor_Status.xls!"&amp;M$1),MATCH($F569,[1]!Serial,0),0),"N/A")</f>
        <v>N/A</v>
      </c>
      <c r="N569" s="206" t="str">
        <f ca="1">IF(INDEX(INDIRECT("Tractor_Status.xls!"&amp;N$1),MATCH($F569,[1]!Serial,0),0)&lt;&gt;0,INDEX(INDIRECT("Tractor_Status.xls!"&amp;N$1),MATCH($F569,[1]!Serial,0),0),"N/A")</f>
        <v>N/A</v>
      </c>
    </row>
    <row r="570" spans="6:14" x14ac:dyDescent="0.4">
      <c r="F570" t="s">
        <v>1037</v>
      </c>
      <c r="G570" s="207" t="str">
        <f ca="1">INDEX($C$2:$C$13,MONTH(INDEX(INDIRECT("Tractor_Status.xls!"&amp;G$1),MATCH($F570,[1]!Serial,0),0)))</f>
        <v>January</v>
      </c>
      <c r="H570" s="206" t="str">
        <f ca="1">IF(INDEX(INDIRECT("Tractor_Status.xls!"&amp;H$1),MATCH($F570,[1]!Serial,0),0)&lt;&gt;0,INDEX(INDIRECT("Tractor_Status.xls!"&amp;H$1),MATCH($F570,[1]!Serial,0),0),"N/A")</f>
        <v>N/A</v>
      </c>
      <c r="I570" s="206" t="str">
        <f ca="1">IF(INDEX(INDIRECT("Tractor_Status.xls!"&amp;I$1),MATCH($F570,[1]!Serial,0),0)&lt;&gt;0,INDEX(INDIRECT("Tractor_Status.xls!"&amp;I$1),MATCH($F570,[1]!Serial,0),0),"N/A")</f>
        <v>N/A</v>
      </c>
      <c r="J570" s="207">
        <f ca="1">IF(INDEX(INDIRECT("Tractor_Status.xls!"&amp;J$1),MATCH($F570,[1]!Serial,0),0)&lt;&gt;0,INDEX(INDIRECT("Tractor_Status.xls!"&amp;J$1),MATCH($F570,[1]!Serial,0),0),"N/A")</f>
        <v>720</v>
      </c>
      <c r="K570" s="206">
        <f ca="1">INDEX(INDIRECT("Tractor_Status.xls!"&amp;K$1),MATCH($F570,[1]!Serial,0),0)</f>
        <v>0</v>
      </c>
      <c r="L570" s="206" t="str">
        <f ca="1">IF(INDEX(INDIRECT("Tractor_Status.xls!"&amp;L$1),MATCH($F570,[1]!Serial,0),0)&lt;&gt;0,INDEX(INDIRECT("Tractor_Status.xls!"&amp;L$1),MATCH($F570,[1]!Serial,0),0),"N/A")</f>
        <v>N/A</v>
      </c>
      <c r="M570" s="206" t="str">
        <f ca="1">IF(INDEX(INDIRECT("Tractor_Status.xls!"&amp;M$1),MATCH($F570,[1]!Serial,0),0)&lt;&gt;0,INDEX(INDIRECT("Tractor_Status.xls!"&amp;M$1),MATCH($F570,[1]!Serial,0),0),"N/A")</f>
        <v>N/A</v>
      </c>
      <c r="N570" s="206" t="str">
        <f ca="1">IF(INDEX(INDIRECT("Tractor_Status.xls!"&amp;N$1),MATCH($F570,[1]!Serial,0),0)&lt;&gt;0,INDEX(INDIRECT("Tractor_Status.xls!"&amp;N$1),MATCH($F570,[1]!Serial,0),0),"N/A")</f>
        <v>N/A</v>
      </c>
    </row>
    <row r="571" spans="6:14" x14ac:dyDescent="0.4">
      <c r="F571" t="s">
        <v>1038</v>
      </c>
      <c r="G571" s="207" t="str">
        <f ca="1">INDEX($C$2:$C$13,MONTH(INDEX(INDIRECT("Tractor_Status.xls!"&amp;G$1),MATCH($F571,[1]!Serial,0),0)))</f>
        <v>January</v>
      </c>
      <c r="H571" s="206" t="str">
        <f ca="1">IF(INDEX(INDIRECT("Tractor_Status.xls!"&amp;H$1),MATCH($F571,[1]!Serial,0),0)&lt;&gt;0,INDEX(INDIRECT("Tractor_Status.xls!"&amp;H$1),MATCH($F571,[1]!Serial,0),0),"N/A")</f>
        <v>N/A</v>
      </c>
      <c r="I571" s="206" t="str">
        <f ca="1">IF(INDEX(INDIRECT("Tractor_Status.xls!"&amp;I$1),MATCH($F571,[1]!Serial,0),0)&lt;&gt;0,INDEX(INDIRECT("Tractor_Status.xls!"&amp;I$1),MATCH($F571,[1]!Serial,0),0),"N/A")</f>
        <v>N/A</v>
      </c>
      <c r="J571" s="207">
        <f ca="1">IF(INDEX(INDIRECT("Tractor_Status.xls!"&amp;J$1),MATCH($F571,[1]!Serial,0),0)&lt;&gt;0,INDEX(INDIRECT("Tractor_Status.xls!"&amp;J$1),MATCH($F571,[1]!Serial,0),0),"N/A")</f>
        <v>1025</v>
      </c>
      <c r="K571" s="206">
        <f ca="1">INDEX(INDIRECT("Tractor_Status.xls!"&amp;K$1),MATCH($F571,[1]!Serial,0),0)</f>
        <v>0</v>
      </c>
      <c r="L571" s="206" t="str">
        <f ca="1">IF(INDEX(INDIRECT("Tractor_Status.xls!"&amp;L$1),MATCH($F571,[1]!Serial,0),0)&lt;&gt;0,INDEX(INDIRECT("Tractor_Status.xls!"&amp;L$1),MATCH($F571,[1]!Serial,0),0),"N/A")</f>
        <v>N/A</v>
      </c>
      <c r="M571" s="206" t="str">
        <f ca="1">IF(INDEX(INDIRECT("Tractor_Status.xls!"&amp;M$1),MATCH($F571,[1]!Serial,0),0)&lt;&gt;0,INDEX(INDIRECT("Tractor_Status.xls!"&amp;M$1),MATCH($F571,[1]!Serial,0),0),"N/A")</f>
        <v>N/A</v>
      </c>
      <c r="N571" s="206" t="str">
        <f ca="1">IF(INDEX(INDIRECT("Tractor_Status.xls!"&amp;N$1),MATCH($F571,[1]!Serial,0),0)&lt;&gt;0,INDEX(INDIRECT("Tractor_Status.xls!"&amp;N$1),MATCH($F571,[1]!Serial,0),0),"N/A")</f>
        <v>N/A</v>
      </c>
    </row>
    <row r="572" spans="6:14" x14ac:dyDescent="0.4">
      <c r="F572" t="s">
        <v>1039</v>
      </c>
      <c r="G572" s="207" t="str">
        <f ca="1">INDEX($C$2:$C$13,MONTH(INDEX(INDIRECT("Tractor_Status.xls!"&amp;G$1),MATCH($F572,[1]!Serial,0),0)))</f>
        <v>January</v>
      </c>
      <c r="H572" s="206" t="str">
        <f ca="1">IF(INDEX(INDIRECT("Tractor_Status.xls!"&amp;H$1),MATCH($F572,[1]!Serial,0),0)&lt;&gt;0,INDEX(INDIRECT("Tractor_Status.xls!"&amp;H$1),MATCH($F572,[1]!Serial,0),0),"N/A")</f>
        <v>N/A</v>
      </c>
      <c r="I572" s="206" t="str">
        <f ca="1">IF(INDEX(INDIRECT("Tractor_Status.xls!"&amp;I$1),MATCH($F572,[1]!Serial,0),0)&lt;&gt;0,INDEX(INDIRECT("Tractor_Status.xls!"&amp;I$1),MATCH($F572,[1]!Serial,0),0),"N/A")</f>
        <v>N/A</v>
      </c>
      <c r="J572" s="207">
        <f ca="1">IF(INDEX(INDIRECT("Tractor_Status.xls!"&amp;J$1),MATCH($F572,[1]!Serial,0),0)&lt;&gt;0,INDEX(INDIRECT("Tractor_Status.xls!"&amp;J$1),MATCH($F572,[1]!Serial,0),0),"N/A")</f>
        <v>1025</v>
      </c>
      <c r="K572" s="206">
        <f ca="1">INDEX(INDIRECT("Tractor_Status.xls!"&amp;K$1),MATCH($F572,[1]!Serial,0),0)</f>
        <v>0</v>
      </c>
      <c r="L572" s="206" t="str">
        <f ca="1">IF(INDEX(INDIRECT("Tractor_Status.xls!"&amp;L$1),MATCH($F572,[1]!Serial,0),0)&lt;&gt;0,INDEX(INDIRECT("Tractor_Status.xls!"&amp;L$1),MATCH($F572,[1]!Serial,0),0),"N/A")</f>
        <v>N/A</v>
      </c>
      <c r="M572" s="206" t="str">
        <f ca="1">IF(INDEX(INDIRECT("Tractor_Status.xls!"&amp;M$1),MATCH($F572,[1]!Serial,0),0)&lt;&gt;0,INDEX(INDIRECT("Tractor_Status.xls!"&amp;M$1),MATCH($F572,[1]!Serial,0),0),"N/A")</f>
        <v>N/A</v>
      </c>
      <c r="N572" s="206" t="str">
        <f ca="1">IF(INDEX(INDIRECT("Tractor_Status.xls!"&amp;N$1),MATCH($F572,[1]!Serial,0),0)&lt;&gt;0,INDEX(INDIRECT("Tractor_Status.xls!"&amp;N$1),MATCH($F572,[1]!Serial,0),0),"N/A")</f>
        <v>N/A</v>
      </c>
    </row>
    <row r="573" spans="6:14" x14ac:dyDescent="0.4">
      <c r="F573" t="s">
        <v>1040</v>
      </c>
      <c r="G573" s="207" t="str">
        <f ca="1">INDEX($C$2:$C$13,MONTH(INDEX(INDIRECT("Tractor_Status.xls!"&amp;G$1),MATCH($F573,[1]!Serial,0),0)))</f>
        <v>January</v>
      </c>
      <c r="H573" s="206" t="str">
        <f ca="1">IF(INDEX(INDIRECT("Tractor_Status.xls!"&amp;H$1),MATCH($F573,[1]!Serial,0),0)&lt;&gt;0,INDEX(INDIRECT("Tractor_Status.xls!"&amp;H$1),MATCH($F573,[1]!Serial,0),0),"N/A")</f>
        <v>N/A</v>
      </c>
      <c r="I573" s="206" t="str">
        <f ca="1">IF(INDEX(INDIRECT("Tractor_Status.xls!"&amp;I$1),MATCH($F573,[1]!Serial,0),0)&lt;&gt;0,INDEX(INDIRECT("Tractor_Status.xls!"&amp;I$1),MATCH($F573,[1]!Serial,0),0),"N/A")</f>
        <v>N/A</v>
      </c>
      <c r="J573" s="207">
        <f ca="1">IF(INDEX(INDIRECT("Tractor_Status.xls!"&amp;J$1),MATCH($F573,[1]!Serial,0),0)&lt;&gt;0,INDEX(INDIRECT("Tractor_Status.xls!"&amp;J$1),MATCH($F573,[1]!Serial,0),0),"N/A")</f>
        <v>720</v>
      </c>
      <c r="K573" s="206">
        <f ca="1">INDEX(INDIRECT("Tractor_Status.xls!"&amp;K$1),MATCH($F573,[1]!Serial,0),0)</f>
        <v>0</v>
      </c>
      <c r="L573" s="206" t="str">
        <f ca="1">IF(INDEX(INDIRECT("Tractor_Status.xls!"&amp;L$1),MATCH($F573,[1]!Serial,0),0)&lt;&gt;0,INDEX(INDIRECT("Tractor_Status.xls!"&amp;L$1),MATCH($F573,[1]!Serial,0),0),"N/A")</f>
        <v>N/A</v>
      </c>
      <c r="M573" s="206" t="str">
        <f ca="1">IF(INDEX(INDIRECT("Tractor_Status.xls!"&amp;M$1),MATCH($F573,[1]!Serial,0),0)&lt;&gt;0,INDEX(INDIRECT("Tractor_Status.xls!"&amp;M$1),MATCH($F573,[1]!Serial,0),0),"N/A")</f>
        <v>N/A</v>
      </c>
      <c r="N573" s="206" t="str">
        <f ca="1">IF(INDEX(INDIRECT("Tractor_Status.xls!"&amp;N$1),MATCH($F573,[1]!Serial,0),0)&lt;&gt;0,INDEX(INDIRECT("Tractor_Status.xls!"&amp;N$1),MATCH($F573,[1]!Serial,0),0),"N/A")</f>
        <v>N/A</v>
      </c>
    </row>
    <row r="574" spans="6:14" x14ac:dyDescent="0.4">
      <c r="F574" t="s">
        <v>1041</v>
      </c>
      <c r="G574" s="207" t="str">
        <f ca="1">INDEX($C$2:$C$13,MONTH(INDEX(INDIRECT("Tractor_Status.xls!"&amp;G$1),MATCH($F574,[1]!Serial,0),0)))</f>
        <v>January</v>
      </c>
      <c r="H574" s="206" t="str">
        <f ca="1">IF(INDEX(INDIRECT("Tractor_Status.xls!"&amp;H$1),MATCH($F574,[1]!Serial,0),0)&lt;&gt;0,INDEX(INDIRECT("Tractor_Status.xls!"&amp;H$1),MATCH($F574,[1]!Serial,0),0),"N/A")</f>
        <v>N/A</v>
      </c>
      <c r="I574" s="206" t="str">
        <f ca="1">IF(INDEX(INDIRECT("Tractor_Status.xls!"&amp;I$1),MATCH($F574,[1]!Serial,0),0)&lt;&gt;0,INDEX(INDIRECT("Tractor_Status.xls!"&amp;I$1),MATCH($F574,[1]!Serial,0),0),"N/A")</f>
        <v>N/A</v>
      </c>
      <c r="J574" s="207">
        <f ca="1">IF(INDEX(INDIRECT("Tractor_Status.xls!"&amp;J$1),MATCH($F574,[1]!Serial,0),0)&lt;&gt;0,INDEX(INDIRECT("Tractor_Status.xls!"&amp;J$1),MATCH($F574,[1]!Serial,0),0),"N/A")</f>
        <v>1020</v>
      </c>
      <c r="K574" s="206">
        <f ca="1">INDEX(INDIRECT("Tractor_Status.xls!"&amp;K$1),MATCH($F574,[1]!Serial,0),0)</f>
        <v>0</v>
      </c>
      <c r="L574" s="206" t="str">
        <f ca="1">IF(INDEX(INDIRECT("Tractor_Status.xls!"&amp;L$1),MATCH($F574,[1]!Serial,0),0)&lt;&gt;0,INDEX(INDIRECT("Tractor_Status.xls!"&amp;L$1),MATCH($F574,[1]!Serial,0),0),"N/A")</f>
        <v>N/A</v>
      </c>
      <c r="M574" s="206" t="str">
        <f ca="1">IF(INDEX(INDIRECT("Tractor_Status.xls!"&amp;M$1),MATCH($F574,[1]!Serial,0),0)&lt;&gt;0,INDEX(INDIRECT("Tractor_Status.xls!"&amp;M$1),MATCH($F574,[1]!Serial,0),0),"N/A")</f>
        <v>N/A</v>
      </c>
      <c r="N574" s="206" t="str">
        <f ca="1">IF(INDEX(INDIRECT("Tractor_Status.xls!"&amp;N$1),MATCH($F574,[1]!Serial,0),0)&lt;&gt;0,INDEX(INDIRECT("Tractor_Status.xls!"&amp;N$1),MATCH($F574,[1]!Serial,0),0),"N/A")</f>
        <v>N/A</v>
      </c>
    </row>
    <row r="575" spans="6:14" x14ac:dyDescent="0.4">
      <c r="F575" t="s">
        <v>1042</v>
      </c>
      <c r="G575" s="207" t="str">
        <f ca="1">INDEX($C$2:$C$13,MONTH(INDEX(INDIRECT("Tractor_Status.xls!"&amp;G$1),MATCH($F575,[1]!Serial,0),0)))</f>
        <v>January</v>
      </c>
      <c r="H575" s="206" t="str">
        <f ca="1">IF(INDEX(INDIRECT("Tractor_Status.xls!"&amp;H$1),MATCH($F575,[1]!Serial,0),0)&lt;&gt;0,INDEX(INDIRECT("Tractor_Status.xls!"&amp;H$1),MATCH($F575,[1]!Serial,0),0),"N/A")</f>
        <v>N/A</v>
      </c>
      <c r="I575" s="206" t="str">
        <f ca="1">IF(INDEX(INDIRECT("Tractor_Status.xls!"&amp;I$1),MATCH($F575,[1]!Serial,0),0)&lt;&gt;0,INDEX(INDIRECT("Tractor_Status.xls!"&amp;I$1),MATCH($F575,[1]!Serial,0),0),"N/A")</f>
        <v>N/A</v>
      </c>
      <c r="J575" s="207">
        <f ca="1">IF(INDEX(INDIRECT("Tractor_Status.xls!"&amp;J$1),MATCH($F575,[1]!Serial,0),0)&lt;&gt;0,INDEX(INDIRECT("Tractor_Status.xls!"&amp;J$1),MATCH($F575,[1]!Serial,0),0),"N/A")</f>
        <v>1025</v>
      </c>
      <c r="K575" s="206">
        <f ca="1">INDEX(INDIRECT("Tractor_Status.xls!"&amp;K$1),MATCH($F575,[1]!Serial,0),0)</f>
        <v>0</v>
      </c>
      <c r="L575" s="206" t="str">
        <f ca="1">IF(INDEX(INDIRECT("Tractor_Status.xls!"&amp;L$1),MATCH($F575,[1]!Serial,0),0)&lt;&gt;0,INDEX(INDIRECT("Tractor_Status.xls!"&amp;L$1),MATCH($F575,[1]!Serial,0),0),"N/A")</f>
        <v>N/A</v>
      </c>
      <c r="M575" s="206" t="str">
        <f ca="1">IF(INDEX(INDIRECT("Tractor_Status.xls!"&amp;M$1),MATCH($F575,[1]!Serial,0),0)&lt;&gt;0,INDEX(INDIRECT("Tractor_Status.xls!"&amp;M$1),MATCH($F575,[1]!Serial,0),0),"N/A")</f>
        <v>N/A</v>
      </c>
      <c r="N575" s="206" t="str">
        <f ca="1">IF(INDEX(INDIRECT("Tractor_Status.xls!"&amp;N$1),MATCH($F575,[1]!Serial,0),0)&lt;&gt;0,INDEX(INDIRECT("Tractor_Status.xls!"&amp;N$1),MATCH($F575,[1]!Serial,0),0),"N/A")</f>
        <v>N/A</v>
      </c>
    </row>
    <row r="576" spans="6:14" x14ac:dyDescent="0.4">
      <c r="F576" t="s">
        <v>1043</v>
      </c>
      <c r="G576" s="207" t="str">
        <f ca="1">INDEX($C$2:$C$13,MONTH(INDEX(INDIRECT("Tractor_Status.xls!"&amp;G$1),MATCH($F576,[1]!Serial,0),0)))</f>
        <v>January</v>
      </c>
      <c r="H576" s="206" t="str">
        <f ca="1">IF(INDEX(INDIRECT("Tractor_Status.xls!"&amp;H$1),MATCH($F576,[1]!Serial,0),0)&lt;&gt;0,INDEX(INDIRECT("Tractor_Status.xls!"&amp;H$1),MATCH($F576,[1]!Serial,0),0),"N/A")</f>
        <v>N/A</v>
      </c>
      <c r="I576" s="206" t="str">
        <f ca="1">IF(INDEX(INDIRECT("Tractor_Status.xls!"&amp;I$1),MATCH($F576,[1]!Serial,0),0)&lt;&gt;0,INDEX(INDIRECT("Tractor_Status.xls!"&amp;I$1),MATCH($F576,[1]!Serial,0),0),"N/A")</f>
        <v>N/A</v>
      </c>
      <c r="J576" s="207">
        <f ca="1">IF(INDEX(INDIRECT("Tractor_Status.xls!"&amp;J$1),MATCH($F576,[1]!Serial,0),0)&lt;&gt;0,INDEX(INDIRECT("Tractor_Status.xls!"&amp;J$1),MATCH($F576,[1]!Serial,0),0),"N/A")</f>
        <v>720</v>
      </c>
      <c r="K576" s="206">
        <f ca="1">INDEX(INDIRECT("Tractor_Status.xls!"&amp;K$1),MATCH($F576,[1]!Serial,0),0)</f>
        <v>0</v>
      </c>
      <c r="L576" s="206" t="str">
        <f ca="1">IF(INDEX(INDIRECT("Tractor_Status.xls!"&amp;L$1),MATCH($F576,[1]!Serial,0),0)&lt;&gt;0,INDEX(INDIRECT("Tractor_Status.xls!"&amp;L$1),MATCH($F576,[1]!Serial,0),0),"N/A")</f>
        <v>N/A</v>
      </c>
      <c r="M576" s="206" t="str">
        <f ca="1">IF(INDEX(INDIRECT("Tractor_Status.xls!"&amp;M$1),MATCH($F576,[1]!Serial,0),0)&lt;&gt;0,INDEX(INDIRECT("Tractor_Status.xls!"&amp;M$1),MATCH($F576,[1]!Serial,0),0),"N/A")</f>
        <v>N/A</v>
      </c>
      <c r="N576" s="206" t="str">
        <f ca="1">IF(INDEX(INDIRECT("Tractor_Status.xls!"&amp;N$1),MATCH($F576,[1]!Serial,0),0)&lt;&gt;0,INDEX(INDIRECT("Tractor_Status.xls!"&amp;N$1),MATCH($F576,[1]!Serial,0),0),"N/A")</f>
        <v>N/A</v>
      </c>
    </row>
    <row r="577" spans="6:14" x14ac:dyDescent="0.4">
      <c r="F577" t="s">
        <v>1044</v>
      </c>
      <c r="G577" s="207" t="str">
        <f ca="1">INDEX($C$2:$C$13,MONTH(INDEX(INDIRECT("Tractor_Status.xls!"&amp;G$1),MATCH($F577,[1]!Serial,0),0)))</f>
        <v>January</v>
      </c>
      <c r="H577" s="206" t="str">
        <f ca="1">IF(INDEX(INDIRECT("Tractor_Status.xls!"&amp;H$1),MATCH($F577,[1]!Serial,0),0)&lt;&gt;0,INDEX(INDIRECT("Tractor_Status.xls!"&amp;H$1),MATCH($F577,[1]!Serial,0),0),"N/A")</f>
        <v>N/A</v>
      </c>
      <c r="I577" s="206" t="str">
        <f ca="1">IF(INDEX(INDIRECT("Tractor_Status.xls!"&amp;I$1),MATCH($F577,[1]!Serial,0),0)&lt;&gt;0,INDEX(INDIRECT("Tractor_Status.xls!"&amp;I$1),MATCH($F577,[1]!Serial,0),0),"N/A")</f>
        <v>N/A</v>
      </c>
      <c r="J577" s="207" t="str">
        <f ca="1">IF(INDEX(INDIRECT("Tractor_Status.xls!"&amp;J$1),MATCH($F577,[1]!Serial,0),0)&lt;&gt;0,INDEX(INDIRECT("Tractor_Status.xls!"&amp;J$1),MATCH($F577,[1]!Serial,0),0),"N/A")</f>
        <v>1220+</v>
      </c>
      <c r="K577" s="206">
        <f ca="1">INDEX(INDIRECT("Tractor_Status.xls!"&amp;K$1),MATCH($F577,[1]!Serial,0),0)</f>
        <v>0</v>
      </c>
      <c r="L577" s="206" t="str">
        <f ca="1">IF(INDEX(INDIRECT("Tractor_Status.xls!"&amp;L$1),MATCH($F577,[1]!Serial,0),0)&lt;&gt;0,INDEX(INDIRECT("Tractor_Status.xls!"&amp;L$1),MATCH($F577,[1]!Serial,0),0),"N/A")</f>
        <v>N/A</v>
      </c>
      <c r="M577" s="206" t="str">
        <f ca="1">IF(INDEX(INDIRECT("Tractor_Status.xls!"&amp;M$1),MATCH($F577,[1]!Serial,0),0)&lt;&gt;0,INDEX(INDIRECT("Tractor_Status.xls!"&amp;M$1),MATCH($F577,[1]!Serial,0),0),"N/A")</f>
        <v>N/A</v>
      </c>
      <c r="N577" s="206" t="str">
        <f ca="1">IF(INDEX(INDIRECT("Tractor_Status.xls!"&amp;N$1),MATCH($F577,[1]!Serial,0),0)&lt;&gt;0,INDEX(INDIRECT("Tractor_Status.xls!"&amp;N$1),MATCH($F577,[1]!Serial,0),0),"N/A")</f>
        <v>N/A</v>
      </c>
    </row>
    <row r="578" spans="6:14" x14ac:dyDescent="0.4">
      <c r="F578" t="s">
        <v>1045</v>
      </c>
      <c r="G578" s="207" t="str">
        <f ca="1">INDEX($C$2:$C$13,MONTH(INDEX(INDIRECT("Tractor_Status.xls!"&amp;G$1),MATCH($F578,[1]!Serial,0),0)))</f>
        <v>January</v>
      </c>
      <c r="H578" s="206" t="str">
        <f ca="1">IF(INDEX(INDIRECT("Tractor_Status.xls!"&amp;H$1),MATCH($F578,[1]!Serial,0),0)&lt;&gt;0,INDEX(INDIRECT("Tractor_Status.xls!"&amp;H$1),MATCH($F578,[1]!Serial,0),0),"N/A")</f>
        <v>N/A</v>
      </c>
      <c r="I578" s="206" t="str">
        <f ca="1">IF(INDEX(INDIRECT("Tractor_Status.xls!"&amp;I$1),MATCH($F578,[1]!Serial,0),0)&lt;&gt;0,INDEX(INDIRECT("Tractor_Status.xls!"&amp;I$1),MATCH($F578,[1]!Serial,0),0),"N/A")</f>
        <v>N/A</v>
      </c>
      <c r="J578" s="207">
        <f ca="1">IF(INDEX(INDIRECT("Tractor_Status.xls!"&amp;J$1),MATCH($F578,[1]!Serial,0),0)&lt;&gt;0,INDEX(INDIRECT("Tractor_Status.xls!"&amp;J$1),MATCH($F578,[1]!Serial,0),0),"N/A")</f>
        <v>1220</v>
      </c>
      <c r="K578" s="206">
        <f ca="1">INDEX(INDIRECT("Tractor_Status.xls!"&amp;K$1),MATCH($F578,[1]!Serial,0),0)</f>
        <v>0</v>
      </c>
      <c r="L578" s="206" t="str">
        <f ca="1">IF(INDEX(INDIRECT("Tractor_Status.xls!"&amp;L$1),MATCH($F578,[1]!Serial,0),0)&lt;&gt;0,INDEX(INDIRECT("Tractor_Status.xls!"&amp;L$1),MATCH($F578,[1]!Serial,0),0),"N/A")</f>
        <v>N/A</v>
      </c>
      <c r="M578" s="206" t="str">
        <f ca="1">IF(INDEX(INDIRECT("Tractor_Status.xls!"&amp;M$1),MATCH($F578,[1]!Serial,0),0)&lt;&gt;0,INDEX(INDIRECT("Tractor_Status.xls!"&amp;M$1),MATCH($F578,[1]!Serial,0),0),"N/A")</f>
        <v>N/A</v>
      </c>
      <c r="N578" s="206" t="str">
        <f ca="1">IF(INDEX(INDIRECT("Tractor_Status.xls!"&amp;N$1),MATCH($F578,[1]!Serial,0),0)&lt;&gt;0,INDEX(INDIRECT("Tractor_Status.xls!"&amp;N$1),MATCH($F578,[1]!Serial,0),0),"N/A")</f>
        <v>N/A</v>
      </c>
    </row>
    <row r="579" spans="6:14" x14ac:dyDescent="0.4">
      <c r="F579" t="s">
        <v>1046</v>
      </c>
      <c r="G579" s="207" t="str">
        <f ca="1">INDEX($C$2:$C$13,MONTH(INDEX(INDIRECT("Tractor_Status.xls!"&amp;G$1),MATCH($F579,[1]!Serial,0),0)))</f>
        <v>January</v>
      </c>
      <c r="H579" s="206" t="str">
        <f ca="1">IF(INDEX(INDIRECT("Tractor_Status.xls!"&amp;H$1),MATCH($F579,[1]!Serial,0),0)&lt;&gt;0,INDEX(INDIRECT("Tractor_Status.xls!"&amp;H$1),MATCH($F579,[1]!Serial,0),0),"N/A")</f>
        <v>N/A</v>
      </c>
      <c r="I579" s="206" t="str">
        <f ca="1">IF(INDEX(INDIRECT("Tractor_Status.xls!"&amp;I$1),MATCH($F579,[1]!Serial,0),0)&lt;&gt;0,INDEX(INDIRECT("Tractor_Status.xls!"&amp;I$1),MATCH($F579,[1]!Serial,0),0),"N/A")</f>
        <v>N/A</v>
      </c>
      <c r="J579" s="207">
        <f ca="1">IF(INDEX(INDIRECT("Tractor_Status.xls!"&amp;J$1),MATCH($F579,[1]!Serial,0),0)&lt;&gt;0,INDEX(INDIRECT("Tractor_Status.xls!"&amp;J$1),MATCH($F579,[1]!Serial,0),0),"N/A")</f>
        <v>1220</v>
      </c>
      <c r="K579" s="206">
        <f ca="1">INDEX(INDIRECT("Tractor_Status.xls!"&amp;K$1),MATCH($F579,[1]!Serial,0),0)</f>
        <v>0</v>
      </c>
      <c r="L579" s="206" t="str">
        <f ca="1">IF(INDEX(INDIRECT("Tractor_Status.xls!"&amp;L$1),MATCH($F579,[1]!Serial,0),0)&lt;&gt;0,INDEX(INDIRECT("Tractor_Status.xls!"&amp;L$1),MATCH($F579,[1]!Serial,0),0),"N/A")</f>
        <v>N/A</v>
      </c>
      <c r="M579" s="206" t="str">
        <f ca="1">IF(INDEX(INDIRECT("Tractor_Status.xls!"&amp;M$1),MATCH($F579,[1]!Serial,0),0)&lt;&gt;0,INDEX(INDIRECT("Tractor_Status.xls!"&amp;M$1),MATCH($F579,[1]!Serial,0),0),"N/A")</f>
        <v>N/A</v>
      </c>
      <c r="N579" s="206" t="str">
        <f ca="1">IF(INDEX(INDIRECT("Tractor_Status.xls!"&amp;N$1),MATCH($F579,[1]!Serial,0),0)&lt;&gt;0,INDEX(INDIRECT("Tractor_Status.xls!"&amp;N$1),MATCH($F579,[1]!Serial,0),0),"N/A")</f>
        <v>N/A</v>
      </c>
    </row>
    <row r="580" spans="6:14" x14ac:dyDescent="0.4">
      <c r="F580" t="s">
        <v>1047</v>
      </c>
      <c r="G580" s="207" t="str">
        <f ca="1">INDEX($C$2:$C$13,MONTH(INDEX(INDIRECT("Tractor_Status.xls!"&amp;G$1),MATCH($F580,[1]!Serial,0),0)))</f>
        <v>January</v>
      </c>
      <c r="H580" s="206" t="str">
        <f ca="1">IF(INDEX(INDIRECT("Tractor_Status.xls!"&amp;H$1),MATCH($F580,[1]!Serial,0),0)&lt;&gt;0,INDEX(INDIRECT("Tractor_Status.xls!"&amp;H$1),MATCH($F580,[1]!Serial,0),0),"N/A")</f>
        <v>N/A</v>
      </c>
      <c r="I580" s="206" t="str">
        <f ca="1">IF(INDEX(INDIRECT("Tractor_Status.xls!"&amp;I$1),MATCH($F580,[1]!Serial,0),0)&lt;&gt;0,INDEX(INDIRECT("Tractor_Status.xls!"&amp;I$1),MATCH($F580,[1]!Serial,0),0),"N/A")</f>
        <v>N/A</v>
      </c>
      <c r="J580" s="207">
        <f ca="1">IF(INDEX(INDIRECT("Tractor_Status.xls!"&amp;J$1),MATCH($F580,[1]!Serial,0),0)&lt;&gt;0,INDEX(INDIRECT("Tractor_Status.xls!"&amp;J$1),MATCH($F580,[1]!Serial,0),0),"N/A")</f>
        <v>720</v>
      </c>
      <c r="K580" s="206">
        <f ca="1">INDEX(INDIRECT("Tractor_Status.xls!"&amp;K$1),MATCH($F580,[1]!Serial,0),0)</f>
        <v>0</v>
      </c>
      <c r="L580" s="206" t="str">
        <f ca="1">IF(INDEX(INDIRECT("Tractor_Status.xls!"&amp;L$1),MATCH($F580,[1]!Serial,0),0)&lt;&gt;0,INDEX(INDIRECT("Tractor_Status.xls!"&amp;L$1),MATCH($F580,[1]!Serial,0),0),"N/A")</f>
        <v>N/A</v>
      </c>
      <c r="M580" s="206" t="str">
        <f ca="1">IF(INDEX(INDIRECT("Tractor_Status.xls!"&amp;M$1),MATCH($F580,[1]!Serial,0),0)&lt;&gt;0,INDEX(INDIRECT("Tractor_Status.xls!"&amp;M$1),MATCH($F580,[1]!Serial,0),0),"N/A")</f>
        <v>N/A</v>
      </c>
      <c r="N580" s="206" t="str">
        <f ca="1">IF(INDEX(INDIRECT("Tractor_Status.xls!"&amp;N$1),MATCH($F580,[1]!Serial,0),0)&lt;&gt;0,INDEX(INDIRECT("Tractor_Status.xls!"&amp;N$1),MATCH($F580,[1]!Serial,0),0),"N/A")</f>
        <v>N/A</v>
      </c>
    </row>
    <row r="581" spans="6:14" x14ac:dyDescent="0.4">
      <c r="F581" t="s">
        <v>1048</v>
      </c>
      <c r="G581" s="207" t="str">
        <f ca="1">INDEX($C$2:$C$13,MONTH(INDEX(INDIRECT("Tractor_Status.xls!"&amp;G$1),MATCH($F581,[1]!Serial,0),0)))</f>
        <v>January</v>
      </c>
      <c r="H581" s="206" t="str">
        <f ca="1">IF(INDEX(INDIRECT("Tractor_Status.xls!"&amp;H$1),MATCH($F581,[1]!Serial,0),0)&lt;&gt;0,INDEX(INDIRECT("Tractor_Status.xls!"&amp;H$1),MATCH($F581,[1]!Serial,0),0),"N/A")</f>
        <v>N/A</v>
      </c>
      <c r="I581" s="206" t="str">
        <f ca="1">IF(INDEX(INDIRECT("Tractor_Status.xls!"&amp;I$1),MATCH($F581,[1]!Serial,0),0)&lt;&gt;0,INDEX(INDIRECT("Tractor_Status.xls!"&amp;I$1),MATCH($F581,[1]!Serial,0),0),"N/A")</f>
        <v>N/A</v>
      </c>
      <c r="J581" s="207">
        <f ca="1">IF(INDEX(INDIRECT("Tractor_Status.xls!"&amp;J$1),MATCH($F581,[1]!Serial,0),0)&lt;&gt;0,INDEX(INDIRECT("Tractor_Status.xls!"&amp;J$1),MATCH($F581,[1]!Serial,0),0),"N/A")</f>
        <v>1025</v>
      </c>
      <c r="K581" s="206">
        <f ca="1">INDEX(INDIRECT("Tractor_Status.xls!"&amp;K$1),MATCH($F581,[1]!Serial,0),0)</f>
        <v>0</v>
      </c>
      <c r="L581" s="206" t="str">
        <f ca="1">IF(INDEX(INDIRECT("Tractor_Status.xls!"&amp;L$1),MATCH($F581,[1]!Serial,0),0)&lt;&gt;0,INDEX(INDIRECT("Tractor_Status.xls!"&amp;L$1),MATCH($F581,[1]!Serial,0),0),"N/A")</f>
        <v>N/A</v>
      </c>
      <c r="M581" s="206" t="str">
        <f ca="1">IF(INDEX(INDIRECT("Tractor_Status.xls!"&amp;M$1),MATCH($F581,[1]!Serial,0),0)&lt;&gt;0,INDEX(INDIRECT("Tractor_Status.xls!"&amp;M$1),MATCH($F581,[1]!Serial,0),0),"N/A")</f>
        <v>N/A</v>
      </c>
      <c r="N581" s="206" t="str">
        <f ca="1">IF(INDEX(INDIRECT("Tractor_Status.xls!"&amp;N$1),MATCH($F581,[1]!Serial,0),0)&lt;&gt;0,INDEX(INDIRECT("Tractor_Status.xls!"&amp;N$1),MATCH($F581,[1]!Serial,0),0),"N/A")</f>
        <v>N/A</v>
      </c>
    </row>
    <row r="582" spans="6:14" x14ac:dyDescent="0.4">
      <c r="F582" t="s">
        <v>1049</v>
      </c>
      <c r="G582" s="207" t="str">
        <f ca="1">INDEX($C$2:$C$13,MONTH(INDEX(INDIRECT("Tractor_Status.xls!"&amp;G$1),MATCH($F582,[1]!Serial,0),0)))</f>
        <v>January</v>
      </c>
      <c r="H582" s="206" t="str">
        <f ca="1">IF(INDEX(INDIRECT("Tractor_Status.xls!"&amp;H$1),MATCH($F582,[1]!Serial,0),0)&lt;&gt;0,INDEX(INDIRECT("Tractor_Status.xls!"&amp;H$1),MATCH($F582,[1]!Serial,0),0),"N/A")</f>
        <v>N/A</v>
      </c>
      <c r="I582" s="206" t="str">
        <f ca="1">IF(INDEX(INDIRECT("Tractor_Status.xls!"&amp;I$1),MATCH($F582,[1]!Serial,0),0)&lt;&gt;0,INDEX(INDIRECT("Tractor_Status.xls!"&amp;I$1),MATCH($F582,[1]!Serial,0),0),"N/A")</f>
        <v>N/A</v>
      </c>
      <c r="J582" s="207">
        <f ca="1">IF(INDEX(INDIRECT("Tractor_Status.xls!"&amp;J$1),MATCH($F582,[1]!Serial,0),0)&lt;&gt;0,INDEX(INDIRECT("Tractor_Status.xls!"&amp;J$1),MATCH($F582,[1]!Serial,0),0),"N/A")</f>
        <v>720</v>
      </c>
      <c r="K582" s="206">
        <f ca="1">INDEX(INDIRECT("Tractor_Status.xls!"&amp;K$1),MATCH($F582,[1]!Serial,0),0)</f>
        <v>0</v>
      </c>
      <c r="L582" s="206" t="str">
        <f ca="1">IF(INDEX(INDIRECT("Tractor_Status.xls!"&amp;L$1),MATCH($F582,[1]!Serial,0),0)&lt;&gt;0,INDEX(INDIRECT("Tractor_Status.xls!"&amp;L$1),MATCH($F582,[1]!Serial,0),0),"N/A")</f>
        <v>N/A</v>
      </c>
      <c r="M582" s="206" t="str">
        <f ca="1">IF(INDEX(INDIRECT("Tractor_Status.xls!"&amp;M$1),MATCH($F582,[1]!Serial,0),0)&lt;&gt;0,INDEX(INDIRECT("Tractor_Status.xls!"&amp;M$1),MATCH($F582,[1]!Serial,0),0),"N/A")</f>
        <v>N/A</v>
      </c>
      <c r="N582" s="206" t="str">
        <f ca="1">IF(INDEX(INDIRECT("Tractor_Status.xls!"&amp;N$1),MATCH($F582,[1]!Serial,0),0)&lt;&gt;0,INDEX(INDIRECT("Tractor_Status.xls!"&amp;N$1),MATCH($F582,[1]!Serial,0),0),"N/A")</f>
        <v>N/A</v>
      </c>
    </row>
    <row r="583" spans="6:14" x14ac:dyDescent="0.4">
      <c r="F583" t="s">
        <v>1050</v>
      </c>
      <c r="G583" s="207" t="str">
        <f ca="1">INDEX($C$2:$C$13,MONTH(INDEX(INDIRECT("Tractor_Status.xls!"&amp;G$1),MATCH($F583,[1]!Serial,0),0)))</f>
        <v>January</v>
      </c>
      <c r="H583" s="206" t="str">
        <f ca="1">IF(INDEX(INDIRECT("Tractor_Status.xls!"&amp;H$1),MATCH($F583,[1]!Serial,0),0)&lt;&gt;0,INDEX(INDIRECT("Tractor_Status.xls!"&amp;H$1),MATCH($F583,[1]!Serial,0),0),"N/A")</f>
        <v>N/A</v>
      </c>
      <c r="I583" s="206" t="str">
        <f ca="1">IF(INDEX(INDIRECT("Tractor_Status.xls!"&amp;I$1),MATCH($F583,[1]!Serial,0),0)&lt;&gt;0,INDEX(INDIRECT("Tractor_Status.xls!"&amp;I$1),MATCH($F583,[1]!Serial,0),0),"N/A")</f>
        <v>N/A</v>
      </c>
      <c r="J583" s="207">
        <f ca="1">IF(INDEX(INDIRECT("Tractor_Status.xls!"&amp;J$1),MATCH($F583,[1]!Serial,0),0)&lt;&gt;0,INDEX(INDIRECT("Tractor_Status.xls!"&amp;J$1),MATCH($F583,[1]!Serial,0),0),"N/A")</f>
        <v>720</v>
      </c>
      <c r="K583" s="206">
        <f ca="1">INDEX(INDIRECT("Tractor_Status.xls!"&amp;K$1),MATCH($F583,[1]!Serial,0),0)</f>
        <v>0</v>
      </c>
      <c r="L583" s="206" t="str">
        <f ca="1">IF(INDEX(INDIRECT("Tractor_Status.xls!"&amp;L$1),MATCH($F583,[1]!Serial,0),0)&lt;&gt;0,INDEX(INDIRECT("Tractor_Status.xls!"&amp;L$1),MATCH($F583,[1]!Serial,0),0),"N/A")</f>
        <v>N/A</v>
      </c>
      <c r="M583" s="206" t="str">
        <f ca="1">IF(INDEX(INDIRECT("Tractor_Status.xls!"&amp;M$1),MATCH($F583,[1]!Serial,0),0)&lt;&gt;0,INDEX(INDIRECT("Tractor_Status.xls!"&amp;M$1),MATCH($F583,[1]!Serial,0),0),"N/A")</f>
        <v>N/A</v>
      </c>
      <c r="N583" s="206" t="str">
        <f ca="1">IF(INDEX(INDIRECT("Tractor_Status.xls!"&amp;N$1),MATCH($F583,[1]!Serial,0),0)&lt;&gt;0,INDEX(INDIRECT("Tractor_Status.xls!"&amp;N$1),MATCH($F583,[1]!Serial,0),0),"N/A")</f>
        <v>N/A</v>
      </c>
    </row>
    <row r="584" spans="6:14" x14ac:dyDescent="0.4">
      <c r="F584" t="s">
        <v>1051</v>
      </c>
      <c r="G584" s="207" t="str">
        <f ca="1">INDEX($C$2:$C$13,MONTH(INDEX(INDIRECT("Tractor_Status.xls!"&amp;G$1),MATCH($F584,[1]!Serial,0),0)))</f>
        <v>January</v>
      </c>
      <c r="H584" s="206" t="str">
        <f ca="1">IF(INDEX(INDIRECT("Tractor_Status.xls!"&amp;H$1),MATCH($F584,[1]!Serial,0),0)&lt;&gt;0,INDEX(INDIRECT("Tractor_Status.xls!"&amp;H$1),MATCH($F584,[1]!Serial,0),0),"N/A")</f>
        <v>N/A</v>
      </c>
      <c r="I584" s="206" t="str">
        <f ca="1">IF(INDEX(INDIRECT("Tractor_Status.xls!"&amp;I$1),MATCH($F584,[1]!Serial,0),0)&lt;&gt;0,INDEX(INDIRECT("Tractor_Status.xls!"&amp;I$1),MATCH($F584,[1]!Serial,0),0),"N/A")</f>
        <v>N/A</v>
      </c>
      <c r="J584" s="207">
        <f ca="1">IF(INDEX(INDIRECT("Tractor_Status.xls!"&amp;J$1),MATCH($F584,[1]!Serial,0),0)&lt;&gt;0,INDEX(INDIRECT("Tractor_Status.xls!"&amp;J$1),MATCH($F584,[1]!Serial,0),0),"N/A")</f>
        <v>1020</v>
      </c>
      <c r="K584" s="206">
        <f ca="1">INDEX(INDIRECT("Tractor_Status.xls!"&amp;K$1),MATCH($F584,[1]!Serial,0),0)</f>
        <v>0</v>
      </c>
      <c r="L584" s="206" t="str">
        <f ca="1">IF(INDEX(INDIRECT("Tractor_Status.xls!"&amp;L$1),MATCH($F584,[1]!Serial,0),0)&lt;&gt;0,INDEX(INDIRECT("Tractor_Status.xls!"&amp;L$1),MATCH($F584,[1]!Serial,0),0),"N/A")</f>
        <v>N/A</v>
      </c>
      <c r="M584" s="206" t="str">
        <f ca="1">IF(INDEX(INDIRECT("Tractor_Status.xls!"&amp;M$1),MATCH($F584,[1]!Serial,0),0)&lt;&gt;0,INDEX(INDIRECT("Tractor_Status.xls!"&amp;M$1),MATCH($F584,[1]!Serial,0),0),"N/A")</f>
        <v>N/A</v>
      </c>
      <c r="N584" s="206" t="str">
        <f ca="1">IF(INDEX(INDIRECT("Tractor_Status.xls!"&amp;N$1),MATCH($F584,[1]!Serial,0),0)&lt;&gt;0,INDEX(INDIRECT("Tractor_Status.xls!"&amp;N$1),MATCH($F584,[1]!Serial,0),0),"N/A")</f>
        <v>N/A</v>
      </c>
    </row>
    <row r="585" spans="6:14" x14ac:dyDescent="0.4">
      <c r="F585" t="s">
        <v>1052</v>
      </c>
      <c r="G585" s="207" t="str">
        <f ca="1">INDEX($C$2:$C$13,MONTH(INDEX(INDIRECT("Tractor_Status.xls!"&amp;G$1),MATCH($F585,[1]!Serial,0),0)))</f>
        <v>January</v>
      </c>
      <c r="H585" s="206" t="str">
        <f ca="1">IF(INDEX(INDIRECT("Tractor_Status.xls!"&amp;H$1),MATCH($F585,[1]!Serial,0),0)&lt;&gt;0,INDEX(INDIRECT("Tractor_Status.xls!"&amp;H$1),MATCH($F585,[1]!Serial,0),0),"N/A")</f>
        <v>N/A</v>
      </c>
      <c r="I585" s="206" t="str">
        <f ca="1">IF(INDEX(INDIRECT("Tractor_Status.xls!"&amp;I$1),MATCH($F585,[1]!Serial,0),0)&lt;&gt;0,INDEX(INDIRECT("Tractor_Status.xls!"&amp;I$1),MATCH($F585,[1]!Serial,0),0),"N/A")</f>
        <v>N/A</v>
      </c>
      <c r="J585" s="207">
        <f ca="1">IF(INDEX(INDIRECT("Tractor_Status.xls!"&amp;J$1),MATCH($F585,[1]!Serial,0),0)&lt;&gt;0,INDEX(INDIRECT("Tractor_Status.xls!"&amp;J$1),MATCH($F585,[1]!Serial,0),0),"N/A")</f>
        <v>1025</v>
      </c>
      <c r="K585" s="206">
        <f ca="1">INDEX(INDIRECT("Tractor_Status.xls!"&amp;K$1),MATCH($F585,[1]!Serial,0),0)</f>
        <v>0</v>
      </c>
      <c r="L585" s="206" t="str">
        <f ca="1">IF(INDEX(INDIRECT("Tractor_Status.xls!"&amp;L$1),MATCH($F585,[1]!Serial,0),0)&lt;&gt;0,INDEX(INDIRECT("Tractor_Status.xls!"&amp;L$1),MATCH($F585,[1]!Serial,0),0),"N/A")</f>
        <v>N/A</v>
      </c>
      <c r="M585" s="206" t="str">
        <f ca="1">IF(INDEX(INDIRECT("Tractor_Status.xls!"&amp;M$1),MATCH($F585,[1]!Serial,0),0)&lt;&gt;0,INDEX(INDIRECT("Tractor_Status.xls!"&amp;M$1),MATCH($F585,[1]!Serial,0),0),"N/A")</f>
        <v>N/A</v>
      </c>
      <c r="N585" s="206" t="str">
        <f ca="1">IF(INDEX(INDIRECT("Tractor_Status.xls!"&amp;N$1),MATCH($F585,[1]!Serial,0),0)&lt;&gt;0,INDEX(INDIRECT("Tractor_Status.xls!"&amp;N$1),MATCH($F585,[1]!Serial,0),0),"N/A")</f>
        <v>N/A</v>
      </c>
    </row>
    <row r="586" spans="6:14" x14ac:dyDescent="0.4">
      <c r="F586" t="s">
        <v>1053</v>
      </c>
      <c r="G586" s="207" t="str">
        <f ca="1">INDEX($C$2:$C$13,MONTH(INDEX(INDIRECT("Tractor_Status.xls!"&amp;G$1),MATCH($F586,[1]!Serial,0),0)))</f>
        <v>January</v>
      </c>
      <c r="H586" s="206" t="str">
        <f ca="1">IF(INDEX(INDIRECT("Tractor_Status.xls!"&amp;H$1),MATCH($F586,[1]!Serial,0),0)&lt;&gt;0,INDEX(INDIRECT("Tractor_Status.xls!"&amp;H$1),MATCH($F586,[1]!Serial,0),0),"N/A")</f>
        <v>N/A</v>
      </c>
      <c r="I586" s="206" t="str">
        <f ca="1">IF(INDEX(INDIRECT("Tractor_Status.xls!"&amp;I$1),MATCH($F586,[1]!Serial,0),0)&lt;&gt;0,INDEX(INDIRECT("Tractor_Status.xls!"&amp;I$1),MATCH($F586,[1]!Serial,0),0),"N/A")</f>
        <v>N/A</v>
      </c>
      <c r="J586" s="207">
        <f ca="1">IF(INDEX(INDIRECT("Tractor_Status.xls!"&amp;J$1),MATCH($F586,[1]!Serial,0),0)&lt;&gt;0,INDEX(INDIRECT("Tractor_Status.xls!"&amp;J$1),MATCH($F586,[1]!Serial,0),0),"N/A")</f>
        <v>720</v>
      </c>
      <c r="K586" s="206">
        <f ca="1">INDEX(INDIRECT("Tractor_Status.xls!"&amp;K$1),MATCH($F586,[1]!Serial,0),0)</f>
        <v>0</v>
      </c>
      <c r="L586" s="206" t="str">
        <f ca="1">IF(INDEX(INDIRECT("Tractor_Status.xls!"&amp;L$1),MATCH($F586,[1]!Serial,0),0)&lt;&gt;0,INDEX(INDIRECT("Tractor_Status.xls!"&amp;L$1),MATCH($F586,[1]!Serial,0),0),"N/A")</f>
        <v>N/A</v>
      </c>
      <c r="M586" s="206" t="str">
        <f ca="1">IF(INDEX(INDIRECT("Tractor_Status.xls!"&amp;M$1),MATCH($F586,[1]!Serial,0),0)&lt;&gt;0,INDEX(INDIRECT("Tractor_Status.xls!"&amp;M$1),MATCH($F586,[1]!Serial,0),0),"N/A")</f>
        <v>N/A</v>
      </c>
      <c r="N586" s="206" t="str">
        <f ca="1">IF(INDEX(INDIRECT("Tractor_Status.xls!"&amp;N$1),MATCH($F586,[1]!Serial,0),0)&lt;&gt;0,INDEX(INDIRECT("Tractor_Status.xls!"&amp;N$1),MATCH($F586,[1]!Serial,0),0),"N/A")</f>
        <v>N/A</v>
      </c>
    </row>
    <row r="587" spans="6:14" x14ac:dyDescent="0.4">
      <c r="F587" t="s">
        <v>1054</v>
      </c>
      <c r="G587" s="207" t="str">
        <f ca="1">INDEX($C$2:$C$13,MONTH(INDEX(INDIRECT("Tractor_Status.xls!"&amp;G$1),MATCH($F587,[1]!Serial,0),0)))</f>
        <v>January</v>
      </c>
      <c r="H587" s="206" t="str">
        <f ca="1">IF(INDEX(INDIRECT("Tractor_Status.xls!"&amp;H$1),MATCH($F587,[1]!Serial,0),0)&lt;&gt;0,INDEX(INDIRECT("Tractor_Status.xls!"&amp;H$1),MATCH($F587,[1]!Serial,0),0),"N/A")</f>
        <v>N/A</v>
      </c>
      <c r="I587" s="206" t="str">
        <f ca="1">IF(INDEX(INDIRECT("Tractor_Status.xls!"&amp;I$1),MATCH($F587,[1]!Serial,0),0)&lt;&gt;0,INDEX(INDIRECT("Tractor_Status.xls!"&amp;I$1),MATCH($F587,[1]!Serial,0),0),"N/A")</f>
        <v>N/A</v>
      </c>
      <c r="J587" s="207" t="str">
        <f ca="1">IF(INDEX(INDIRECT("Tractor_Status.xls!"&amp;J$1),MATCH($F587,[1]!Serial,0),0)&lt;&gt;0,INDEX(INDIRECT("Tractor_Status.xls!"&amp;J$1),MATCH($F587,[1]!Serial,0),0),"N/A")</f>
        <v>1020+</v>
      </c>
      <c r="K587" s="206">
        <f ca="1">INDEX(INDIRECT("Tractor_Status.xls!"&amp;K$1),MATCH($F587,[1]!Serial,0),0)</f>
        <v>0</v>
      </c>
      <c r="L587" s="206" t="str">
        <f ca="1">IF(INDEX(INDIRECT("Tractor_Status.xls!"&amp;L$1),MATCH($F587,[1]!Serial,0),0)&lt;&gt;0,INDEX(INDIRECT("Tractor_Status.xls!"&amp;L$1),MATCH($F587,[1]!Serial,0),0),"N/A")</f>
        <v>N/A</v>
      </c>
      <c r="M587" s="206" t="str">
        <f ca="1">IF(INDEX(INDIRECT("Tractor_Status.xls!"&amp;M$1),MATCH($F587,[1]!Serial,0),0)&lt;&gt;0,INDEX(INDIRECT("Tractor_Status.xls!"&amp;M$1),MATCH($F587,[1]!Serial,0),0),"N/A")</f>
        <v>N/A</v>
      </c>
      <c r="N587" s="206" t="str">
        <f ca="1">IF(INDEX(INDIRECT("Tractor_Status.xls!"&amp;N$1),MATCH($F587,[1]!Serial,0),0)&lt;&gt;0,INDEX(INDIRECT("Tractor_Status.xls!"&amp;N$1),MATCH($F587,[1]!Serial,0),0),"N/A")</f>
        <v>N/A</v>
      </c>
    </row>
    <row r="588" spans="6:14" x14ac:dyDescent="0.4">
      <c r="F588" t="s">
        <v>1055</v>
      </c>
      <c r="G588" s="207" t="str">
        <f ca="1">INDEX($C$2:$C$13,MONTH(INDEX(INDIRECT("Tractor_Status.xls!"&amp;G$1),MATCH($F588,[1]!Serial,0),0)))</f>
        <v>January</v>
      </c>
      <c r="H588" s="206" t="str">
        <f ca="1">IF(INDEX(INDIRECT("Tractor_Status.xls!"&amp;H$1),MATCH($F588,[1]!Serial,0),0)&lt;&gt;0,INDEX(INDIRECT("Tractor_Status.xls!"&amp;H$1),MATCH($F588,[1]!Serial,0),0),"N/A")</f>
        <v>N/A</v>
      </c>
      <c r="I588" s="206" t="str">
        <f ca="1">IF(INDEX(INDIRECT("Tractor_Status.xls!"&amp;I$1),MATCH($F588,[1]!Serial,0),0)&lt;&gt;0,INDEX(INDIRECT("Tractor_Status.xls!"&amp;I$1),MATCH($F588,[1]!Serial,0),0),"N/A")</f>
        <v>N/A</v>
      </c>
      <c r="J588" s="207">
        <f ca="1">IF(INDEX(INDIRECT("Tractor_Status.xls!"&amp;J$1),MATCH($F588,[1]!Serial,0),0)&lt;&gt;0,INDEX(INDIRECT("Tractor_Status.xls!"&amp;J$1),MATCH($F588,[1]!Serial,0),0),"N/A")</f>
        <v>1220</v>
      </c>
      <c r="K588" s="206">
        <f ca="1">INDEX(INDIRECT("Tractor_Status.xls!"&amp;K$1),MATCH($F588,[1]!Serial,0),0)</f>
        <v>0</v>
      </c>
      <c r="L588" s="206" t="str">
        <f ca="1">IF(INDEX(INDIRECT("Tractor_Status.xls!"&amp;L$1),MATCH($F588,[1]!Serial,0),0)&lt;&gt;0,INDEX(INDIRECT("Tractor_Status.xls!"&amp;L$1),MATCH($F588,[1]!Serial,0),0),"N/A")</f>
        <v>N/A</v>
      </c>
      <c r="M588" s="206" t="str">
        <f ca="1">IF(INDEX(INDIRECT("Tractor_Status.xls!"&amp;M$1),MATCH($F588,[1]!Serial,0),0)&lt;&gt;0,INDEX(INDIRECT("Tractor_Status.xls!"&amp;M$1),MATCH($F588,[1]!Serial,0),0),"N/A")</f>
        <v>N/A</v>
      </c>
      <c r="N588" s="206" t="str">
        <f ca="1">IF(INDEX(INDIRECT("Tractor_Status.xls!"&amp;N$1),MATCH($F588,[1]!Serial,0),0)&lt;&gt;0,INDEX(INDIRECT("Tractor_Status.xls!"&amp;N$1),MATCH($F588,[1]!Serial,0),0),"N/A")</f>
        <v>N/A</v>
      </c>
    </row>
    <row r="589" spans="6:14" x14ac:dyDescent="0.4">
      <c r="F589" t="s">
        <v>1056</v>
      </c>
      <c r="G589" s="207" t="str">
        <f ca="1">INDEX($C$2:$C$13,MONTH(INDEX(INDIRECT("Tractor_Status.xls!"&amp;G$1),MATCH($F589,[1]!Serial,0),0)))</f>
        <v>January</v>
      </c>
      <c r="H589" s="206" t="str">
        <f ca="1">IF(INDEX(INDIRECT("Tractor_Status.xls!"&amp;H$1),MATCH($F589,[1]!Serial,0),0)&lt;&gt;0,INDEX(INDIRECT("Tractor_Status.xls!"&amp;H$1),MATCH($F589,[1]!Serial,0),0),"N/A")</f>
        <v>N/A</v>
      </c>
      <c r="I589" s="206" t="str">
        <f ca="1">IF(INDEX(INDIRECT("Tractor_Status.xls!"&amp;I$1),MATCH($F589,[1]!Serial,0),0)&lt;&gt;0,INDEX(INDIRECT("Tractor_Status.xls!"&amp;I$1),MATCH($F589,[1]!Serial,0),0),"N/A")</f>
        <v>N/A</v>
      </c>
      <c r="J589" s="207">
        <f ca="1">IF(INDEX(INDIRECT("Tractor_Status.xls!"&amp;J$1),MATCH($F589,[1]!Serial,0),0)&lt;&gt;0,INDEX(INDIRECT("Tractor_Status.xls!"&amp;J$1),MATCH($F589,[1]!Serial,0),0),"N/A")</f>
        <v>1220</v>
      </c>
      <c r="K589" s="206">
        <f ca="1">INDEX(INDIRECT("Tractor_Status.xls!"&amp;K$1),MATCH($F589,[1]!Serial,0),0)</f>
        <v>0</v>
      </c>
      <c r="L589" s="206" t="str">
        <f ca="1">IF(INDEX(INDIRECT("Tractor_Status.xls!"&amp;L$1),MATCH($F589,[1]!Serial,0),0)&lt;&gt;0,INDEX(INDIRECT("Tractor_Status.xls!"&amp;L$1),MATCH($F589,[1]!Serial,0),0),"N/A")</f>
        <v>N/A</v>
      </c>
      <c r="M589" s="206" t="str">
        <f ca="1">IF(INDEX(INDIRECT("Tractor_Status.xls!"&amp;M$1),MATCH($F589,[1]!Serial,0),0)&lt;&gt;0,INDEX(INDIRECT("Tractor_Status.xls!"&amp;M$1),MATCH($F589,[1]!Serial,0),0),"N/A")</f>
        <v>N/A</v>
      </c>
      <c r="N589" s="206" t="str">
        <f ca="1">IF(INDEX(INDIRECT("Tractor_Status.xls!"&amp;N$1),MATCH($F589,[1]!Serial,0),0)&lt;&gt;0,INDEX(INDIRECT("Tractor_Status.xls!"&amp;N$1),MATCH($F589,[1]!Serial,0),0),"N/A")</f>
        <v>N/A</v>
      </c>
    </row>
    <row r="590" spans="6:14" x14ac:dyDescent="0.4">
      <c r="F590" t="s">
        <v>1057</v>
      </c>
      <c r="G590" s="207" t="str">
        <f ca="1">INDEX($C$2:$C$13,MONTH(INDEX(INDIRECT("Tractor_Status.xls!"&amp;G$1),MATCH($F590,[1]!Serial,0),0)))</f>
        <v>January</v>
      </c>
      <c r="H590" s="206" t="str">
        <f ca="1">IF(INDEX(INDIRECT("Tractor_Status.xls!"&amp;H$1),MATCH($F590,[1]!Serial,0),0)&lt;&gt;0,INDEX(INDIRECT("Tractor_Status.xls!"&amp;H$1),MATCH($F590,[1]!Serial,0),0),"N/A")</f>
        <v>N/A</v>
      </c>
      <c r="I590" s="206" t="str">
        <f ca="1">IF(INDEX(INDIRECT("Tractor_Status.xls!"&amp;I$1),MATCH($F590,[1]!Serial,0),0)&lt;&gt;0,INDEX(INDIRECT("Tractor_Status.xls!"&amp;I$1),MATCH($F590,[1]!Serial,0),0),"N/A")</f>
        <v>N/A</v>
      </c>
      <c r="J590" s="207">
        <f ca="1">IF(INDEX(INDIRECT("Tractor_Status.xls!"&amp;J$1),MATCH($F590,[1]!Serial,0),0)&lt;&gt;0,INDEX(INDIRECT("Tractor_Status.xls!"&amp;J$1),MATCH($F590,[1]!Serial,0),0),"N/A")</f>
        <v>720</v>
      </c>
      <c r="K590" s="206">
        <f ca="1">INDEX(INDIRECT("Tractor_Status.xls!"&amp;K$1),MATCH($F590,[1]!Serial,0),0)</f>
        <v>0</v>
      </c>
      <c r="L590" s="206" t="str">
        <f ca="1">IF(INDEX(INDIRECT("Tractor_Status.xls!"&amp;L$1),MATCH($F590,[1]!Serial,0),0)&lt;&gt;0,INDEX(INDIRECT("Tractor_Status.xls!"&amp;L$1),MATCH($F590,[1]!Serial,0),0),"N/A")</f>
        <v>N/A</v>
      </c>
      <c r="M590" s="206" t="str">
        <f ca="1">IF(INDEX(INDIRECT("Tractor_Status.xls!"&amp;M$1),MATCH($F590,[1]!Serial,0),0)&lt;&gt;0,INDEX(INDIRECT("Tractor_Status.xls!"&amp;M$1),MATCH($F590,[1]!Serial,0),0),"N/A")</f>
        <v>N/A</v>
      </c>
      <c r="N590" s="206" t="str">
        <f ca="1">IF(INDEX(INDIRECT("Tractor_Status.xls!"&amp;N$1),MATCH($F590,[1]!Serial,0),0)&lt;&gt;0,INDEX(INDIRECT("Tractor_Status.xls!"&amp;N$1),MATCH($F590,[1]!Serial,0),0),"N/A")</f>
        <v>N/A</v>
      </c>
    </row>
    <row r="591" spans="6:14" x14ac:dyDescent="0.4">
      <c r="F591" t="s">
        <v>1058</v>
      </c>
      <c r="G591" s="207" t="str">
        <f ca="1">INDEX($C$2:$C$13,MONTH(INDEX(INDIRECT("Tractor_Status.xls!"&amp;G$1),MATCH($F591,[1]!Serial,0),0)))</f>
        <v>January</v>
      </c>
      <c r="H591" s="206" t="str">
        <f ca="1">IF(INDEX(INDIRECT("Tractor_Status.xls!"&amp;H$1),MATCH($F591,[1]!Serial,0),0)&lt;&gt;0,INDEX(INDIRECT("Tractor_Status.xls!"&amp;H$1),MATCH($F591,[1]!Serial,0),0),"N/A")</f>
        <v>N/A</v>
      </c>
      <c r="I591" s="206" t="str">
        <f ca="1">IF(INDEX(INDIRECT("Tractor_Status.xls!"&amp;I$1),MATCH($F591,[1]!Serial,0),0)&lt;&gt;0,INDEX(INDIRECT("Tractor_Status.xls!"&amp;I$1),MATCH($F591,[1]!Serial,0),0),"N/A")</f>
        <v>N/A</v>
      </c>
      <c r="J591" s="207">
        <f ca="1">IF(INDEX(INDIRECT("Tractor_Status.xls!"&amp;J$1),MATCH($F591,[1]!Serial,0),0)&lt;&gt;0,INDEX(INDIRECT("Tractor_Status.xls!"&amp;J$1),MATCH($F591,[1]!Serial,0),0),"N/A")</f>
        <v>1025</v>
      </c>
      <c r="K591" s="206">
        <f ca="1">INDEX(INDIRECT("Tractor_Status.xls!"&amp;K$1),MATCH($F591,[1]!Serial,0),0)</f>
        <v>0</v>
      </c>
      <c r="L591" s="206" t="str">
        <f ca="1">IF(INDEX(INDIRECT("Tractor_Status.xls!"&amp;L$1),MATCH($F591,[1]!Serial,0),0)&lt;&gt;0,INDEX(INDIRECT("Tractor_Status.xls!"&amp;L$1),MATCH($F591,[1]!Serial,0),0),"N/A")</f>
        <v>N/A</v>
      </c>
      <c r="M591" s="206" t="str">
        <f ca="1">IF(INDEX(INDIRECT("Tractor_Status.xls!"&amp;M$1),MATCH($F591,[1]!Serial,0),0)&lt;&gt;0,INDEX(INDIRECT("Tractor_Status.xls!"&amp;M$1),MATCH($F591,[1]!Serial,0),0),"N/A")</f>
        <v>N/A</v>
      </c>
      <c r="N591" s="206" t="str">
        <f ca="1">IF(INDEX(INDIRECT("Tractor_Status.xls!"&amp;N$1),MATCH($F591,[1]!Serial,0),0)&lt;&gt;0,INDEX(INDIRECT("Tractor_Status.xls!"&amp;N$1),MATCH($F591,[1]!Serial,0),0),"N/A")</f>
        <v>N/A</v>
      </c>
    </row>
    <row r="592" spans="6:14" x14ac:dyDescent="0.4">
      <c r="F592" t="s">
        <v>1059</v>
      </c>
      <c r="G592" s="207" t="str">
        <f ca="1">INDEX($C$2:$C$13,MONTH(INDEX(INDIRECT("Tractor_Status.xls!"&amp;G$1),MATCH($F592,[1]!Serial,0),0)))</f>
        <v>January</v>
      </c>
      <c r="H592" s="206" t="str">
        <f ca="1">IF(INDEX(INDIRECT("Tractor_Status.xls!"&amp;H$1),MATCH($F592,[1]!Serial,0),0)&lt;&gt;0,INDEX(INDIRECT("Tractor_Status.xls!"&amp;H$1),MATCH($F592,[1]!Serial,0),0),"N/A")</f>
        <v>N/A</v>
      </c>
      <c r="I592" s="206" t="str">
        <f ca="1">IF(INDEX(INDIRECT("Tractor_Status.xls!"&amp;I$1),MATCH($F592,[1]!Serial,0),0)&lt;&gt;0,INDEX(INDIRECT("Tractor_Status.xls!"&amp;I$1),MATCH($F592,[1]!Serial,0),0),"N/A")</f>
        <v>N/A</v>
      </c>
      <c r="J592" s="207">
        <f ca="1">IF(INDEX(INDIRECT("Tractor_Status.xls!"&amp;J$1),MATCH($F592,[1]!Serial,0),0)&lt;&gt;0,INDEX(INDIRECT("Tractor_Status.xls!"&amp;J$1),MATCH($F592,[1]!Serial,0),0),"N/A")</f>
        <v>1025</v>
      </c>
      <c r="K592" s="206">
        <f ca="1">INDEX(INDIRECT("Tractor_Status.xls!"&amp;K$1),MATCH($F592,[1]!Serial,0),0)</f>
        <v>0</v>
      </c>
      <c r="L592" s="206" t="str">
        <f ca="1">IF(INDEX(INDIRECT("Tractor_Status.xls!"&amp;L$1),MATCH($F592,[1]!Serial,0),0)&lt;&gt;0,INDEX(INDIRECT("Tractor_Status.xls!"&amp;L$1),MATCH($F592,[1]!Serial,0),0),"N/A")</f>
        <v>N/A</v>
      </c>
      <c r="M592" s="206" t="str">
        <f ca="1">IF(INDEX(INDIRECT("Tractor_Status.xls!"&amp;M$1),MATCH($F592,[1]!Serial,0),0)&lt;&gt;0,INDEX(INDIRECT("Tractor_Status.xls!"&amp;M$1),MATCH($F592,[1]!Serial,0),0),"N/A")</f>
        <v>N/A</v>
      </c>
      <c r="N592" s="206" t="str">
        <f ca="1">IF(INDEX(INDIRECT("Tractor_Status.xls!"&amp;N$1),MATCH($F592,[1]!Serial,0),0)&lt;&gt;0,INDEX(INDIRECT("Tractor_Status.xls!"&amp;N$1),MATCH($F592,[1]!Serial,0),0),"N/A")</f>
        <v>N/A</v>
      </c>
    </row>
    <row r="593" spans="6:14" x14ac:dyDescent="0.4">
      <c r="F593" t="s">
        <v>1060</v>
      </c>
      <c r="G593" s="207" t="str">
        <f ca="1">INDEX($C$2:$C$13,MONTH(INDEX(INDIRECT("Tractor_Status.xls!"&amp;G$1),MATCH($F593,[1]!Serial,0),0)))</f>
        <v>January</v>
      </c>
      <c r="H593" s="206" t="str">
        <f ca="1">IF(INDEX(INDIRECT("Tractor_Status.xls!"&amp;H$1),MATCH($F593,[1]!Serial,0),0)&lt;&gt;0,INDEX(INDIRECT("Tractor_Status.xls!"&amp;H$1),MATCH($F593,[1]!Serial,0),0),"N/A")</f>
        <v>N/A</v>
      </c>
      <c r="I593" s="206" t="str">
        <f ca="1">IF(INDEX(INDIRECT("Tractor_Status.xls!"&amp;I$1),MATCH($F593,[1]!Serial,0),0)&lt;&gt;0,INDEX(INDIRECT("Tractor_Status.xls!"&amp;I$1),MATCH($F593,[1]!Serial,0),0),"N/A")</f>
        <v>N/A</v>
      </c>
      <c r="J593" s="207">
        <f ca="1">IF(INDEX(INDIRECT("Tractor_Status.xls!"&amp;J$1),MATCH($F593,[1]!Serial,0),0)&lt;&gt;0,INDEX(INDIRECT("Tractor_Status.xls!"&amp;J$1),MATCH($F593,[1]!Serial,0),0),"N/A")</f>
        <v>720</v>
      </c>
      <c r="K593" s="206">
        <f ca="1">INDEX(INDIRECT("Tractor_Status.xls!"&amp;K$1),MATCH($F593,[1]!Serial,0),0)</f>
        <v>0</v>
      </c>
      <c r="L593" s="206" t="str">
        <f ca="1">IF(INDEX(INDIRECT("Tractor_Status.xls!"&amp;L$1),MATCH($F593,[1]!Serial,0),0)&lt;&gt;0,INDEX(INDIRECT("Tractor_Status.xls!"&amp;L$1),MATCH($F593,[1]!Serial,0),0),"N/A")</f>
        <v>N/A</v>
      </c>
      <c r="M593" s="206" t="str">
        <f ca="1">IF(INDEX(INDIRECT("Tractor_Status.xls!"&amp;M$1),MATCH($F593,[1]!Serial,0),0)&lt;&gt;0,INDEX(INDIRECT("Tractor_Status.xls!"&amp;M$1),MATCH($F593,[1]!Serial,0),0),"N/A")</f>
        <v>N/A</v>
      </c>
      <c r="N593" s="206" t="str">
        <f ca="1">IF(INDEX(INDIRECT("Tractor_Status.xls!"&amp;N$1),MATCH($F593,[1]!Serial,0),0)&lt;&gt;0,INDEX(INDIRECT("Tractor_Status.xls!"&amp;N$1),MATCH($F593,[1]!Serial,0),0),"N/A")</f>
        <v>N/A</v>
      </c>
    </row>
    <row r="594" spans="6:14" x14ac:dyDescent="0.4">
      <c r="F594" t="s">
        <v>1061</v>
      </c>
      <c r="G594" s="207" t="str">
        <f ca="1">INDEX($C$2:$C$13,MONTH(INDEX(INDIRECT("Tractor_Status.xls!"&amp;G$1),MATCH($F594,[1]!Serial,0),0)))</f>
        <v>January</v>
      </c>
      <c r="H594" s="206" t="str">
        <f ca="1">IF(INDEX(INDIRECT("Tractor_Status.xls!"&amp;H$1),MATCH($F594,[1]!Serial,0),0)&lt;&gt;0,INDEX(INDIRECT("Tractor_Status.xls!"&amp;H$1),MATCH($F594,[1]!Serial,0),0),"N/A")</f>
        <v>N/A</v>
      </c>
      <c r="I594" s="206" t="str">
        <f ca="1">IF(INDEX(INDIRECT("Tractor_Status.xls!"&amp;I$1),MATCH($F594,[1]!Serial,0),0)&lt;&gt;0,INDEX(INDIRECT("Tractor_Status.xls!"&amp;I$1),MATCH($F594,[1]!Serial,0),0),"N/A")</f>
        <v>N/A</v>
      </c>
      <c r="J594" s="207">
        <f ca="1">IF(INDEX(INDIRECT("Tractor_Status.xls!"&amp;J$1),MATCH($F594,[1]!Serial,0),0)&lt;&gt;0,INDEX(INDIRECT("Tractor_Status.xls!"&amp;J$1),MATCH($F594,[1]!Serial,0),0),"N/A")</f>
        <v>1020</v>
      </c>
      <c r="K594" s="206">
        <f ca="1">INDEX(INDIRECT("Tractor_Status.xls!"&amp;K$1),MATCH($F594,[1]!Serial,0),0)</f>
        <v>0</v>
      </c>
      <c r="L594" s="206" t="str">
        <f ca="1">IF(INDEX(INDIRECT("Tractor_Status.xls!"&amp;L$1),MATCH($F594,[1]!Serial,0),0)&lt;&gt;0,INDEX(INDIRECT("Tractor_Status.xls!"&amp;L$1),MATCH($F594,[1]!Serial,0),0),"N/A")</f>
        <v>N/A</v>
      </c>
      <c r="M594" s="206" t="str">
        <f ca="1">IF(INDEX(INDIRECT("Tractor_Status.xls!"&amp;M$1),MATCH($F594,[1]!Serial,0),0)&lt;&gt;0,INDEX(INDIRECT("Tractor_Status.xls!"&amp;M$1),MATCH($F594,[1]!Serial,0),0),"N/A")</f>
        <v>N/A</v>
      </c>
      <c r="N594" s="206" t="str">
        <f ca="1">IF(INDEX(INDIRECT("Tractor_Status.xls!"&amp;N$1),MATCH($F594,[1]!Serial,0),0)&lt;&gt;0,INDEX(INDIRECT("Tractor_Status.xls!"&amp;N$1),MATCH($F594,[1]!Serial,0),0),"N/A")</f>
        <v>N/A</v>
      </c>
    </row>
    <row r="595" spans="6:14" x14ac:dyDescent="0.4">
      <c r="F595" t="s">
        <v>1062</v>
      </c>
      <c r="G595" s="207" t="str">
        <f ca="1">INDEX($C$2:$C$13,MONTH(INDEX(INDIRECT("Tractor_Status.xls!"&amp;G$1),MATCH($F595,[1]!Serial,0),0)))</f>
        <v>January</v>
      </c>
      <c r="H595" s="206" t="str">
        <f ca="1">IF(INDEX(INDIRECT("Tractor_Status.xls!"&amp;H$1),MATCH($F595,[1]!Serial,0),0)&lt;&gt;0,INDEX(INDIRECT("Tractor_Status.xls!"&amp;H$1),MATCH($F595,[1]!Serial,0),0),"N/A")</f>
        <v>N/A</v>
      </c>
      <c r="I595" s="206" t="str">
        <f ca="1">IF(INDEX(INDIRECT("Tractor_Status.xls!"&amp;I$1),MATCH($F595,[1]!Serial,0),0)&lt;&gt;0,INDEX(INDIRECT("Tractor_Status.xls!"&amp;I$1),MATCH($F595,[1]!Serial,0),0),"N/A")</f>
        <v>N/A</v>
      </c>
      <c r="J595" s="207">
        <f ca="1">IF(INDEX(INDIRECT("Tractor_Status.xls!"&amp;J$1),MATCH($F595,[1]!Serial,0),0)&lt;&gt;0,INDEX(INDIRECT("Tractor_Status.xls!"&amp;J$1),MATCH($F595,[1]!Serial,0),0),"N/A")</f>
        <v>1025</v>
      </c>
      <c r="K595" s="206">
        <f ca="1">INDEX(INDIRECT("Tractor_Status.xls!"&amp;K$1),MATCH($F595,[1]!Serial,0),0)</f>
        <v>0</v>
      </c>
      <c r="L595" s="206" t="str">
        <f ca="1">IF(INDEX(INDIRECT("Tractor_Status.xls!"&amp;L$1),MATCH($F595,[1]!Serial,0),0)&lt;&gt;0,INDEX(INDIRECT("Tractor_Status.xls!"&amp;L$1),MATCH($F595,[1]!Serial,0),0),"N/A")</f>
        <v>N/A</v>
      </c>
      <c r="M595" s="206" t="str">
        <f ca="1">IF(INDEX(INDIRECT("Tractor_Status.xls!"&amp;M$1),MATCH($F595,[1]!Serial,0),0)&lt;&gt;0,INDEX(INDIRECT("Tractor_Status.xls!"&amp;M$1),MATCH($F595,[1]!Serial,0),0),"N/A")</f>
        <v>N/A</v>
      </c>
      <c r="N595" s="206" t="str">
        <f ca="1">IF(INDEX(INDIRECT("Tractor_Status.xls!"&amp;N$1),MATCH($F595,[1]!Serial,0),0)&lt;&gt;0,INDEX(INDIRECT("Tractor_Status.xls!"&amp;N$1),MATCH($F595,[1]!Serial,0),0),"N/A")</f>
        <v>N/A</v>
      </c>
    </row>
    <row r="596" spans="6:14" x14ac:dyDescent="0.4">
      <c r="F596" t="s">
        <v>1063</v>
      </c>
      <c r="G596" s="207" t="str">
        <f ca="1">INDEX($C$2:$C$13,MONTH(INDEX(INDIRECT("Tractor_Status.xls!"&amp;G$1),MATCH($F596,[1]!Serial,0),0)))</f>
        <v>January</v>
      </c>
      <c r="H596" s="206" t="str">
        <f ca="1">IF(INDEX(INDIRECT("Tractor_Status.xls!"&amp;H$1),MATCH($F596,[1]!Serial,0),0)&lt;&gt;0,INDEX(INDIRECT("Tractor_Status.xls!"&amp;H$1),MATCH($F596,[1]!Serial,0),0),"N/A")</f>
        <v>N/A</v>
      </c>
      <c r="I596" s="206" t="str">
        <f ca="1">IF(INDEX(INDIRECT("Tractor_Status.xls!"&amp;I$1),MATCH($F596,[1]!Serial,0),0)&lt;&gt;0,INDEX(INDIRECT("Tractor_Status.xls!"&amp;I$1),MATCH($F596,[1]!Serial,0),0),"N/A")</f>
        <v>N/A</v>
      </c>
      <c r="J596" s="207">
        <f ca="1">IF(INDEX(INDIRECT("Tractor_Status.xls!"&amp;J$1),MATCH($F596,[1]!Serial,0),0)&lt;&gt;0,INDEX(INDIRECT("Tractor_Status.xls!"&amp;J$1),MATCH($F596,[1]!Serial,0),0),"N/A")</f>
        <v>720</v>
      </c>
      <c r="K596" s="206">
        <f ca="1">INDEX(INDIRECT("Tractor_Status.xls!"&amp;K$1),MATCH($F596,[1]!Serial,0),0)</f>
        <v>0</v>
      </c>
      <c r="L596" s="206" t="str">
        <f ca="1">IF(INDEX(INDIRECT("Tractor_Status.xls!"&amp;L$1),MATCH($F596,[1]!Serial,0),0)&lt;&gt;0,INDEX(INDIRECT("Tractor_Status.xls!"&amp;L$1),MATCH($F596,[1]!Serial,0),0),"N/A")</f>
        <v>N/A</v>
      </c>
      <c r="M596" s="206" t="str">
        <f ca="1">IF(INDEX(INDIRECT("Tractor_Status.xls!"&amp;M$1),MATCH($F596,[1]!Serial,0),0)&lt;&gt;0,INDEX(INDIRECT("Tractor_Status.xls!"&amp;M$1),MATCH($F596,[1]!Serial,0),0),"N/A")</f>
        <v>N/A</v>
      </c>
      <c r="N596" s="206" t="str">
        <f ca="1">IF(INDEX(INDIRECT("Tractor_Status.xls!"&amp;N$1),MATCH($F596,[1]!Serial,0),0)&lt;&gt;0,INDEX(INDIRECT("Tractor_Status.xls!"&amp;N$1),MATCH($F596,[1]!Serial,0),0),"N/A")</f>
        <v>N/A</v>
      </c>
    </row>
    <row r="597" spans="6:14" x14ac:dyDescent="0.4">
      <c r="F597" t="s">
        <v>1064</v>
      </c>
      <c r="G597" s="207" t="str">
        <f ca="1">INDEX($C$2:$C$13,MONTH(INDEX(INDIRECT("Tractor_Status.xls!"&amp;G$1),MATCH($F597,[1]!Serial,0),0)))</f>
        <v>January</v>
      </c>
      <c r="H597" s="206" t="str">
        <f ca="1">IF(INDEX(INDIRECT("Tractor_Status.xls!"&amp;H$1),MATCH($F597,[1]!Serial,0),0)&lt;&gt;0,INDEX(INDIRECT("Tractor_Status.xls!"&amp;H$1),MATCH($F597,[1]!Serial,0),0),"N/A")</f>
        <v>N/A</v>
      </c>
      <c r="I597" s="206" t="str">
        <f ca="1">IF(INDEX(INDIRECT("Tractor_Status.xls!"&amp;I$1),MATCH($F597,[1]!Serial,0),0)&lt;&gt;0,INDEX(INDIRECT("Tractor_Status.xls!"&amp;I$1),MATCH($F597,[1]!Serial,0),0),"N/A")</f>
        <v>N/A</v>
      </c>
      <c r="J597" s="207" t="str">
        <f ca="1">IF(INDEX(INDIRECT("Tractor_Status.xls!"&amp;J$1),MATCH($F597,[1]!Serial,0),0)&lt;&gt;0,INDEX(INDIRECT("Tractor_Status.xls!"&amp;J$1),MATCH($F597,[1]!Serial,0),0),"N/A")</f>
        <v>1220+</v>
      </c>
      <c r="K597" s="206">
        <f ca="1">INDEX(INDIRECT("Tractor_Status.xls!"&amp;K$1),MATCH($F597,[1]!Serial,0),0)</f>
        <v>0</v>
      </c>
      <c r="L597" s="206" t="str">
        <f ca="1">IF(INDEX(INDIRECT("Tractor_Status.xls!"&amp;L$1),MATCH($F597,[1]!Serial,0),0)&lt;&gt;0,INDEX(INDIRECT("Tractor_Status.xls!"&amp;L$1),MATCH($F597,[1]!Serial,0),0),"N/A")</f>
        <v>N/A</v>
      </c>
      <c r="M597" s="206" t="str">
        <f ca="1">IF(INDEX(INDIRECT("Tractor_Status.xls!"&amp;M$1),MATCH($F597,[1]!Serial,0),0)&lt;&gt;0,INDEX(INDIRECT("Tractor_Status.xls!"&amp;M$1),MATCH($F597,[1]!Serial,0),0),"N/A")</f>
        <v>N/A</v>
      </c>
      <c r="N597" s="206" t="str">
        <f ca="1">IF(INDEX(INDIRECT("Tractor_Status.xls!"&amp;N$1),MATCH($F597,[1]!Serial,0),0)&lt;&gt;0,INDEX(INDIRECT("Tractor_Status.xls!"&amp;N$1),MATCH($F597,[1]!Serial,0),0),"N/A")</f>
        <v>N/A</v>
      </c>
    </row>
    <row r="598" spans="6:14" x14ac:dyDescent="0.4">
      <c r="F598" t="s">
        <v>1065</v>
      </c>
      <c r="G598" s="207" t="str">
        <f ca="1">INDEX($C$2:$C$13,MONTH(INDEX(INDIRECT("Tractor_Status.xls!"&amp;G$1),MATCH($F598,[1]!Serial,0),0)))</f>
        <v>January</v>
      </c>
      <c r="H598" s="206" t="str">
        <f ca="1">IF(INDEX(INDIRECT("Tractor_Status.xls!"&amp;H$1),MATCH($F598,[1]!Serial,0),0)&lt;&gt;0,INDEX(INDIRECT("Tractor_Status.xls!"&amp;H$1),MATCH($F598,[1]!Serial,0),0),"N/A")</f>
        <v>N/A</v>
      </c>
      <c r="I598" s="206" t="str">
        <f ca="1">IF(INDEX(INDIRECT("Tractor_Status.xls!"&amp;I$1),MATCH($F598,[1]!Serial,0),0)&lt;&gt;0,INDEX(INDIRECT("Tractor_Status.xls!"&amp;I$1),MATCH($F598,[1]!Serial,0),0),"N/A")</f>
        <v>N/A</v>
      </c>
      <c r="J598" s="207">
        <f ca="1">IF(INDEX(INDIRECT("Tractor_Status.xls!"&amp;J$1),MATCH($F598,[1]!Serial,0),0)&lt;&gt;0,INDEX(INDIRECT("Tractor_Status.xls!"&amp;J$1),MATCH($F598,[1]!Serial,0),0),"N/A")</f>
        <v>1220</v>
      </c>
      <c r="K598" s="206">
        <f ca="1">INDEX(INDIRECT("Tractor_Status.xls!"&amp;K$1),MATCH($F598,[1]!Serial,0),0)</f>
        <v>0</v>
      </c>
      <c r="L598" s="206" t="str">
        <f ca="1">IF(INDEX(INDIRECT("Tractor_Status.xls!"&amp;L$1),MATCH($F598,[1]!Serial,0),0)&lt;&gt;0,INDEX(INDIRECT("Tractor_Status.xls!"&amp;L$1),MATCH($F598,[1]!Serial,0),0),"N/A")</f>
        <v>N/A</v>
      </c>
      <c r="M598" s="206" t="str">
        <f ca="1">IF(INDEX(INDIRECT("Tractor_Status.xls!"&amp;M$1),MATCH($F598,[1]!Serial,0),0)&lt;&gt;0,INDEX(INDIRECT("Tractor_Status.xls!"&amp;M$1),MATCH($F598,[1]!Serial,0),0),"N/A")</f>
        <v>N/A</v>
      </c>
      <c r="N598" s="206" t="str">
        <f ca="1">IF(INDEX(INDIRECT("Tractor_Status.xls!"&amp;N$1),MATCH($F598,[1]!Serial,0),0)&lt;&gt;0,INDEX(INDIRECT("Tractor_Status.xls!"&amp;N$1),MATCH($F598,[1]!Serial,0),0),"N/A")</f>
        <v>N/A</v>
      </c>
    </row>
    <row r="599" spans="6:14" x14ac:dyDescent="0.4">
      <c r="F599" t="s">
        <v>1066</v>
      </c>
      <c r="G599" s="207" t="str">
        <f ca="1">INDEX($C$2:$C$13,MONTH(INDEX(INDIRECT("Tractor_Status.xls!"&amp;G$1),MATCH($F599,[1]!Serial,0),0)))</f>
        <v>January</v>
      </c>
      <c r="H599" s="206" t="str">
        <f ca="1">IF(INDEX(INDIRECT("Tractor_Status.xls!"&amp;H$1),MATCH($F599,[1]!Serial,0),0)&lt;&gt;0,INDEX(INDIRECT("Tractor_Status.xls!"&amp;H$1),MATCH($F599,[1]!Serial,0),0),"N/A")</f>
        <v>N/A</v>
      </c>
      <c r="I599" s="206" t="str">
        <f ca="1">IF(INDEX(INDIRECT("Tractor_Status.xls!"&amp;I$1),MATCH($F599,[1]!Serial,0),0)&lt;&gt;0,INDEX(INDIRECT("Tractor_Status.xls!"&amp;I$1),MATCH($F599,[1]!Serial,0),0),"N/A")</f>
        <v>N/A</v>
      </c>
      <c r="J599" s="207">
        <f ca="1">IF(INDEX(INDIRECT("Tractor_Status.xls!"&amp;J$1),MATCH($F599,[1]!Serial,0),0)&lt;&gt;0,INDEX(INDIRECT("Tractor_Status.xls!"&amp;J$1),MATCH($F599,[1]!Serial,0),0),"N/A")</f>
        <v>1220</v>
      </c>
      <c r="K599" s="206">
        <f ca="1">INDEX(INDIRECT("Tractor_Status.xls!"&amp;K$1),MATCH($F599,[1]!Serial,0),0)</f>
        <v>0</v>
      </c>
      <c r="L599" s="206" t="str">
        <f ca="1">IF(INDEX(INDIRECT("Tractor_Status.xls!"&amp;L$1),MATCH($F599,[1]!Serial,0),0)&lt;&gt;0,INDEX(INDIRECT("Tractor_Status.xls!"&amp;L$1),MATCH($F599,[1]!Serial,0),0),"N/A")</f>
        <v>N/A</v>
      </c>
      <c r="M599" s="206" t="str">
        <f ca="1">IF(INDEX(INDIRECT("Tractor_Status.xls!"&amp;M$1),MATCH($F599,[1]!Serial,0),0)&lt;&gt;0,INDEX(INDIRECT("Tractor_Status.xls!"&amp;M$1),MATCH($F599,[1]!Serial,0),0),"N/A")</f>
        <v>N/A</v>
      </c>
      <c r="N599" s="206" t="str">
        <f ca="1">IF(INDEX(INDIRECT("Tractor_Status.xls!"&amp;N$1),MATCH($F599,[1]!Serial,0),0)&lt;&gt;0,INDEX(INDIRECT("Tractor_Status.xls!"&amp;N$1),MATCH($F599,[1]!Serial,0),0),"N/A")</f>
        <v>N/A</v>
      </c>
    </row>
    <row r="600" spans="6:14" x14ac:dyDescent="0.4">
      <c r="F600" t="s">
        <v>1067</v>
      </c>
      <c r="G600" s="207" t="str">
        <f ca="1">INDEX($C$2:$C$13,MONTH(INDEX(INDIRECT("Tractor_Status.xls!"&amp;G$1),MATCH($F600,[1]!Serial,0),0)))</f>
        <v>January</v>
      </c>
      <c r="H600" s="206" t="str">
        <f ca="1">IF(INDEX(INDIRECT("Tractor_Status.xls!"&amp;H$1),MATCH($F600,[1]!Serial,0),0)&lt;&gt;0,INDEX(INDIRECT("Tractor_Status.xls!"&amp;H$1),MATCH($F600,[1]!Serial,0),0),"N/A")</f>
        <v>N/A</v>
      </c>
      <c r="I600" s="206" t="str">
        <f ca="1">IF(INDEX(INDIRECT("Tractor_Status.xls!"&amp;I$1),MATCH($F600,[1]!Serial,0),0)&lt;&gt;0,INDEX(INDIRECT("Tractor_Status.xls!"&amp;I$1),MATCH($F600,[1]!Serial,0),0),"N/A")</f>
        <v>N/A</v>
      </c>
      <c r="J600" s="207">
        <f ca="1">IF(INDEX(INDIRECT("Tractor_Status.xls!"&amp;J$1),MATCH($F600,[1]!Serial,0),0)&lt;&gt;0,INDEX(INDIRECT("Tractor_Status.xls!"&amp;J$1),MATCH($F600,[1]!Serial,0),0),"N/A")</f>
        <v>720</v>
      </c>
      <c r="K600" s="206">
        <f ca="1">INDEX(INDIRECT("Tractor_Status.xls!"&amp;K$1),MATCH($F600,[1]!Serial,0),0)</f>
        <v>0</v>
      </c>
      <c r="L600" s="206" t="str">
        <f ca="1">IF(INDEX(INDIRECT("Tractor_Status.xls!"&amp;L$1),MATCH($F600,[1]!Serial,0),0)&lt;&gt;0,INDEX(INDIRECT("Tractor_Status.xls!"&amp;L$1),MATCH($F600,[1]!Serial,0),0),"N/A")</f>
        <v>N/A</v>
      </c>
      <c r="M600" s="206" t="str">
        <f ca="1">IF(INDEX(INDIRECT("Tractor_Status.xls!"&amp;M$1),MATCH($F600,[1]!Serial,0),0)&lt;&gt;0,INDEX(INDIRECT("Tractor_Status.xls!"&amp;M$1),MATCH($F600,[1]!Serial,0),0),"N/A")</f>
        <v>N/A</v>
      </c>
      <c r="N600" s="206" t="str">
        <f ca="1">IF(INDEX(INDIRECT("Tractor_Status.xls!"&amp;N$1),MATCH($F600,[1]!Serial,0),0)&lt;&gt;0,INDEX(INDIRECT("Tractor_Status.xls!"&amp;N$1),MATCH($F600,[1]!Serial,0),0),"N/A")</f>
        <v>N/A</v>
      </c>
    </row>
    <row r="601" spans="6:14" x14ac:dyDescent="0.4">
      <c r="F601" t="s">
        <v>1068</v>
      </c>
      <c r="G601" s="207" t="str">
        <f ca="1">INDEX($C$2:$C$13,MONTH(INDEX(INDIRECT("Tractor_Status.xls!"&amp;G$1),MATCH($F601,[1]!Serial,0),0)))</f>
        <v>January</v>
      </c>
      <c r="H601" s="206" t="str">
        <f ca="1">IF(INDEX(INDIRECT("Tractor_Status.xls!"&amp;H$1),MATCH($F601,[1]!Serial,0),0)&lt;&gt;0,INDEX(INDIRECT("Tractor_Status.xls!"&amp;H$1),MATCH($F601,[1]!Serial,0),0),"N/A")</f>
        <v>N/A</v>
      </c>
      <c r="I601" s="206" t="str">
        <f ca="1">IF(INDEX(INDIRECT("Tractor_Status.xls!"&amp;I$1),MATCH($F601,[1]!Serial,0),0)&lt;&gt;0,INDEX(INDIRECT("Tractor_Status.xls!"&amp;I$1),MATCH($F601,[1]!Serial,0),0),"N/A")</f>
        <v>N/A</v>
      </c>
      <c r="J601" s="207">
        <f ca="1">IF(INDEX(INDIRECT("Tractor_Status.xls!"&amp;J$1),MATCH($F601,[1]!Serial,0),0)&lt;&gt;0,INDEX(INDIRECT("Tractor_Status.xls!"&amp;J$1),MATCH($F601,[1]!Serial,0),0),"N/A")</f>
        <v>1025</v>
      </c>
      <c r="K601" s="206">
        <f ca="1">INDEX(INDIRECT("Tractor_Status.xls!"&amp;K$1),MATCH($F601,[1]!Serial,0),0)</f>
        <v>0</v>
      </c>
      <c r="L601" s="206" t="str">
        <f ca="1">IF(INDEX(INDIRECT("Tractor_Status.xls!"&amp;L$1),MATCH($F601,[1]!Serial,0),0)&lt;&gt;0,INDEX(INDIRECT("Tractor_Status.xls!"&amp;L$1),MATCH($F601,[1]!Serial,0),0),"N/A")</f>
        <v>N/A</v>
      </c>
      <c r="M601" s="206" t="str">
        <f ca="1">IF(INDEX(INDIRECT("Tractor_Status.xls!"&amp;M$1),MATCH($F601,[1]!Serial,0),0)&lt;&gt;0,INDEX(INDIRECT("Tractor_Status.xls!"&amp;M$1),MATCH($F601,[1]!Serial,0),0),"N/A")</f>
        <v>N/A</v>
      </c>
      <c r="N601" s="206" t="str">
        <f ca="1">IF(INDEX(INDIRECT("Tractor_Status.xls!"&amp;N$1),MATCH($F601,[1]!Serial,0),0)&lt;&gt;0,INDEX(INDIRECT("Tractor_Status.xls!"&amp;N$1),MATCH($F601,[1]!Serial,0),0),"N/A")</f>
        <v>N/A</v>
      </c>
    </row>
    <row r="602" spans="6:14" x14ac:dyDescent="0.4">
      <c r="F602" t="s">
        <v>1069</v>
      </c>
      <c r="G602" s="207" t="str">
        <f ca="1">INDEX($C$2:$C$13,MONTH(INDEX(INDIRECT("Tractor_Status.xls!"&amp;G$1),MATCH($F602,[1]!Serial,0),0)))</f>
        <v>January</v>
      </c>
      <c r="H602" s="206" t="str">
        <f ca="1">IF(INDEX(INDIRECT("Tractor_Status.xls!"&amp;H$1),MATCH($F602,[1]!Serial,0),0)&lt;&gt;0,INDEX(INDIRECT("Tractor_Status.xls!"&amp;H$1),MATCH($F602,[1]!Serial,0),0),"N/A")</f>
        <v>N/A</v>
      </c>
      <c r="I602" s="206" t="str">
        <f ca="1">IF(INDEX(INDIRECT("Tractor_Status.xls!"&amp;I$1),MATCH($F602,[1]!Serial,0),0)&lt;&gt;0,INDEX(INDIRECT("Tractor_Status.xls!"&amp;I$1),MATCH($F602,[1]!Serial,0),0),"N/A")</f>
        <v>N/A</v>
      </c>
      <c r="J602" s="207">
        <f ca="1">IF(INDEX(INDIRECT("Tractor_Status.xls!"&amp;J$1),MATCH($F602,[1]!Serial,0),0)&lt;&gt;0,INDEX(INDIRECT("Tractor_Status.xls!"&amp;J$1),MATCH($F602,[1]!Serial,0),0),"N/A")</f>
        <v>720</v>
      </c>
      <c r="K602" s="206">
        <f ca="1">INDEX(INDIRECT("Tractor_Status.xls!"&amp;K$1),MATCH($F602,[1]!Serial,0),0)</f>
        <v>0</v>
      </c>
      <c r="L602" s="206" t="str">
        <f ca="1">IF(INDEX(INDIRECT("Tractor_Status.xls!"&amp;L$1),MATCH($F602,[1]!Serial,0),0)&lt;&gt;0,INDEX(INDIRECT("Tractor_Status.xls!"&amp;L$1),MATCH($F602,[1]!Serial,0),0),"N/A")</f>
        <v>N/A</v>
      </c>
      <c r="M602" s="206" t="str">
        <f ca="1">IF(INDEX(INDIRECT("Tractor_Status.xls!"&amp;M$1),MATCH($F602,[1]!Serial,0),0)&lt;&gt;0,INDEX(INDIRECT("Tractor_Status.xls!"&amp;M$1),MATCH($F602,[1]!Serial,0),0),"N/A")</f>
        <v>N/A</v>
      </c>
      <c r="N602" s="206" t="str">
        <f ca="1">IF(INDEX(INDIRECT("Tractor_Status.xls!"&amp;N$1),MATCH($F602,[1]!Serial,0),0)&lt;&gt;0,INDEX(INDIRECT("Tractor_Status.xls!"&amp;N$1),MATCH($F602,[1]!Serial,0),0),"N/A")</f>
        <v>N/A</v>
      </c>
    </row>
    <row r="603" spans="6:14" x14ac:dyDescent="0.4">
      <c r="F603" t="s">
        <v>1070</v>
      </c>
      <c r="G603" s="207" t="str">
        <f ca="1">INDEX($C$2:$C$13,MONTH(INDEX(INDIRECT("Tractor_Status.xls!"&amp;G$1),MATCH($F603,[1]!Serial,0),0)))</f>
        <v>January</v>
      </c>
      <c r="H603" s="206" t="str">
        <f ca="1">IF(INDEX(INDIRECT("Tractor_Status.xls!"&amp;H$1),MATCH($F603,[1]!Serial,0),0)&lt;&gt;0,INDEX(INDIRECT("Tractor_Status.xls!"&amp;H$1),MATCH($F603,[1]!Serial,0),0),"N/A")</f>
        <v>N/A</v>
      </c>
      <c r="I603" s="206" t="str">
        <f ca="1">IF(INDEX(INDIRECT("Tractor_Status.xls!"&amp;I$1),MATCH($F603,[1]!Serial,0),0)&lt;&gt;0,INDEX(INDIRECT("Tractor_Status.xls!"&amp;I$1),MATCH($F603,[1]!Serial,0),0),"N/A")</f>
        <v>N/A</v>
      </c>
      <c r="J603" s="207">
        <f ca="1">IF(INDEX(INDIRECT("Tractor_Status.xls!"&amp;J$1),MATCH($F603,[1]!Serial,0),0)&lt;&gt;0,INDEX(INDIRECT("Tractor_Status.xls!"&amp;J$1),MATCH($F603,[1]!Serial,0),0),"N/A")</f>
        <v>720</v>
      </c>
      <c r="K603" s="206">
        <f ca="1">INDEX(INDIRECT("Tractor_Status.xls!"&amp;K$1),MATCH($F603,[1]!Serial,0),0)</f>
        <v>0</v>
      </c>
      <c r="L603" s="206" t="str">
        <f ca="1">IF(INDEX(INDIRECT("Tractor_Status.xls!"&amp;L$1),MATCH($F603,[1]!Serial,0),0)&lt;&gt;0,INDEX(INDIRECT("Tractor_Status.xls!"&amp;L$1),MATCH($F603,[1]!Serial,0),0),"N/A")</f>
        <v>N/A</v>
      </c>
      <c r="M603" s="206" t="str">
        <f ca="1">IF(INDEX(INDIRECT("Tractor_Status.xls!"&amp;M$1),MATCH($F603,[1]!Serial,0),0)&lt;&gt;0,INDEX(INDIRECT("Tractor_Status.xls!"&amp;M$1),MATCH($F603,[1]!Serial,0),0),"N/A")</f>
        <v>N/A</v>
      </c>
      <c r="N603" s="206" t="str">
        <f ca="1">IF(INDEX(INDIRECT("Tractor_Status.xls!"&amp;N$1),MATCH($F603,[1]!Serial,0),0)&lt;&gt;0,INDEX(INDIRECT("Tractor_Status.xls!"&amp;N$1),MATCH($F603,[1]!Serial,0),0),"N/A")</f>
        <v>N/A</v>
      </c>
    </row>
    <row r="604" spans="6:14" x14ac:dyDescent="0.4">
      <c r="F604" t="s">
        <v>1071</v>
      </c>
      <c r="G604" s="207" t="str">
        <f ca="1">INDEX($C$2:$C$13,MONTH(INDEX(INDIRECT("Tractor_Status.xls!"&amp;G$1),MATCH($F604,[1]!Serial,0),0)))</f>
        <v>January</v>
      </c>
      <c r="H604" s="206" t="str">
        <f ca="1">IF(INDEX(INDIRECT("Tractor_Status.xls!"&amp;H$1),MATCH($F604,[1]!Serial,0),0)&lt;&gt;0,INDEX(INDIRECT("Tractor_Status.xls!"&amp;H$1),MATCH($F604,[1]!Serial,0),0),"N/A")</f>
        <v>N/A</v>
      </c>
      <c r="I604" s="206" t="str">
        <f ca="1">IF(INDEX(INDIRECT("Tractor_Status.xls!"&amp;I$1),MATCH($F604,[1]!Serial,0),0)&lt;&gt;0,INDEX(INDIRECT("Tractor_Status.xls!"&amp;I$1),MATCH($F604,[1]!Serial,0),0),"N/A")</f>
        <v>N/A</v>
      </c>
      <c r="J604" s="207">
        <f ca="1">IF(INDEX(INDIRECT("Tractor_Status.xls!"&amp;J$1),MATCH($F604,[1]!Serial,0),0)&lt;&gt;0,INDEX(INDIRECT("Tractor_Status.xls!"&amp;J$1),MATCH($F604,[1]!Serial,0),0),"N/A")</f>
        <v>1020</v>
      </c>
      <c r="K604" s="206">
        <f ca="1">INDEX(INDIRECT("Tractor_Status.xls!"&amp;K$1),MATCH($F604,[1]!Serial,0),0)</f>
        <v>0</v>
      </c>
      <c r="L604" s="206" t="str">
        <f ca="1">IF(INDEX(INDIRECT("Tractor_Status.xls!"&amp;L$1),MATCH($F604,[1]!Serial,0),0)&lt;&gt;0,INDEX(INDIRECT("Tractor_Status.xls!"&amp;L$1),MATCH($F604,[1]!Serial,0),0),"N/A")</f>
        <v>N/A</v>
      </c>
      <c r="M604" s="206" t="str">
        <f ca="1">IF(INDEX(INDIRECT("Tractor_Status.xls!"&amp;M$1),MATCH($F604,[1]!Serial,0),0)&lt;&gt;0,INDEX(INDIRECT("Tractor_Status.xls!"&amp;M$1),MATCH($F604,[1]!Serial,0),0),"N/A")</f>
        <v>N/A</v>
      </c>
      <c r="N604" s="206" t="str">
        <f ca="1">IF(INDEX(INDIRECT("Tractor_Status.xls!"&amp;N$1),MATCH($F604,[1]!Serial,0),0)&lt;&gt;0,INDEX(INDIRECT("Tractor_Status.xls!"&amp;N$1),MATCH($F604,[1]!Serial,0),0),"N/A")</f>
        <v>N/A</v>
      </c>
    </row>
    <row r="605" spans="6:14" x14ac:dyDescent="0.4">
      <c r="F605" t="s">
        <v>1072</v>
      </c>
      <c r="G605" s="207" t="str">
        <f ca="1">INDEX($C$2:$C$13,MONTH(INDEX(INDIRECT("Tractor_Status.xls!"&amp;G$1),MATCH($F605,[1]!Serial,0),0)))</f>
        <v>January</v>
      </c>
      <c r="H605" s="206" t="str">
        <f ca="1">IF(INDEX(INDIRECT("Tractor_Status.xls!"&amp;H$1),MATCH($F605,[1]!Serial,0),0)&lt;&gt;0,INDEX(INDIRECT("Tractor_Status.xls!"&amp;H$1),MATCH($F605,[1]!Serial,0),0),"N/A")</f>
        <v>N/A</v>
      </c>
      <c r="I605" s="206" t="str">
        <f ca="1">IF(INDEX(INDIRECT("Tractor_Status.xls!"&amp;I$1),MATCH($F605,[1]!Serial,0),0)&lt;&gt;0,INDEX(INDIRECT("Tractor_Status.xls!"&amp;I$1),MATCH($F605,[1]!Serial,0),0),"N/A")</f>
        <v>N/A</v>
      </c>
      <c r="J605" s="207">
        <f ca="1">IF(INDEX(INDIRECT("Tractor_Status.xls!"&amp;J$1),MATCH($F605,[1]!Serial,0),0)&lt;&gt;0,INDEX(INDIRECT("Tractor_Status.xls!"&amp;J$1),MATCH($F605,[1]!Serial,0),0),"N/A")</f>
        <v>1025</v>
      </c>
      <c r="K605" s="206">
        <f ca="1">INDEX(INDIRECT("Tractor_Status.xls!"&amp;K$1),MATCH($F605,[1]!Serial,0),0)</f>
        <v>0</v>
      </c>
      <c r="L605" s="206" t="str">
        <f ca="1">IF(INDEX(INDIRECT("Tractor_Status.xls!"&amp;L$1),MATCH($F605,[1]!Serial,0),0)&lt;&gt;0,INDEX(INDIRECT("Tractor_Status.xls!"&amp;L$1),MATCH($F605,[1]!Serial,0),0),"N/A")</f>
        <v>N/A</v>
      </c>
      <c r="M605" s="206" t="str">
        <f ca="1">IF(INDEX(INDIRECT("Tractor_Status.xls!"&amp;M$1),MATCH($F605,[1]!Serial,0),0)&lt;&gt;0,INDEX(INDIRECT("Tractor_Status.xls!"&amp;M$1),MATCH($F605,[1]!Serial,0),0),"N/A")</f>
        <v>N/A</v>
      </c>
      <c r="N605" s="206" t="str">
        <f ca="1">IF(INDEX(INDIRECT("Tractor_Status.xls!"&amp;N$1),MATCH($F605,[1]!Serial,0),0)&lt;&gt;0,INDEX(INDIRECT("Tractor_Status.xls!"&amp;N$1),MATCH($F605,[1]!Serial,0),0),"N/A")</f>
        <v>N/A</v>
      </c>
    </row>
    <row r="606" spans="6:14" x14ac:dyDescent="0.4">
      <c r="F606" t="s">
        <v>1073</v>
      </c>
      <c r="G606" s="207" t="str">
        <f ca="1">INDEX($C$2:$C$13,MONTH(INDEX(INDIRECT("Tractor_Status.xls!"&amp;G$1),MATCH($F606,[1]!Serial,0),0)))</f>
        <v>January</v>
      </c>
      <c r="H606" s="206" t="str">
        <f ca="1">IF(INDEX(INDIRECT("Tractor_Status.xls!"&amp;H$1),MATCH($F606,[1]!Serial,0),0)&lt;&gt;0,INDEX(INDIRECT("Tractor_Status.xls!"&amp;H$1),MATCH($F606,[1]!Serial,0),0),"N/A")</f>
        <v>N/A</v>
      </c>
      <c r="I606" s="206" t="str">
        <f ca="1">IF(INDEX(INDIRECT("Tractor_Status.xls!"&amp;I$1),MATCH($F606,[1]!Serial,0),0)&lt;&gt;0,INDEX(INDIRECT("Tractor_Status.xls!"&amp;I$1),MATCH($F606,[1]!Serial,0),0),"N/A")</f>
        <v>N/A</v>
      </c>
      <c r="J606" s="207">
        <f ca="1">IF(INDEX(INDIRECT("Tractor_Status.xls!"&amp;J$1),MATCH($F606,[1]!Serial,0),0)&lt;&gt;0,INDEX(INDIRECT("Tractor_Status.xls!"&amp;J$1),MATCH($F606,[1]!Serial,0),0),"N/A")</f>
        <v>720</v>
      </c>
      <c r="K606" s="206">
        <f ca="1">INDEX(INDIRECT("Tractor_Status.xls!"&amp;K$1),MATCH($F606,[1]!Serial,0),0)</f>
        <v>0</v>
      </c>
      <c r="L606" s="206" t="str">
        <f ca="1">IF(INDEX(INDIRECT("Tractor_Status.xls!"&amp;L$1),MATCH($F606,[1]!Serial,0),0)&lt;&gt;0,INDEX(INDIRECT("Tractor_Status.xls!"&amp;L$1),MATCH($F606,[1]!Serial,0),0),"N/A")</f>
        <v>N/A</v>
      </c>
      <c r="M606" s="206" t="str">
        <f ca="1">IF(INDEX(INDIRECT("Tractor_Status.xls!"&amp;M$1),MATCH($F606,[1]!Serial,0),0)&lt;&gt;0,INDEX(INDIRECT("Tractor_Status.xls!"&amp;M$1),MATCH($F606,[1]!Serial,0),0),"N/A")</f>
        <v>N/A</v>
      </c>
      <c r="N606" s="206" t="str">
        <f ca="1">IF(INDEX(INDIRECT("Tractor_Status.xls!"&amp;N$1),MATCH($F606,[1]!Serial,0),0)&lt;&gt;0,INDEX(INDIRECT("Tractor_Status.xls!"&amp;N$1),MATCH($F606,[1]!Serial,0),0),"N/A")</f>
        <v>N/A</v>
      </c>
    </row>
    <row r="607" spans="6:14" x14ac:dyDescent="0.4">
      <c r="F607" t="s">
        <v>1074</v>
      </c>
      <c r="G607" s="207" t="str">
        <f ca="1">INDEX($C$2:$C$13,MONTH(INDEX(INDIRECT("Tractor_Status.xls!"&amp;G$1),MATCH($F607,[1]!Serial,0),0)))</f>
        <v>January</v>
      </c>
      <c r="H607" s="206" t="str">
        <f ca="1">IF(INDEX(INDIRECT("Tractor_Status.xls!"&amp;H$1),MATCH($F607,[1]!Serial,0),0)&lt;&gt;0,INDEX(INDIRECT("Tractor_Status.xls!"&amp;H$1),MATCH($F607,[1]!Serial,0),0),"N/A")</f>
        <v>N/A</v>
      </c>
      <c r="I607" s="206" t="str">
        <f ca="1">IF(INDEX(INDIRECT("Tractor_Status.xls!"&amp;I$1),MATCH($F607,[1]!Serial,0),0)&lt;&gt;0,INDEX(INDIRECT("Tractor_Status.xls!"&amp;I$1),MATCH($F607,[1]!Serial,0),0),"N/A")</f>
        <v>N/A</v>
      </c>
      <c r="J607" s="207" t="str">
        <f ca="1">IF(INDEX(INDIRECT("Tractor_Status.xls!"&amp;J$1),MATCH($F607,[1]!Serial,0),0)&lt;&gt;0,INDEX(INDIRECT("Tractor_Status.xls!"&amp;J$1),MATCH($F607,[1]!Serial,0),0),"N/A")</f>
        <v>1220+</v>
      </c>
      <c r="K607" s="206">
        <f ca="1">INDEX(INDIRECT("Tractor_Status.xls!"&amp;K$1),MATCH($F607,[1]!Serial,0),0)</f>
        <v>0</v>
      </c>
      <c r="L607" s="206" t="str">
        <f ca="1">IF(INDEX(INDIRECT("Tractor_Status.xls!"&amp;L$1),MATCH($F607,[1]!Serial,0),0)&lt;&gt;0,INDEX(INDIRECT("Tractor_Status.xls!"&amp;L$1),MATCH($F607,[1]!Serial,0),0),"N/A")</f>
        <v>N/A</v>
      </c>
      <c r="M607" s="206" t="str">
        <f ca="1">IF(INDEX(INDIRECT("Tractor_Status.xls!"&amp;M$1),MATCH($F607,[1]!Serial,0),0)&lt;&gt;0,INDEX(INDIRECT("Tractor_Status.xls!"&amp;M$1),MATCH($F607,[1]!Serial,0),0),"N/A")</f>
        <v>N/A</v>
      </c>
      <c r="N607" s="206" t="str">
        <f ca="1">IF(INDEX(INDIRECT("Tractor_Status.xls!"&amp;N$1),MATCH($F607,[1]!Serial,0),0)&lt;&gt;0,INDEX(INDIRECT("Tractor_Status.xls!"&amp;N$1),MATCH($F607,[1]!Serial,0),0),"N/A")</f>
        <v>N/A</v>
      </c>
    </row>
    <row r="608" spans="6:14" x14ac:dyDescent="0.4">
      <c r="F608" t="s">
        <v>1075</v>
      </c>
      <c r="G608" s="207" t="str">
        <f ca="1">INDEX($C$2:$C$13,MONTH(INDEX(INDIRECT("Tractor_Status.xls!"&amp;G$1),MATCH($F608,[1]!Serial,0),0)))</f>
        <v>January</v>
      </c>
      <c r="H608" s="206" t="str">
        <f ca="1">IF(INDEX(INDIRECT("Tractor_Status.xls!"&amp;H$1),MATCH($F608,[1]!Serial,0),0)&lt;&gt;0,INDEX(INDIRECT("Tractor_Status.xls!"&amp;H$1),MATCH($F608,[1]!Serial,0),0),"N/A")</f>
        <v>N/A</v>
      </c>
      <c r="I608" s="206" t="str">
        <f ca="1">IF(INDEX(INDIRECT("Tractor_Status.xls!"&amp;I$1),MATCH($F608,[1]!Serial,0),0)&lt;&gt;0,INDEX(INDIRECT("Tractor_Status.xls!"&amp;I$1),MATCH($F608,[1]!Serial,0),0),"N/A")</f>
        <v>N/A</v>
      </c>
      <c r="J608" s="207">
        <f ca="1">IF(INDEX(INDIRECT("Tractor_Status.xls!"&amp;J$1),MATCH($F608,[1]!Serial,0),0)&lt;&gt;0,INDEX(INDIRECT("Tractor_Status.xls!"&amp;J$1),MATCH($F608,[1]!Serial,0),0),"N/A")</f>
        <v>1220</v>
      </c>
      <c r="K608" s="206">
        <f ca="1">INDEX(INDIRECT("Tractor_Status.xls!"&amp;K$1),MATCH($F608,[1]!Serial,0),0)</f>
        <v>0</v>
      </c>
      <c r="L608" s="206" t="str">
        <f ca="1">IF(INDEX(INDIRECT("Tractor_Status.xls!"&amp;L$1),MATCH($F608,[1]!Serial,0),0)&lt;&gt;0,INDEX(INDIRECT("Tractor_Status.xls!"&amp;L$1),MATCH($F608,[1]!Serial,0),0),"N/A")</f>
        <v>N/A</v>
      </c>
      <c r="M608" s="206" t="str">
        <f ca="1">IF(INDEX(INDIRECT("Tractor_Status.xls!"&amp;M$1),MATCH($F608,[1]!Serial,0),0)&lt;&gt;0,INDEX(INDIRECT("Tractor_Status.xls!"&amp;M$1),MATCH($F608,[1]!Serial,0),0),"N/A")</f>
        <v>N/A</v>
      </c>
      <c r="N608" s="206" t="str">
        <f ca="1">IF(INDEX(INDIRECT("Tractor_Status.xls!"&amp;N$1),MATCH($F608,[1]!Serial,0),0)&lt;&gt;0,INDEX(INDIRECT("Tractor_Status.xls!"&amp;N$1),MATCH($F608,[1]!Serial,0),0),"N/A")</f>
        <v>N/A</v>
      </c>
    </row>
    <row r="609" spans="6:14" x14ac:dyDescent="0.4">
      <c r="F609" t="s">
        <v>1076</v>
      </c>
      <c r="G609" s="207" t="str">
        <f ca="1">INDEX($C$2:$C$13,MONTH(INDEX(INDIRECT("Tractor_Status.xls!"&amp;G$1),MATCH($F609,[1]!Serial,0),0)))</f>
        <v>January</v>
      </c>
      <c r="H609" s="206" t="str">
        <f ca="1">IF(INDEX(INDIRECT("Tractor_Status.xls!"&amp;H$1),MATCH($F609,[1]!Serial,0),0)&lt;&gt;0,INDEX(INDIRECT("Tractor_Status.xls!"&amp;H$1),MATCH($F609,[1]!Serial,0),0),"N/A")</f>
        <v>N/A</v>
      </c>
      <c r="I609" s="206" t="str">
        <f ca="1">IF(INDEX(INDIRECT("Tractor_Status.xls!"&amp;I$1),MATCH($F609,[1]!Serial,0),0)&lt;&gt;0,INDEX(INDIRECT("Tractor_Status.xls!"&amp;I$1),MATCH($F609,[1]!Serial,0),0),"N/A")</f>
        <v>N/A</v>
      </c>
      <c r="J609" s="207">
        <f ca="1">IF(INDEX(INDIRECT("Tractor_Status.xls!"&amp;J$1),MATCH($F609,[1]!Serial,0),0)&lt;&gt;0,INDEX(INDIRECT("Tractor_Status.xls!"&amp;J$1),MATCH($F609,[1]!Serial,0),0),"N/A")</f>
        <v>1025</v>
      </c>
      <c r="K609" s="206">
        <f ca="1">INDEX(INDIRECT("Tractor_Status.xls!"&amp;K$1),MATCH($F609,[1]!Serial,0),0)</f>
        <v>0</v>
      </c>
      <c r="L609" s="206" t="str">
        <f ca="1">IF(INDEX(INDIRECT("Tractor_Status.xls!"&amp;L$1),MATCH($F609,[1]!Serial,0),0)&lt;&gt;0,INDEX(INDIRECT("Tractor_Status.xls!"&amp;L$1),MATCH($F609,[1]!Serial,0),0),"N/A")</f>
        <v>N/A</v>
      </c>
      <c r="M609" s="206" t="str">
        <f ca="1">IF(INDEX(INDIRECT("Tractor_Status.xls!"&amp;M$1),MATCH($F609,[1]!Serial,0),0)&lt;&gt;0,INDEX(INDIRECT("Tractor_Status.xls!"&amp;M$1),MATCH($F609,[1]!Serial,0),0),"N/A")</f>
        <v>N/A</v>
      </c>
      <c r="N609" s="206" t="str">
        <f ca="1">IF(INDEX(INDIRECT("Tractor_Status.xls!"&amp;N$1),MATCH($F609,[1]!Serial,0),0)&lt;&gt;0,INDEX(INDIRECT("Tractor_Status.xls!"&amp;N$1),MATCH($F609,[1]!Serial,0),0),"N/A")</f>
        <v>N/A</v>
      </c>
    </row>
    <row r="610" spans="6:14" x14ac:dyDescent="0.4">
      <c r="F610" t="s">
        <v>1077</v>
      </c>
      <c r="G610" s="207" t="str">
        <f ca="1">INDEX($C$2:$C$13,MONTH(INDEX(INDIRECT("Tractor_Status.xls!"&amp;G$1),MATCH($F610,[1]!Serial,0),0)))</f>
        <v>January</v>
      </c>
      <c r="H610" s="206" t="str">
        <f ca="1">IF(INDEX(INDIRECT("Tractor_Status.xls!"&amp;H$1),MATCH($F610,[1]!Serial,0),0)&lt;&gt;0,INDEX(INDIRECT("Tractor_Status.xls!"&amp;H$1),MATCH($F610,[1]!Serial,0),0),"N/A")</f>
        <v>N/A</v>
      </c>
      <c r="I610" s="206" t="str">
        <f ca="1">IF(INDEX(INDIRECT("Tractor_Status.xls!"&amp;I$1),MATCH($F610,[1]!Serial,0),0)&lt;&gt;0,INDEX(INDIRECT("Tractor_Status.xls!"&amp;I$1),MATCH($F610,[1]!Serial,0),0),"N/A")</f>
        <v>N/A</v>
      </c>
      <c r="J610" s="207">
        <f ca="1">IF(INDEX(INDIRECT("Tractor_Status.xls!"&amp;J$1),MATCH($F610,[1]!Serial,0),0)&lt;&gt;0,INDEX(INDIRECT("Tractor_Status.xls!"&amp;J$1),MATCH($F610,[1]!Serial,0),0),"N/A")</f>
        <v>720</v>
      </c>
      <c r="K610" s="206">
        <f ca="1">INDEX(INDIRECT("Tractor_Status.xls!"&amp;K$1),MATCH($F610,[1]!Serial,0),0)</f>
        <v>0</v>
      </c>
      <c r="L610" s="206" t="str">
        <f ca="1">IF(INDEX(INDIRECT("Tractor_Status.xls!"&amp;L$1),MATCH($F610,[1]!Serial,0),0)&lt;&gt;0,INDEX(INDIRECT("Tractor_Status.xls!"&amp;L$1),MATCH($F610,[1]!Serial,0),0),"N/A")</f>
        <v>N/A</v>
      </c>
      <c r="M610" s="206" t="str">
        <f ca="1">IF(INDEX(INDIRECT("Tractor_Status.xls!"&amp;M$1),MATCH($F610,[1]!Serial,0),0)&lt;&gt;0,INDEX(INDIRECT("Tractor_Status.xls!"&amp;M$1),MATCH($F610,[1]!Serial,0),0),"N/A")</f>
        <v>N/A</v>
      </c>
      <c r="N610" s="206" t="str">
        <f ca="1">IF(INDEX(INDIRECT("Tractor_Status.xls!"&amp;N$1),MATCH($F610,[1]!Serial,0),0)&lt;&gt;0,INDEX(INDIRECT("Tractor_Status.xls!"&amp;N$1),MATCH($F610,[1]!Serial,0),0),"N/A")</f>
        <v>N/A</v>
      </c>
    </row>
    <row r="611" spans="6:14" x14ac:dyDescent="0.4">
      <c r="F611" t="s">
        <v>1078</v>
      </c>
      <c r="G611" s="207" t="str">
        <f ca="1">INDEX($C$2:$C$13,MONTH(INDEX(INDIRECT("Tractor_Status.xls!"&amp;G$1),MATCH($F611,[1]!Serial,0),0)))</f>
        <v>January</v>
      </c>
      <c r="H611" s="206" t="str">
        <f ca="1">IF(INDEX(INDIRECT("Tractor_Status.xls!"&amp;H$1),MATCH($F611,[1]!Serial,0),0)&lt;&gt;0,INDEX(INDIRECT("Tractor_Status.xls!"&amp;H$1),MATCH($F611,[1]!Serial,0),0),"N/A")</f>
        <v>N/A</v>
      </c>
      <c r="I611" s="206" t="str">
        <f ca="1">IF(INDEX(INDIRECT("Tractor_Status.xls!"&amp;I$1),MATCH($F611,[1]!Serial,0),0)&lt;&gt;0,INDEX(INDIRECT("Tractor_Status.xls!"&amp;I$1),MATCH($F611,[1]!Serial,0),0),"N/A")</f>
        <v>N/A</v>
      </c>
      <c r="J611" s="207">
        <f ca="1">IF(INDEX(INDIRECT("Tractor_Status.xls!"&amp;J$1),MATCH($F611,[1]!Serial,0),0)&lt;&gt;0,INDEX(INDIRECT("Tractor_Status.xls!"&amp;J$1),MATCH($F611,[1]!Serial,0),0),"N/A")</f>
        <v>1220</v>
      </c>
      <c r="K611" s="206">
        <f ca="1">INDEX(INDIRECT("Tractor_Status.xls!"&amp;K$1),MATCH($F611,[1]!Serial,0),0)</f>
        <v>0</v>
      </c>
      <c r="L611" s="206" t="str">
        <f ca="1">IF(INDEX(INDIRECT("Tractor_Status.xls!"&amp;L$1),MATCH($F611,[1]!Serial,0),0)&lt;&gt;0,INDEX(INDIRECT("Tractor_Status.xls!"&amp;L$1),MATCH($F611,[1]!Serial,0),0),"N/A")</f>
        <v>N/A</v>
      </c>
      <c r="M611" s="206" t="str">
        <f ca="1">IF(INDEX(INDIRECT("Tractor_Status.xls!"&amp;M$1),MATCH($F611,[1]!Serial,0),0)&lt;&gt;0,INDEX(INDIRECT("Tractor_Status.xls!"&amp;M$1),MATCH($F611,[1]!Serial,0),0),"N/A")</f>
        <v>N/A</v>
      </c>
      <c r="N611" s="206" t="str">
        <f ca="1">IF(INDEX(INDIRECT("Tractor_Status.xls!"&amp;N$1),MATCH($F611,[1]!Serial,0),0)&lt;&gt;0,INDEX(INDIRECT("Tractor_Status.xls!"&amp;N$1),MATCH($F611,[1]!Serial,0),0),"N/A")</f>
        <v>N/A</v>
      </c>
    </row>
    <row r="612" spans="6:14" x14ac:dyDescent="0.4">
      <c r="F612" t="s">
        <v>1079</v>
      </c>
      <c r="G612" s="207" t="str">
        <f ca="1">INDEX($C$2:$C$13,MONTH(INDEX(INDIRECT("Tractor_Status.xls!"&amp;G$1),MATCH($F612,[1]!Serial,0),0)))</f>
        <v>January</v>
      </c>
      <c r="H612" s="206" t="str">
        <f ca="1">IF(INDEX(INDIRECT("Tractor_Status.xls!"&amp;H$1),MATCH($F612,[1]!Serial,0),0)&lt;&gt;0,INDEX(INDIRECT("Tractor_Status.xls!"&amp;H$1),MATCH($F612,[1]!Serial,0),0),"N/A")</f>
        <v>N/A</v>
      </c>
      <c r="I612" s="206" t="str">
        <f ca="1">IF(INDEX(INDIRECT("Tractor_Status.xls!"&amp;I$1),MATCH($F612,[1]!Serial,0),0)&lt;&gt;0,INDEX(INDIRECT("Tractor_Status.xls!"&amp;I$1),MATCH($F612,[1]!Serial,0),0),"N/A")</f>
        <v>N/A</v>
      </c>
      <c r="J612" s="207">
        <f ca="1">IF(INDEX(INDIRECT("Tractor_Status.xls!"&amp;J$1),MATCH($F612,[1]!Serial,0),0)&lt;&gt;0,INDEX(INDIRECT("Tractor_Status.xls!"&amp;J$1),MATCH($F612,[1]!Serial,0),0),"N/A")</f>
        <v>720</v>
      </c>
      <c r="K612" s="206">
        <f ca="1">INDEX(INDIRECT("Tractor_Status.xls!"&amp;K$1),MATCH($F612,[1]!Serial,0),0)</f>
        <v>0</v>
      </c>
      <c r="L612" s="206" t="str">
        <f ca="1">IF(INDEX(INDIRECT("Tractor_Status.xls!"&amp;L$1),MATCH($F612,[1]!Serial,0),0)&lt;&gt;0,INDEX(INDIRECT("Tractor_Status.xls!"&amp;L$1),MATCH($F612,[1]!Serial,0),0),"N/A")</f>
        <v>N/A</v>
      </c>
      <c r="M612" s="206" t="str">
        <f ca="1">IF(INDEX(INDIRECT("Tractor_Status.xls!"&amp;M$1),MATCH($F612,[1]!Serial,0),0)&lt;&gt;0,INDEX(INDIRECT("Tractor_Status.xls!"&amp;M$1),MATCH($F612,[1]!Serial,0),0),"N/A")</f>
        <v>N/A</v>
      </c>
      <c r="N612" s="206" t="str">
        <f ca="1">IF(INDEX(INDIRECT("Tractor_Status.xls!"&amp;N$1),MATCH($F612,[1]!Serial,0),0)&lt;&gt;0,INDEX(INDIRECT("Tractor_Status.xls!"&amp;N$1),MATCH($F612,[1]!Serial,0),0),"N/A")</f>
        <v>N/A</v>
      </c>
    </row>
    <row r="613" spans="6:14" x14ac:dyDescent="0.4">
      <c r="F613" t="s">
        <v>1080</v>
      </c>
      <c r="G613" s="207" t="str">
        <f ca="1">INDEX($C$2:$C$13,MONTH(INDEX(INDIRECT("Tractor_Status.xls!"&amp;G$1),MATCH($F613,[1]!Serial,0),0)))</f>
        <v>January</v>
      </c>
      <c r="H613" s="206" t="str">
        <f ca="1">IF(INDEX(INDIRECT("Tractor_Status.xls!"&amp;H$1),MATCH($F613,[1]!Serial,0),0)&lt;&gt;0,INDEX(INDIRECT("Tractor_Status.xls!"&amp;H$1),MATCH($F613,[1]!Serial,0),0),"N/A")</f>
        <v>N/A</v>
      </c>
      <c r="I613" s="206" t="str">
        <f ca="1">IF(INDEX(INDIRECT("Tractor_Status.xls!"&amp;I$1),MATCH($F613,[1]!Serial,0),0)&lt;&gt;0,INDEX(INDIRECT("Tractor_Status.xls!"&amp;I$1),MATCH($F613,[1]!Serial,0),0),"N/A")</f>
        <v>N/A</v>
      </c>
      <c r="J613" s="207">
        <f ca="1">IF(INDEX(INDIRECT("Tractor_Status.xls!"&amp;J$1),MATCH($F613,[1]!Serial,0),0)&lt;&gt;0,INDEX(INDIRECT("Tractor_Status.xls!"&amp;J$1),MATCH($F613,[1]!Serial,0),0),"N/A")</f>
        <v>720</v>
      </c>
      <c r="K613" s="206">
        <f ca="1">INDEX(INDIRECT("Tractor_Status.xls!"&amp;K$1),MATCH($F613,[1]!Serial,0),0)</f>
        <v>0</v>
      </c>
      <c r="L613" s="206" t="str">
        <f ca="1">IF(INDEX(INDIRECT("Tractor_Status.xls!"&amp;L$1),MATCH($F613,[1]!Serial,0),0)&lt;&gt;0,INDEX(INDIRECT("Tractor_Status.xls!"&amp;L$1),MATCH($F613,[1]!Serial,0),0),"N/A")</f>
        <v>N/A</v>
      </c>
      <c r="M613" s="206" t="str">
        <f ca="1">IF(INDEX(INDIRECT("Tractor_Status.xls!"&amp;M$1),MATCH($F613,[1]!Serial,0),0)&lt;&gt;0,INDEX(INDIRECT("Tractor_Status.xls!"&amp;M$1),MATCH($F613,[1]!Serial,0),0),"N/A")</f>
        <v>N/A</v>
      </c>
      <c r="N613" s="206" t="str">
        <f ca="1">IF(INDEX(INDIRECT("Tractor_Status.xls!"&amp;N$1),MATCH($F613,[1]!Serial,0),0)&lt;&gt;0,INDEX(INDIRECT("Tractor_Status.xls!"&amp;N$1),MATCH($F613,[1]!Serial,0),0),"N/A")</f>
        <v>N/A</v>
      </c>
    </row>
    <row r="614" spans="6:14" x14ac:dyDescent="0.4">
      <c r="F614" t="s">
        <v>1081</v>
      </c>
      <c r="G614" s="207" t="str">
        <f ca="1">INDEX($C$2:$C$13,MONTH(INDEX(INDIRECT("Tractor_Status.xls!"&amp;G$1),MATCH($F614,[1]!Serial,0),0)))</f>
        <v>January</v>
      </c>
      <c r="H614" s="206" t="str">
        <f ca="1">IF(INDEX(INDIRECT("Tractor_Status.xls!"&amp;H$1),MATCH($F614,[1]!Serial,0),0)&lt;&gt;0,INDEX(INDIRECT("Tractor_Status.xls!"&amp;H$1),MATCH($F614,[1]!Serial,0),0),"N/A")</f>
        <v>N/A</v>
      </c>
      <c r="I614" s="206" t="str">
        <f ca="1">IF(INDEX(INDIRECT("Tractor_Status.xls!"&amp;I$1),MATCH($F614,[1]!Serial,0),0)&lt;&gt;0,INDEX(INDIRECT("Tractor_Status.xls!"&amp;I$1),MATCH($F614,[1]!Serial,0),0),"N/A")</f>
        <v>N/A</v>
      </c>
      <c r="J614" s="207">
        <f ca="1">IF(INDEX(INDIRECT("Tractor_Status.xls!"&amp;J$1),MATCH($F614,[1]!Serial,0),0)&lt;&gt;0,INDEX(INDIRECT("Tractor_Status.xls!"&amp;J$1),MATCH($F614,[1]!Serial,0),0),"N/A")</f>
        <v>1020</v>
      </c>
      <c r="K614" s="206">
        <f ca="1">INDEX(INDIRECT("Tractor_Status.xls!"&amp;K$1),MATCH($F614,[1]!Serial,0),0)</f>
        <v>0</v>
      </c>
      <c r="L614" s="206" t="str">
        <f ca="1">IF(INDEX(INDIRECT("Tractor_Status.xls!"&amp;L$1),MATCH($F614,[1]!Serial,0),0)&lt;&gt;0,INDEX(INDIRECT("Tractor_Status.xls!"&amp;L$1),MATCH($F614,[1]!Serial,0),0),"N/A")</f>
        <v>N/A</v>
      </c>
      <c r="M614" s="206" t="str">
        <f ca="1">IF(INDEX(INDIRECT("Tractor_Status.xls!"&amp;M$1),MATCH($F614,[1]!Serial,0),0)&lt;&gt;0,INDEX(INDIRECT("Tractor_Status.xls!"&amp;M$1),MATCH($F614,[1]!Serial,0),0),"N/A")</f>
        <v>N/A</v>
      </c>
      <c r="N614" s="206" t="str">
        <f ca="1">IF(INDEX(INDIRECT("Tractor_Status.xls!"&amp;N$1),MATCH($F614,[1]!Serial,0),0)&lt;&gt;0,INDEX(INDIRECT("Tractor_Status.xls!"&amp;N$1),MATCH($F614,[1]!Serial,0),0),"N/A")</f>
        <v>N/A</v>
      </c>
    </row>
    <row r="615" spans="6:14" x14ac:dyDescent="0.4">
      <c r="F615" t="s">
        <v>1082</v>
      </c>
      <c r="G615" s="207" t="str">
        <f ca="1">INDEX($C$2:$C$13,MONTH(INDEX(INDIRECT("Tractor_Status.xls!"&amp;G$1),MATCH($F615,[1]!Serial,0),0)))</f>
        <v>January</v>
      </c>
      <c r="H615" s="206" t="str">
        <f ca="1">IF(INDEX(INDIRECT("Tractor_Status.xls!"&amp;H$1),MATCH($F615,[1]!Serial,0),0)&lt;&gt;0,INDEX(INDIRECT("Tractor_Status.xls!"&amp;H$1),MATCH($F615,[1]!Serial,0),0),"N/A")</f>
        <v>N/A</v>
      </c>
      <c r="I615" s="206" t="str">
        <f ca="1">IF(INDEX(INDIRECT("Tractor_Status.xls!"&amp;I$1),MATCH($F615,[1]!Serial,0),0)&lt;&gt;0,INDEX(INDIRECT("Tractor_Status.xls!"&amp;I$1),MATCH($F615,[1]!Serial,0),0),"N/A")</f>
        <v>N/A</v>
      </c>
      <c r="J615" s="207">
        <f ca="1">IF(INDEX(INDIRECT("Tractor_Status.xls!"&amp;J$1),MATCH($F615,[1]!Serial,0),0)&lt;&gt;0,INDEX(INDIRECT("Tractor_Status.xls!"&amp;J$1),MATCH($F615,[1]!Serial,0),0),"N/A")</f>
        <v>1025</v>
      </c>
      <c r="K615" s="206">
        <f ca="1">INDEX(INDIRECT("Tractor_Status.xls!"&amp;K$1),MATCH($F615,[1]!Serial,0),0)</f>
        <v>0</v>
      </c>
      <c r="L615" s="206" t="str">
        <f ca="1">IF(INDEX(INDIRECT("Tractor_Status.xls!"&amp;L$1),MATCH($F615,[1]!Serial,0),0)&lt;&gt;0,INDEX(INDIRECT("Tractor_Status.xls!"&amp;L$1),MATCH($F615,[1]!Serial,0),0),"N/A")</f>
        <v>N/A</v>
      </c>
      <c r="M615" s="206" t="str">
        <f ca="1">IF(INDEX(INDIRECT("Tractor_Status.xls!"&amp;M$1),MATCH($F615,[1]!Serial,0),0)&lt;&gt;0,INDEX(INDIRECT("Tractor_Status.xls!"&amp;M$1),MATCH($F615,[1]!Serial,0),0),"N/A")</f>
        <v>N/A</v>
      </c>
      <c r="N615" s="206" t="str">
        <f ca="1">IF(INDEX(INDIRECT("Tractor_Status.xls!"&amp;N$1),MATCH($F615,[1]!Serial,0),0)&lt;&gt;0,INDEX(INDIRECT("Tractor_Status.xls!"&amp;N$1),MATCH($F615,[1]!Serial,0),0),"N/A")</f>
        <v>N/A</v>
      </c>
    </row>
    <row r="616" spans="6:14" x14ac:dyDescent="0.4">
      <c r="F616" t="s">
        <v>1083</v>
      </c>
      <c r="G616" s="207" t="str">
        <f ca="1">INDEX($C$2:$C$13,MONTH(INDEX(INDIRECT("Tractor_Status.xls!"&amp;G$1),MATCH($F616,[1]!Serial,0),0)))</f>
        <v>January</v>
      </c>
      <c r="H616" s="206" t="str">
        <f ca="1">IF(INDEX(INDIRECT("Tractor_Status.xls!"&amp;H$1),MATCH($F616,[1]!Serial,0),0)&lt;&gt;0,INDEX(INDIRECT("Tractor_Status.xls!"&amp;H$1),MATCH($F616,[1]!Serial,0),0),"N/A")</f>
        <v>N/A</v>
      </c>
      <c r="I616" s="206" t="str">
        <f ca="1">IF(INDEX(INDIRECT("Tractor_Status.xls!"&amp;I$1),MATCH($F616,[1]!Serial,0),0)&lt;&gt;0,INDEX(INDIRECT("Tractor_Status.xls!"&amp;I$1),MATCH($F616,[1]!Serial,0),0),"N/A")</f>
        <v>N/A</v>
      </c>
      <c r="J616" s="207">
        <f ca="1">IF(INDEX(INDIRECT("Tractor_Status.xls!"&amp;J$1),MATCH($F616,[1]!Serial,0),0)&lt;&gt;0,INDEX(INDIRECT("Tractor_Status.xls!"&amp;J$1),MATCH($F616,[1]!Serial,0),0),"N/A")</f>
        <v>720</v>
      </c>
      <c r="K616" s="206">
        <f ca="1">INDEX(INDIRECT("Tractor_Status.xls!"&amp;K$1),MATCH($F616,[1]!Serial,0),0)</f>
        <v>0</v>
      </c>
      <c r="L616" s="206" t="str">
        <f ca="1">IF(INDEX(INDIRECT("Tractor_Status.xls!"&amp;L$1),MATCH($F616,[1]!Serial,0),0)&lt;&gt;0,INDEX(INDIRECT("Tractor_Status.xls!"&amp;L$1),MATCH($F616,[1]!Serial,0),0),"N/A")</f>
        <v>N/A</v>
      </c>
      <c r="M616" s="206" t="str">
        <f ca="1">IF(INDEX(INDIRECT("Tractor_Status.xls!"&amp;M$1),MATCH($F616,[1]!Serial,0),0)&lt;&gt;0,INDEX(INDIRECT("Tractor_Status.xls!"&amp;M$1),MATCH($F616,[1]!Serial,0),0),"N/A")</f>
        <v>N/A</v>
      </c>
      <c r="N616" s="206" t="str">
        <f ca="1">IF(INDEX(INDIRECT("Tractor_Status.xls!"&amp;N$1),MATCH($F616,[1]!Serial,0),0)&lt;&gt;0,INDEX(INDIRECT("Tractor_Status.xls!"&amp;N$1),MATCH($F616,[1]!Serial,0),0),"N/A")</f>
        <v>N/A</v>
      </c>
    </row>
    <row r="617" spans="6:14" x14ac:dyDescent="0.4">
      <c r="F617" t="s">
        <v>1084</v>
      </c>
      <c r="G617" s="207" t="str">
        <f ca="1">INDEX($C$2:$C$13,MONTH(INDEX(INDIRECT("Tractor_Status.xls!"&amp;G$1),MATCH($F617,[1]!Serial,0),0)))</f>
        <v>January</v>
      </c>
      <c r="H617" s="206" t="str">
        <f ca="1">IF(INDEX(INDIRECT("Tractor_Status.xls!"&amp;H$1),MATCH($F617,[1]!Serial,0),0)&lt;&gt;0,INDEX(INDIRECT("Tractor_Status.xls!"&amp;H$1),MATCH($F617,[1]!Serial,0),0),"N/A")</f>
        <v>N/A</v>
      </c>
      <c r="I617" s="206" t="str">
        <f ca="1">IF(INDEX(INDIRECT("Tractor_Status.xls!"&amp;I$1),MATCH($F617,[1]!Serial,0),0)&lt;&gt;0,INDEX(INDIRECT("Tractor_Status.xls!"&amp;I$1),MATCH($F617,[1]!Serial,0),0),"N/A")</f>
        <v>N/A</v>
      </c>
      <c r="J617" s="207" t="str">
        <f ca="1">IF(INDEX(INDIRECT("Tractor_Status.xls!"&amp;J$1),MATCH($F617,[1]!Serial,0),0)&lt;&gt;0,INDEX(INDIRECT("Tractor_Status.xls!"&amp;J$1),MATCH($F617,[1]!Serial,0),0),"N/A")</f>
        <v>1220+</v>
      </c>
      <c r="K617" s="206">
        <f ca="1">INDEX(INDIRECT("Tractor_Status.xls!"&amp;K$1),MATCH($F617,[1]!Serial,0),0)</f>
        <v>0</v>
      </c>
      <c r="L617" s="206" t="str">
        <f ca="1">IF(INDEX(INDIRECT("Tractor_Status.xls!"&amp;L$1),MATCH($F617,[1]!Serial,0),0)&lt;&gt;0,INDEX(INDIRECT("Tractor_Status.xls!"&amp;L$1),MATCH($F617,[1]!Serial,0),0),"N/A")</f>
        <v>N/A</v>
      </c>
      <c r="M617" s="206" t="str">
        <f ca="1">IF(INDEX(INDIRECT("Tractor_Status.xls!"&amp;M$1),MATCH($F617,[1]!Serial,0),0)&lt;&gt;0,INDEX(INDIRECT("Tractor_Status.xls!"&amp;M$1),MATCH($F617,[1]!Serial,0),0),"N/A")</f>
        <v>N/A</v>
      </c>
      <c r="N617" s="206" t="str">
        <f ca="1">IF(INDEX(INDIRECT("Tractor_Status.xls!"&amp;N$1),MATCH($F617,[1]!Serial,0),0)&lt;&gt;0,INDEX(INDIRECT("Tractor_Status.xls!"&amp;N$1),MATCH($F617,[1]!Serial,0),0),"N/A")</f>
        <v>N/A</v>
      </c>
    </row>
    <row r="618" spans="6:14" x14ac:dyDescent="0.4">
      <c r="F618" t="s">
        <v>1085</v>
      </c>
      <c r="G618" s="207" t="str">
        <f ca="1">INDEX($C$2:$C$13,MONTH(INDEX(INDIRECT("Tractor_Status.xls!"&amp;G$1),MATCH($F618,[1]!Serial,0),0)))</f>
        <v>January</v>
      </c>
      <c r="H618" s="206" t="str">
        <f ca="1">IF(INDEX(INDIRECT("Tractor_Status.xls!"&amp;H$1),MATCH($F618,[1]!Serial,0),0)&lt;&gt;0,INDEX(INDIRECT("Tractor_Status.xls!"&amp;H$1),MATCH($F618,[1]!Serial,0),0),"N/A")</f>
        <v>N/A</v>
      </c>
      <c r="I618" s="206" t="str">
        <f ca="1">IF(INDEX(INDIRECT("Tractor_Status.xls!"&amp;I$1),MATCH($F618,[1]!Serial,0),0)&lt;&gt;0,INDEX(INDIRECT("Tractor_Status.xls!"&amp;I$1),MATCH($F618,[1]!Serial,0),0),"N/A")</f>
        <v>N/A</v>
      </c>
      <c r="J618" s="207">
        <f ca="1">IF(INDEX(INDIRECT("Tractor_Status.xls!"&amp;J$1),MATCH($F618,[1]!Serial,0),0)&lt;&gt;0,INDEX(INDIRECT("Tractor_Status.xls!"&amp;J$1),MATCH($F618,[1]!Serial,0),0),"N/A")</f>
        <v>1220</v>
      </c>
      <c r="K618" s="206">
        <f ca="1">INDEX(INDIRECT("Tractor_Status.xls!"&amp;K$1),MATCH($F618,[1]!Serial,0),0)</f>
        <v>0</v>
      </c>
      <c r="L618" s="206" t="str">
        <f ca="1">IF(INDEX(INDIRECT("Tractor_Status.xls!"&amp;L$1),MATCH($F618,[1]!Serial,0),0)&lt;&gt;0,INDEX(INDIRECT("Tractor_Status.xls!"&amp;L$1),MATCH($F618,[1]!Serial,0),0),"N/A")</f>
        <v>N/A</v>
      </c>
      <c r="M618" s="206" t="str">
        <f ca="1">IF(INDEX(INDIRECT("Tractor_Status.xls!"&amp;M$1),MATCH($F618,[1]!Serial,0),0)&lt;&gt;0,INDEX(INDIRECT("Tractor_Status.xls!"&amp;M$1),MATCH($F618,[1]!Serial,0),0),"N/A")</f>
        <v>N/A</v>
      </c>
      <c r="N618" s="206" t="str">
        <f ca="1">IF(INDEX(INDIRECT("Tractor_Status.xls!"&amp;N$1),MATCH($F618,[1]!Serial,0),0)&lt;&gt;0,INDEX(INDIRECT("Tractor_Status.xls!"&amp;N$1),MATCH($F618,[1]!Serial,0),0),"N/A")</f>
        <v>N/A</v>
      </c>
    </row>
    <row r="619" spans="6:14" x14ac:dyDescent="0.4">
      <c r="F619" t="s">
        <v>1086</v>
      </c>
      <c r="G619" s="207" t="str">
        <f ca="1">INDEX($C$2:$C$13,MONTH(INDEX(INDIRECT("Tractor_Status.xls!"&amp;G$1),MATCH($F619,[1]!Serial,0),0)))</f>
        <v>January</v>
      </c>
      <c r="H619" s="206" t="str">
        <f ca="1">IF(INDEX(INDIRECT("Tractor_Status.xls!"&amp;H$1),MATCH($F619,[1]!Serial,0),0)&lt;&gt;0,INDEX(INDIRECT("Tractor_Status.xls!"&amp;H$1),MATCH($F619,[1]!Serial,0),0),"N/A")</f>
        <v>N/A</v>
      </c>
      <c r="I619" s="206" t="str">
        <f ca="1">IF(INDEX(INDIRECT("Tractor_Status.xls!"&amp;I$1),MATCH($F619,[1]!Serial,0),0)&lt;&gt;0,INDEX(INDIRECT("Tractor_Status.xls!"&amp;I$1),MATCH($F619,[1]!Serial,0),0),"N/A")</f>
        <v>N/A</v>
      </c>
      <c r="J619" s="207">
        <f ca="1">IF(INDEX(INDIRECT("Tractor_Status.xls!"&amp;J$1),MATCH($F619,[1]!Serial,0),0)&lt;&gt;0,INDEX(INDIRECT("Tractor_Status.xls!"&amp;J$1),MATCH($F619,[1]!Serial,0),0),"N/A")</f>
        <v>1220</v>
      </c>
      <c r="K619" s="206">
        <f ca="1">INDEX(INDIRECT("Tractor_Status.xls!"&amp;K$1),MATCH($F619,[1]!Serial,0),0)</f>
        <v>0</v>
      </c>
      <c r="L619" s="206" t="str">
        <f ca="1">IF(INDEX(INDIRECT("Tractor_Status.xls!"&amp;L$1),MATCH($F619,[1]!Serial,0),0)&lt;&gt;0,INDEX(INDIRECT("Tractor_Status.xls!"&amp;L$1),MATCH($F619,[1]!Serial,0),0),"N/A")</f>
        <v>N/A</v>
      </c>
      <c r="M619" s="206" t="str">
        <f ca="1">IF(INDEX(INDIRECT("Tractor_Status.xls!"&amp;M$1),MATCH($F619,[1]!Serial,0),0)&lt;&gt;0,INDEX(INDIRECT("Tractor_Status.xls!"&amp;M$1),MATCH($F619,[1]!Serial,0),0),"N/A")</f>
        <v>N/A</v>
      </c>
      <c r="N619" s="206" t="str">
        <f ca="1">IF(INDEX(INDIRECT("Tractor_Status.xls!"&amp;N$1),MATCH($F619,[1]!Serial,0),0)&lt;&gt;0,INDEX(INDIRECT("Tractor_Status.xls!"&amp;N$1),MATCH($F619,[1]!Serial,0),0),"N/A")</f>
        <v>N/A</v>
      </c>
    </row>
    <row r="620" spans="6:14" x14ac:dyDescent="0.4">
      <c r="F620" t="s">
        <v>1087</v>
      </c>
      <c r="G620" s="207" t="str">
        <f ca="1">INDEX($C$2:$C$13,MONTH(INDEX(INDIRECT("Tractor_Status.xls!"&amp;G$1),MATCH($F620,[1]!Serial,0),0)))</f>
        <v>January</v>
      </c>
      <c r="H620" s="206" t="str">
        <f ca="1">IF(INDEX(INDIRECT("Tractor_Status.xls!"&amp;H$1),MATCH($F620,[1]!Serial,0),0)&lt;&gt;0,INDEX(INDIRECT("Tractor_Status.xls!"&amp;H$1),MATCH($F620,[1]!Serial,0),0),"N/A")</f>
        <v>N/A</v>
      </c>
      <c r="I620" s="206" t="str">
        <f ca="1">IF(INDEX(INDIRECT("Tractor_Status.xls!"&amp;I$1),MATCH($F620,[1]!Serial,0),0)&lt;&gt;0,INDEX(INDIRECT("Tractor_Status.xls!"&amp;I$1),MATCH($F620,[1]!Serial,0),0),"N/A")</f>
        <v>N/A</v>
      </c>
      <c r="J620" s="207">
        <f ca="1">IF(INDEX(INDIRECT("Tractor_Status.xls!"&amp;J$1),MATCH($F620,[1]!Serial,0),0)&lt;&gt;0,INDEX(INDIRECT("Tractor_Status.xls!"&amp;J$1),MATCH($F620,[1]!Serial,0),0),"N/A")</f>
        <v>720</v>
      </c>
      <c r="K620" s="206">
        <f ca="1">INDEX(INDIRECT("Tractor_Status.xls!"&amp;K$1),MATCH($F620,[1]!Serial,0),0)</f>
        <v>0</v>
      </c>
      <c r="L620" s="206" t="str">
        <f ca="1">IF(INDEX(INDIRECT("Tractor_Status.xls!"&amp;L$1),MATCH($F620,[1]!Serial,0),0)&lt;&gt;0,INDEX(INDIRECT("Tractor_Status.xls!"&amp;L$1),MATCH($F620,[1]!Serial,0),0),"N/A")</f>
        <v>N/A</v>
      </c>
      <c r="M620" s="206" t="str">
        <f ca="1">IF(INDEX(INDIRECT("Tractor_Status.xls!"&amp;M$1),MATCH($F620,[1]!Serial,0),0)&lt;&gt;0,INDEX(INDIRECT("Tractor_Status.xls!"&amp;M$1),MATCH($F620,[1]!Serial,0),0),"N/A")</f>
        <v>N/A</v>
      </c>
      <c r="N620" s="206" t="str">
        <f ca="1">IF(INDEX(INDIRECT("Tractor_Status.xls!"&amp;N$1),MATCH($F620,[1]!Serial,0),0)&lt;&gt;0,INDEX(INDIRECT("Tractor_Status.xls!"&amp;N$1),MATCH($F620,[1]!Serial,0),0),"N/A")</f>
        <v>N/A</v>
      </c>
    </row>
    <row r="621" spans="6:14" x14ac:dyDescent="0.4">
      <c r="F621" t="s">
        <v>1088</v>
      </c>
      <c r="G621" s="207" t="str">
        <f ca="1">INDEX($C$2:$C$13,MONTH(INDEX(INDIRECT("Tractor_Status.xls!"&amp;G$1),MATCH($F621,[1]!Serial,0),0)))</f>
        <v>January</v>
      </c>
      <c r="H621" s="206" t="str">
        <f ca="1">IF(INDEX(INDIRECT("Tractor_Status.xls!"&amp;H$1),MATCH($F621,[1]!Serial,0),0)&lt;&gt;0,INDEX(INDIRECT("Tractor_Status.xls!"&amp;H$1),MATCH($F621,[1]!Serial,0),0),"N/A")</f>
        <v>N/A</v>
      </c>
      <c r="I621" s="206" t="str">
        <f ca="1">IF(INDEX(INDIRECT("Tractor_Status.xls!"&amp;I$1),MATCH($F621,[1]!Serial,0),0)&lt;&gt;0,INDEX(INDIRECT("Tractor_Status.xls!"&amp;I$1),MATCH($F621,[1]!Serial,0),0),"N/A")</f>
        <v>N/A</v>
      </c>
      <c r="J621" s="207">
        <f ca="1">IF(INDEX(INDIRECT("Tractor_Status.xls!"&amp;J$1),MATCH($F621,[1]!Serial,0),0)&lt;&gt;0,INDEX(INDIRECT("Tractor_Status.xls!"&amp;J$1),MATCH($F621,[1]!Serial,0),0),"N/A")</f>
        <v>1025</v>
      </c>
      <c r="K621" s="206">
        <f ca="1">INDEX(INDIRECT("Tractor_Status.xls!"&amp;K$1),MATCH($F621,[1]!Serial,0),0)</f>
        <v>0</v>
      </c>
      <c r="L621" s="206" t="str">
        <f ca="1">IF(INDEX(INDIRECT("Tractor_Status.xls!"&amp;L$1),MATCH($F621,[1]!Serial,0),0)&lt;&gt;0,INDEX(INDIRECT("Tractor_Status.xls!"&amp;L$1),MATCH($F621,[1]!Serial,0),0),"N/A")</f>
        <v>N/A</v>
      </c>
      <c r="M621" s="206" t="str">
        <f ca="1">IF(INDEX(INDIRECT("Tractor_Status.xls!"&amp;M$1),MATCH($F621,[1]!Serial,0),0)&lt;&gt;0,INDEX(INDIRECT("Tractor_Status.xls!"&amp;M$1),MATCH($F621,[1]!Serial,0),0),"N/A")</f>
        <v>N/A</v>
      </c>
      <c r="N621" s="206" t="str">
        <f ca="1">IF(INDEX(INDIRECT("Tractor_Status.xls!"&amp;N$1),MATCH($F621,[1]!Serial,0),0)&lt;&gt;0,INDEX(INDIRECT("Tractor_Status.xls!"&amp;N$1),MATCH($F621,[1]!Serial,0),0),"N/A")</f>
        <v>N/A</v>
      </c>
    </row>
    <row r="622" spans="6:14" x14ac:dyDescent="0.4">
      <c r="F622" t="s">
        <v>1089</v>
      </c>
      <c r="G622" s="207" t="str">
        <f ca="1">INDEX($C$2:$C$13,MONTH(INDEX(INDIRECT("Tractor_Status.xls!"&amp;G$1),MATCH($F622,[1]!Serial,0),0)))</f>
        <v>January</v>
      </c>
      <c r="H622" s="206" t="str">
        <f ca="1">IF(INDEX(INDIRECT("Tractor_Status.xls!"&amp;H$1),MATCH($F622,[1]!Serial,0),0)&lt;&gt;0,INDEX(INDIRECT("Tractor_Status.xls!"&amp;H$1),MATCH($F622,[1]!Serial,0),0),"N/A")</f>
        <v>N/A</v>
      </c>
      <c r="I622" s="206" t="str">
        <f ca="1">IF(INDEX(INDIRECT("Tractor_Status.xls!"&amp;I$1),MATCH($F622,[1]!Serial,0),0)&lt;&gt;0,INDEX(INDIRECT("Tractor_Status.xls!"&amp;I$1),MATCH($F622,[1]!Serial,0),0),"N/A")</f>
        <v>N/A</v>
      </c>
      <c r="J622" s="207">
        <f ca="1">IF(INDEX(INDIRECT("Tractor_Status.xls!"&amp;J$1),MATCH($F622,[1]!Serial,0),0)&lt;&gt;0,INDEX(INDIRECT("Tractor_Status.xls!"&amp;J$1),MATCH($F622,[1]!Serial,0),0),"N/A")</f>
        <v>1025</v>
      </c>
      <c r="K622" s="206">
        <f ca="1">INDEX(INDIRECT("Tractor_Status.xls!"&amp;K$1),MATCH($F622,[1]!Serial,0),0)</f>
        <v>0</v>
      </c>
      <c r="L622" s="206" t="str">
        <f ca="1">IF(INDEX(INDIRECT("Tractor_Status.xls!"&amp;L$1),MATCH($F622,[1]!Serial,0),0)&lt;&gt;0,INDEX(INDIRECT("Tractor_Status.xls!"&amp;L$1),MATCH($F622,[1]!Serial,0),0),"N/A")</f>
        <v>N/A</v>
      </c>
      <c r="M622" s="206" t="str">
        <f ca="1">IF(INDEX(INDIRECT("Tractor_Status.xls!"&amp;M$1),MATCH($F622,[1]!Serial,0),0)&lt;&gt;0,INDEX(INDIRECT("Tractor_Status.xls!"&amp;M$1),MATCH($F622,[1]!Serial,0),0),"N/A")</f>
        <v>N/A</v>
      </c>
      <c r="N622" s="206" t="str">
        <f ca="1">IF(INDEX(INDIRECT("Tractor_Status.xls!"&amp;N$1),MATCH($F622,[1]!Serial,0),0)&lt;&gt;0,INDEX(INDIRECT("Tractor_Status.xls!"&amp;N$1),MATCH($F622,[1]!Serial,0),0),"N/A")</f>
        <v>N/A</v>
      </c>
    </row>
    <row r="623" spans="6:14" x14ac:dyDescent="0.4">
      <c r="F623" t="s">
        <v>1090</v>
      </c>
      <c r="G623" s="207" t="str">
        <f ca="1">INDEX($C$2:$C$13,MONTH(INDEX(INDIRECT("Tractor_Status.xls!"&amp;G$1),MATCH($F623,[1]!Serial,0),0)))</f>
        <v>January</v>
      </c>
      <c r="H623" s="206" t="str">
        <f ca="1">IF(INDEX(INDIRECT("Tractor_Status.xls!"&amp;H$1),MATCH($F623,[1]!Serial,0),0)&lt;&gt;0,INDEX(INDIRECT("Tractor_Status.xls!"&amp;H$1),MATCH($F623,[1]!Serial,0),0),"N/A")</f>
        <v>N/A</v>
      </c>
      <c r="I623" s="206" t="str">
        <f ca="1">IF(INDEX(INDIRECT("Tractor_Status.xls!"&amp;I$1),MATCH($F623,[1]!Serial,0),0)&lt;&gt;0,INDEX(INDIRECT("Tractor_Status.xls!"&amp;I$1),MATCH($F623,[1]!Serial,0),0),"N/A")</f>
        <v>N/A</v>
      </c>
      <c r="J623" s="207">
        <f ca="1">IF(INDEX(INDIRECT("Tractor_Status.xls!"&amp;J$1),MATCH($F623,[1]!Serial,0),0)&lt;&gt;0,INDEX(INDIRECT("Tractor_Status.xls!"&amp;J$1),MATCH($F623,[1]!Serial,0),0),"N/A")</f>
        <v>720</v>
      </c>
      <c r="K623" s="206">
        <f ca="1">INDEX(INDIRECT("Tractor_Status.xls!"&amp;K$1),MATCH($F623,[1]!Serial,0),0)</f>
        <v>0</v>
      </c>
      <c r="L623" s="206" t="str">
        <f ca="1">IF(INDEX(INDIRECT("Tractor_Status.xls!"&amp;L$1),MATCH($F623,[1]!Serial,0),0)&lt;&gt;0,INDEX(INDIRECT("Tractor_Status.xls!"&amp;L$1),MATCH($F623,[1]!Serial,0),0),"N/A")</f>
        <v>N/A</v>
      </c>
      <c r="M623" s="206" t="str">
        <f ca="1">IF(INDEX(INDIRECT("Tractor_Status.xls!"&amp;M$1),MATCH($F623,[1]!Serial,0),0)&lt;&gt;0,INDEX(INDIRECT("Tractor_Status.xls!"&amp;M$1),MATCH($F623,[1]!Serial,0),0),"N/A")</f>
        <v>N/A</v>
      </c>
      <c r="N623" s="206" t="str">
        <f ca="1">IF(INDEX(INDIRECT("Tractor_Status.xls!"&amp;N$1),MATCH($F623,[1]!Serial,0),0)&lt;&gt;0,INDEX(INDIRECT("Tractor_Status.xls!"&amp;N$1),MATCH($F623,[1]!Serial,0),0),"N/A")</f>
        <v>N/A</v>
      </c>
    </row>
    <row r="624" spans="6:14" x14ac:dyDescent="0.4">
      <c r="F624" t="s">
        <v>1091</v>
      </c>
      <c r="G624" s="207" t="str">
        <f ca="1">INDEX($C$2:$C$13,MONTH(INDEX(INDIRECT("Tractor_Status.xls!"&amp;G$1),MATCH($F624,[1]!Serial,0),0)))</f>
        <v>January</v>
      </c>
      <c r="H624" s="206" t="str">
        <f ca="1">IF(INDEX(INDIRECT("Tractor_Status.xls!"&amp;H$1),MATCH($F624,[1]!Serial,0),0)&lt;&gt;0,INDEX(INDIRECT("Tractor_Status.xls!"&amp;H$1),MATCH($F624,[1]!Serial,0),0),"N/A")</f>
        <v>N/A</v>
      </c>
      <c r="I624" s="206" t="str">
        <f ca="1">IF(INDEX(INDIRECT("Tractor_Status.xls!"&amp;I$1),MATCH($F624,[1]!Serial,0),0)&lt;&gt;0,INDEX(INDIRECT("Tractor_Status.xls!"&amp;I$1),MATCH($F624,[1]!Serial,0),0),"N/A")</f>
        <v>N/A</v>
      </c>
      <c r="J624" s="207">
        <f ca="1">IF(INDEX(INDIRECT("Tractor_Status.xls!"&amp;J$1),MATCH($F624,[1]!Serial,0),0)&lt;&gt;0,INDEX(INDIRECT("Tractor_Status.xls!"&amp;J$1),MATCH($F624,[1]!Serial,0),0),"N/A")</f>
        <v>1020</v>
      </c>
      <c r="K624" s="206">
        <f ca="1">INDEX(INDIRECT("Tractor_Status.xls!"&amp;K$1),MATCH($F624,[1]!Serial,0),0)</f>
        <v>0</v>
      </c>
      <c r="L624" s="206" t="str">
        <f ca="1">IF(INDEX(INDIRECT("Tractor_Status.xls!"&amp;L$1),MATCH($F624,[1]!Serial,0),0)&lt;&gt;0,INDEX(INDIRECT("Tractor_Status.xls!"&amp;L$1),MATCH($F624,[1]!Serial,0),0),"N/A")</f>
        <v>N/A</v>
      </c>
      <c r="M624" s="206" t="str">
        <f ca="1">IF(INDEX(INDIRECT("Tractor_Status.xls!"&amp;M$1),MATCH($F624,[1]!Serial,0),0)&lt;&gt;0,INDEX(INDIRECT("Tractor_Status.xls!"&amp;M$1),MATCH($F624,[1]!Serial,0),0),"N/A")</f>
        <v>N/A</v>
      </c>
      <c r="N624" s="206" t="str">
        <f ca="1">IF(INDEX(INDIRECT("Tractor_Status.xls!"&amp;N$1),MATCH($F624,[1]!Serial,0),0)&lt;&gt;0,INDEX(INDIRECT("Tractor_Status.xls!"&amp;N$1),MATCH($F624,[1]!Serial,0),0),"N/A")</f>
        <v>N/A</v>
      </c>
    </row>
    <row r="625" spans="6:14" x14ac:dyDescent="0.4">
      <c r="F625" t="s">
        <v>1092</v>
      </c>
      <c r="G625" s="207" t="str">
        <f ca="1">INDEX($C$2:$C$13,MONTH(INDEX(INDIRECT("Tractor_Status.xls!"&amp;G$1),MATCH($F625,[1]!Serial,0),0)))</f>
        <v>January</v>
      </c>
      <c r="H625" s="206" t="str">
        <f ca="1">IF(INDEX(INDIRECT("Tractor_Status.xls!"&amp;H$1),MATCH($F625,[1]!Serial,0),0)&lt;&gt;0,INDEX(INDIRECT("Tractor_Status.xls!"&amp;H$1),MATCH($F625,[1]!Serial,0),0),"N/A")</f>
        <v>N/A</v>
      </c>
      <c r="I625" s="206" t="str">
        <f ca="1">IF(INDEX(INDIRECT("Tractor_Status.xls!"&amp;I$1),MATCH($F625,[1]!Serial,0),0)&lt;&gt;0,INDEX(INDIRECT("Tractor_Status.xls!"&amp;I$1),MATCH($F625,[1]!Serial,0),0),"N/A")</f>
        <v>N/A</v>
      </c>
      <c r="J625" s="207">
        <f ca="1">IF(INDEX(INDIRECT("Tractor_Status.xls!"&amp;J$1),MATCH($F625,[1]!Serial,0),0)&lt;&gt;0,INDEX(INDIRECT("Tractor_Status.xls!"&amp;J$1),MATCH($F625,[1]!Serial,0),0),"N/A")</f>
        <v>1025</v>
      </c>
      <c r="K625" s="206">
        <f ca="1">INDEX(INDIRECT("Tractor_Status.xls!"&amp;K$1),MATCH($F625,[1]!Serial,0),0)</f>
        <v>0</v>
      </c>
      <c r="L625" s="206" t="str">
        <f ca="1">IF(INDEX(INDIRECT("Tractor_Status.xls!"&amp;L$1),MATCH($F625,[1]!Serial,0),0)&lt;&gt;0,INDEX(INDIRECT("Tractor_Status.xls!"&amp;L$1),MATCH($F625,[1]!Serial,0),0),"N/A")</f>
        <v>N/A</v>
      </c>
      <c r="M625" s="206" t="str">
        <f ca="1">IF(INDEX(INDIRECT("Tractor_Status.xls!"&amp;M$1),MATCH($F625,[1]!Serial,0),0)&lt;&gt;0,INDEX(INDIRECT("Tractor_Status.xls!"&amp;M$1),MATCH($F625,[1]!Serial,0),0),"N/A")</f>
        <v>N/A</v>
      </c>
      <c r="N625" s="206" t="str">
        <f ca="1">IF(INDEX(INDIRECT("Tractor_Status.xls!"&amp;N$1),MATCH($F625,[1]!Serial,0),0)&lt;&gt;0,INDEX(INDIRECT("Tractor_Status.xls!"&amp;N$1),MATCH($F625,[1]!Serial,0),0),"N/A")</f>
        <v>N/A</v>
      </c>
    </row>
    <row r="626" spans="6:14" x14ac:dyDescent="0.4">
      <c r="F626" t="s">
        <v>1093</v>
      </c>
      <c r="G626" s="207" t="str">
        <f ca="1">INDEX($C$2:$C$13,MONTH(INDEX(INDIRECT("Tractor_Status.xls!"&amp;G$1),MATCH($F626,[1]!Serial,0),0)))</f>
        <v>January</v>
      </c>
      <c r="H626" s="206" t="str">
        <f ca="1">IF(INDEX(INDIRECT("Tractor_Status.xls!"&amp;H$1),MATCH($F626,[1]!Serial,0),0)&lt;&gt;0,INDEX(INDIRECT("Tractor_Status.xls!"&amp;H$1),MATCH($F626,[1]!Serial,0),0),"N/A")</f>
        <v>N/A</v>
      </c>
      <c r="I626" s="206" t="str">
        <f ca="1">IF(INDEX(INDIRECT("Tractor_Status.xls!"&amp;I$1),MATCH($F626,[1]!Serial,0),0)&lt;&gt;0,INDEX(INDIRECT("Tractor_Status.xls!"&amp;I$1),MATCH($F626,[1]!Serial,0),0),"N/A")</f>
        <v>N/A</v>
      </c>
      <c r="J626" s="207">
        <f ca="1">IF(INDEX(INDIRECT("Tractor_Status.xls!"&amp;J$1),MATCH($F626,[1]!Serial,0),0)&lt;&gt;0,INDEX(INDIRECT("Tractor_Status.xls!"&amp;J$1),MATCH($F626,[1]!Serial,0),0),"N/A")</f>
        <v>720</v>
      </c>
      <c r="K626" s="206">
        <f ca="1">INDEX(INDIRECT("Tractor_Status.xls!"&amp;K$1),MATCH($F626,[1]!Serial,0),0)</f>
        <v>0</v>
      </c>
      <c r="L626" s="206" t="str">
        <f ca="1">IF(INDEX(INDIRECT("Tractor_Status.xls!"&amp;L$1),MATCH($F626,[1]!Serial,0),0)&lt;&gt;0,INDEX(INDIRECT("Tractor_Status.xls!"&amp;L$1),MATCH($F626,[1]!Serial,0),0),"N/A")</f>
        <v>N/A</v>
      </c>
      <c r="M626" s="206" t="str">
        <f ca="1">IF(INDEX(INDIRECT("Tractor_Status.xls!"&amp;M$1),MATCH($F626,[1]!Serial,0),0)&lt;&gt;0,INDEX(INDIRECT("Tractor_Status.xls!"&amp;M$1),MATCH($F626,[1]!Serial,0),0),"N/A")</f>
        <v>N/A</v>
      </c>
      <c r="N626" s="206" t="str">
        <f ca="1">IF(INDEX(INDIRECT("Tractor_Status.xls!"&amp;N$1),MATCH($F626,[1]!Serial,0),0)&lt;&gt;0,INDEX(INDIRECT("Tractor_Status.xls!"&amp;N$1),MATCH($F626,[1]!Serial,0),0),"N/A")</f>
        <v>N/A</v>
      </c>
    </row>
    <row r="627" spans="6:14" x14ac:dyDescent="0.4">
      <c r="F627" t="s">
        <v>1094</v>
      </c>
      <c r="G627" s="207" t="str">
        <f ca="1">INDEX($C$2:$C$13,MONTH(INDEX(INDIRECT("Tractor_Status.xls!"&amp;G$1),MATCH($F627,[1]!Serial,0),0)))</f>
        <v>January</v>
      </c>
      <c r="H627" s="206" t="str">
        <f ca="1">IF(INDEX(INDIRECT("Tractor_Status.xls!"&amp;H$1),MATCH($F627,[1]!Serial,0),0)&lt;&gt;0,INDEX(INDIRECT("Tractor_Status.xls!"&amp;H$1),MATCH($F627,[1]!Serial,0),0),"N/A")</f>
        <v>N/A</v>
      </c>
      <c r="I627" s="206" t="str">
        <f ca="1">IF(INDEX(INDIRECT("Tractor_Status.xls!"&amp;I$1),MATCH($F627,[1]!Serial,0),0)&lt;&gt;0,INDEX(INDIRECT("Tractor_Status.xls!"&amp;I$1),MATCH($F627,[1]!Serial,0),0),"N/A")</f>
        <v>N/A</v>
      </c>
      <c r="J627" s="207" t="str">
        <f ca="1">IF(INDEX(INDIRECT("Tractor_Status.xls!"&amp;J$1),MATCH($F627,[1]!Serial,0),0)&lt;&gt;0,INDEX(INDIRECT("Tractor_Status.xls!"&amp;J$1),MATCH($F627,[1]!Serial,0),0),"N/A")</f>
        <v>1220+</v>
      </c>
      <c r="K627" s="206">
        <f ca="1">INDEX(INDIRECT("Tractor_Status.xls!"&amp;K$1),MATCH($F627,[1]!Serial,0),0)</f>
        <v>0</v>
      </c>
      <c r="L627" s="206" t="str">
        <f ca="1">IF(INDEX(INDIRECT("Tractor_Status.xls!"&amp;L$1),MATCH($F627,[1]!Serial,0),0)&lt;&gt;0,INDEX(INDIRECT("Tractor_Status.xls!"&amp;L$1),MATCH($F627,[1]!Serial,0),0),"N/A")</f>
        <v>N/A</v>
      </c>
      <c r="M627" s="206" t="str">
        <f ca="1">IF(INDEX(INDIRECT("Tractor_Status.xls!"&amp;M$1),MATCH($F627,[1]!Serial,0),0)&lt;&gt;0,INDEX(INDIRECT("Tractor_Status.xls!"&amp;M$1),MATCH($F627,[1]!Serial,0),0),"N/A")</f>
        <v>N/A</v>
      </c>
      <c r="N627" s="206" t="str">
        <f ca="1">IF(INDEX(INDIRECT("Tractor_Status.xls!"&amp;N$1),MATCH($F627,[1]!Serial,0),0)&lt;&gt;0,INDEX(INDIRECT("Tractor_Status.xls!"&amp;N$1),MATCH($F627,[1]!Serial,0),0),"N/A")</f>
        <v>N/A</v>
      </c>
    </row>
    <row r="628" spans="6:14" x14ac:dyDescent="0.4">
      <c r="F628" t="s">
        <v>1095</v>
      </c>
      <c r="G628" s="207" t="str">
        <f ca="1">INDEX($C$2:$C$13,MONTH(INDEX(INDIRECT("Tractor_Status.xls!"&amp;G$1),MATCH($F628,[1]!Serial,0),0)))</f>
        <v>January</v>
      </c>
      <c r="H628" s="206" t="str">
        <f ca="1">IF(INDEX(INDIRECT("Tractor_Status.xls!"&amp;H$1),MATCH($F628,[1]!Serial,0),0)&lt;&gt;0,INDEX(INDIRECT("Tractor_Status.xls!"&amp;H$1),MATCH($F628,[1]!Serial,0),0),"N/A")</f>
        <v>N/A</v>
      </c>
      <c r="I628" s="206" t="str">
        <f ca="1">IF(INDEX(INDIRECT("Tractor_Status.xls!"&amp;I$1),MATCH($F628,[1]!Serial,0),0)&lt;&gt;0,INDEX(INDIRECT("Tractor_Status.xls!"&amp;I$1),MATCH($F628,[1]!Serial,0),0),"N/A")</f>
        <v>N/A</v>
      </c>
      <c r="J628" s="207">
        <f ca="1">IF(INDEX(INDIRECT("Tractor_Status.xls!"&amp;J$1),MATCH($F628,[1]!Serial,0),0)&lt;&gt;0,INDEX(INDIRECT("Tractor_Status.xls!"&amp;J$1),MATCH($F628,[1]!Serial,0),0),"N/A")</f>
        <v>1220</v>
      </c>
      <c r="K628" s="206">
        <f ca="1">INDEX(INDIRECT("Tractor_Status.xls!"&amp;K$1),MATCH($F628,[1]!Serial,0),0)</f>
        <v>0</v>
      </c>
      <c r="L628" s="206" t="str">
        <f ca="1">IF(INDEX(INDIRECT("Tractor_Status.xls!"&amp;L$1),MATCH($F628,[1]!Serial,0),0)&lt;&gt;0,INDEX(INDIRECT("Tractor_Status.xls!"&amp;L$1),MATCH($F628,[1]!Serial,0),0),"N/A")</f>
        <v>N/A</v>
      </c>
      <c r="M628" s="206" t="str">
        <f ca="1">IF(INDEX(INDIRECT("Tractor_Status.xls!"&amp;M$1),MATCH($F628,[1]!Serial,0),0)&lt;&gt;0,INDEX(INDIRECT("Tractor_Status.xls!"&amp;M$1),MATCH($F628,[1]!Serial,0),0),"N/A")</f>
        <v>N/A</v>
      </c>
      <c r="N628" s="206" t="str">
        <f ca="1">IF(INDEX(INDIRECT("Tractor_Status.xls!"&amp;N$1),MATCH($F628,[1]!Serial,0),0)&lt;&gt;0,INDEX(INDIRECT("Tractor_Status.xls!"&amp;N$1),MATCH($F628,[1]!Serial,0),0),"N/A")</f>
        <v>N/A</v>
      </c>
    </row>
    <row r="629" spans="6:14" x14ac:dyDescent="0.4">
      <c r="F629" t="s">
        <v>1096</v>
      </c>
      <c r="G629" s="207" t="str">
        <f ca="1">INDEX($C$2:$C$13,MONTH(INDEX(INDIRECT("Tractor_Status.xls!"&amp;G$1),MATCH($F629,[1]!Serial,0),0)))</f>
        <v>January</v>
      </c>
      <c r="H629" s="206" t="str">
        <f ca="1">IF(INDEX(INDIRECT("Tractor_Status.xls!"&amp;H$1),MATCH($F629,[1]!Serial,0),0)&lt;&gt;0,INDEX(INDIRECT("Tractor_Status.xls!"&amp;H$1),MATCH($F629,[1]!Serial,0),0),"N/A")</f>
        <v>N/A</v>
      </c>
      <c r="I629" s="206" t="str">
        <f ca="1">IF(INDEX(INDIRECT("Tractor_Status.xls!"&amp;I$1),MATCH($F629,[1]!Serial,0),0)&lt;&gt;0,INDEX(INDIRECT("Tractor_Status.xls!"&amp;I$1),MATCH($F629,[1]!Serial,0),0),"N/A")</f>
        <v>N/A</v>
      </c>
      <c r="J629" s="207">
        <f ca="1">IF(INDEX(INDIRECT("Tractor_Status.xls!"&amp;J$1),MATCH($F629,[1]!Serial,0),0)&lt;&gt;0,INDEX(INDIRECT("Tractor_Status.xls!"&amp;J$1),MATCH($F629,[1]!Serial,0),0),"N/A")</f>
        <v>1220</v>
      </c>
      <c r="K629" s="206">
        <f ca="1">INDEX(INDIRECT("Tractor_Status.xls!"&amp;K$1),MATCH($F629,[1]!Serial,0),0)</f>
        <v>0</v>
      </c>
      <c r="L629" s="206" t="str">
        <f ca="1">IF(INDEX(INDIRECT("Tractor_Status.xls!"&amp;L$1),MATCH($F629,[1]!Serial,0),0)&lt;&gt;0,INDEX(INDIRECT("Tractor_Status.xls!"&amp;L$1),MATCH($F629,[1]!Serial,0),0),"N/A")</f>
        <v>N/A</v>
      </c>
      <c r="M629" s="206" t="str">
        <f ca="1">IF(INDEX(INDIRECT("Tractor_Status.xls!"&amp;M$1),MATCH($F629,[1]!Serial,0),0)&lt;&gt;0,INDEX(INDIRECT("Tractor_Status.xls!"&amp;M$1),MATCH($F629,[1]!Serial,0),0),"N/A")</f>
        <v>N/A</v>
      </c>
      <c r="N629" s="206" t="str">
        <f ca="1">IF(INDEX(INDIRECT("Tractor_Status.xls!"&amp;N$1),MATCH($F629,[1]!Serial,0),0)&lt;&gt;0,INDEX(INDIRECT("Tractor_Status.xls!"&amp;N$1),MATCH($F629,[1]!Serial,0),0),"N/A")</f>
        <v>N/A</v>
      </c>
    </row>
    <row r="630" spans="6:14" x14ac:dyDescent="0.4">
      <c r="F630" t="s">
        <v>1097</v>
      </c>
      <c r="G630" s="207" t="str">
        <f ca="1">INDEX($C$2:$C$13,MONTH(INDEX(INDIRECT("Tractor_Status.xls!"&amp;G$1),MATCH($F630,[1]!Serial,0),0)))</f>
        <v>January</v>
      </c>
      <c r="H630" s="206" t="str">
        <f ca="1">IF(INDEX(INDIRECT("Tractor_Status.xls!"&amp;H$1),MATCH($F630,[1]!Serial,0),0)&lt;&gt;0,INDEX(INDIRECT("Tractor_Status.xls!"&amp;H$1),MATCH($F630,[1]!Serial,0),0),"N/A")</f>
        <v>N/A</v>
      </c>
      <c r="I630" s="206" t="str">
        <f ca="1">IF(INDEX(INDIRECT("Tractor_Status.xls!"&amp;I$1),MATCH($F630,[1]!Serial,0),0)&lt;&gt;0,INDEX(INDIRECT("Tractor_Status.xls!"&amp;I$1),MATCH($F630,[1]!Serial,0),0),"N/A")</f>
        <v>N/A</v>
      </c>
      <c r="J630" s="207">
        <f ca="1">IF(INDEX(INDIRECT("Tractor_Status.xls!"&amp;J$1),MATCH($F630,[1]!Serial,0),0)&lt;&gt;0,INDEX(INDIRECT("Tractor_Status.xls!"&amp;J$1),MATCH($F630,[1]!Serial,0),0),"N/A")</f>
        <v>720</v>
      </c>
      <c r="K630" s="206">
        <f ca="1">INDEX(INDIRECT("Tractor_Status.xls!"&amp;K$1),MATCH($F630,[1]!Serial,0),0)</f>
        <v>0</v>
      </c>
      <c r="L630" s="206" t="str">
        <f ca="1">IF(INDEX(INDIRECT("Tractor_Status.xls!"&amp;L$1),MATCH($F630,[1]!Serial,0),0)&lt;&gt;0,INDEX(INDIRECT("Tractor_Status.xls!"&amp;L$1),MATCH($F630,[1]!Serial,0),0),"N/A")</f>
        <v>N/A</v>
      </c>
      <c r="M630" s="206" t="str">
        <f ca="1">IF(INDEX(INDIRECT("Tractor_Status.xls!"&amp;M$1),MATCH($F630,[1]!Serial,0),0)&lt;&gt;0,INDEX(INDIRECT("Tractor_Status.xls!"&amp;M$1),MATCH($F630,[1]!Serial,0),0),"N/A")</f>
        <v>N/A</v>
      </c>
      <c r="N630" s="206" t="str">
        <f ca="1">IF(INDEX(INDIRECT("Tractor_Status.xls!"&amp;N$1),MATCH($F630,[1]!Serial,0),0)&lt;&gt;0,INDEX(INDIRECT("Tractor_Status.xls!"&amp;N$1),MATCH($F630,[1]!Serial,0),0),"N/A")</f>
        <v>N/A</v>
      </c>
    </row>
    <row r="631" spans="6:14" x14ac:dyDescent="0.4">
      <c r="F631" t="s">
        <v>1098</v>
      </c>
      <c r="G631" s="207" t="str">
        <f ca="1">INDEX($C$2:$C$13,MONTH(INDEX(INDIRECT("Tractor_Status.xls!"&amp;G$1),MATCH($F631,[1]!Serial,0),0)))</f>
        <v>January</v>
      </c>
      <c r="H631" s="206" t="str">
        <f ca="1">IF(INDEX(INDIRECT("Tractor_Status.xls!"&amp;H$1),MATCH($F631,[1]!Serial,0),0)&lt;&gt;0,INDEX(INDIRECT("Tractor_Status.xls!"&amp;H$1),MATCH($F631,[1]!Serial,0),0),"N/A")</f>
        <v>N/A</v>
      </c>
      <c r="I631" s="206" t="str">
        <f ca="1">IF(INDEX(INDIRECT("Tractor_Status.xls!"&amp;I$1),MATCH($F631,[1]!Serial,0),0)&lt;&gt;0,INDEX(INDIRECT("Tractor_Status.xls!"&amp;I$1),MATCH($F631,[1]!Serial,0),0),"N/A")</f>
        <v>N/A</v>
      </c>
      <c r="J631" s="207">
        <f ca="1">IF(INDEX(INDIRECT("Tractor_Status.xls!"&amp;J$1),MATCH($F631,[1]!Serial,0),0)&lt;&gt;0,INDEX(INDIRECT("Tractor_Status.xls!"&amp;J$1),MATCH($F631,[1]!Serial,0),0),"N/A")</f>
        <v>1025</v>
      </c>
      <c r="K631" s="206">
        <f ca="1">INDEX(INDIRECT("Tractor_Status.xls!"&amp;K$1),MATCH($F631,[1]!Serial,0),0)</f>
        <v>0</v>
      </c>
      <c r="L631" s="206" t="str">
        <f ca="1">IF(INDEX(INDIRECT("Tractor_Status.xls!"&amp;L$1),MATCH($F631,[1]!Serial,0),0)&lt;&gt;0,INDEX(INDIRECT("Tractor_Status.xls!"&amp;L$1),MATCH($F631,[1]!Serial,0),0),"N/A")</f>
        <v>N/A</v>
      </c>
      <c r="M631" s="206" t="str">
        <f ca="1">IF(INDEX(INDIRECT("Tractor_Status.xls!"&amp;M$1),MATCH($F631,[1]!Serial,0),0)&lt;&gt;0,INDEX(INDIRECT("Tractor_Status.xls!"&amp;M$1),MATCH($F631,[1]!Serial,0),0),"N/A")</f>
        <v>N/A</v>
      </c>
      <c r="N631" s="206" t="str">
        <f ca="1">IF(INDEX(INDIRECT("Tractor_Status.xls!"&amp;N$1),MATCH($F631,[1]!Serial,0),0)&lt;&gt;0,INDEX(INDIRECT("Tractor_Status.xls!"&amp;N$1),MATCH($F631,[1]!Serial,0),0),"N/A")</f>
        <v>N/A</v>
      </c>
    </row>
    <row r="632" spans="6:14" x14ac:dyDescent="0.4">
      <c r="F632" t="s">
        <v>1099</v>
      </c>
      <c r="G632" s="207" t="str">
        <f ca="1">INDEX($C$2:$C$13,MONTH(INDEX(INDIRECT("Tractor_Status.xls!"&amp;G$1),MATCH($F632,[1]!Serial,0),0)))</f>
        <v>January</v>
      </c>
      <c r="H632" s="206" t="str">
        <f ca="1">IF(INDEX(INDIRECT("Tractor_Status.xls!"&amp;H$1),MATCH($F632,[1]!Serial,0),0)&lt;&gt;0,INDEX(INDIRECT("Tractor_Status.xls!"&amp;H$1),MATCH($F632,[1]!Serial,0),0),"N/A")</f>
        <v>N/A</v>
      </c>
      <c r="I632" s="206" t="str">
        <f ca="1">IF(INDEX(INDIRECT("Tractor_Status.xls!"&amp;I$1),MATCH($F632,[1]!Serial,0),0)&lt;&gt;0,INDEX(INDIRECT("Tractor_Status.xls!"&amp;I$1),MATCH($F632,[1]!Serial,0),0),"N/A")</f>
        <v>N/A</v>
      </c>
      <c r="J632" s="207">
        <f ca="1">IF(INDEX(INDIRECT("Tractor_Status.xls!"&amp;J$1),MATCH($F632,[1]!Serial,0),0)&lt;&gt;0,INDEX(INDIRECT("Tractor_Status.xls!"&amp;J$1),MATCH($F632,[1]!Serial,0),0),"N/A")</f>
        <v>720</v>
      </c>
      <c r="K632" s="206">
        <f ca="1">INDEX(INDIRECT("Tractor_Status.xls!"&amp;K$1),MATCH($F632,[1]!Serial,0),0)</f>
        <v>0</v>
      </c>
      <c r="L632" s="206" t="str">
        <f ca="1">IF(INDEX(INDIRECT("Tractor_Status.xls!"&amp;L$1),MATCH($F632,[1]!Serial,0),0)&lt;&gt;0,INDEX(INDIRECT("Tractor_Status.xls!"&amp;L$1),MATCH($F632,[1]!Serial,0),0),"N/A")</f>
        <v>N/A</v>
      </c>
      <c r="M632" s="206" t="str">
        <f ca="1">IF(INDEX(INDIRECT("Tractor_Status.xls!"&amp;M$1),MATCH($F632,[1]!Serial,0),0)&lt;&gt;0,INDEX(INDIRECT("Tractor_Status.xls!"&amp;M$1),MATCH($F632,[1]!Serial,0),0),"N/A")</f>
        <v>N/A</v>
      </c>
      <c r="N632" s="206" t="str">
        <f ca="1">IF(INDEX(INDIRECT("Tractor_Status.xls!"&amp;N$1),MATCH($F632,[1]!Serial,0),0)&lt;&gt;0,INDEX(INDIRECT("Tractor_Status.xls!"&amp;N$1),MATCH($F632,[1]!Serial,0),0),"N/A")</f>
        <v>N/A</v>
      </c>
    </row>
    <row r="633" spans="6:14" x14ac:dyDescent="0.4">
      <c r="F633" t="s">
        <v>1100</v>
      </c>
      <c r="G633" s="207" t="str">
        <f ca="1">INDEX($C$2:$C$13,MONTH(INDEX(INDIRECT("Tractor_Status.xls!"&amp;G$1),MATCH($F633,[1]!Serial,0),0)))</f>
        <v>January</v>
      </c>
      <c r="H633" s="206" t="str">
        <f ca="1">IF(INDEX(INDIRECT("Tractor_Status.xls!"&amp;H$1),MATCH($F633,[1]!Serial,0),0)&lt;&gt;0,INDEX(INDIRECT("Tractor_Status.xls!"&amp;H$1),MATCH($F633,[1]!Serial,0),0),"N/A")</f>
        <v>N/A</v>
      </c>
      <c r="I633" s="206" t="str">
        <f ca="1">IF(INDEX(INDIRECT("Tractor_Status.xls!"&amp;I$1),MATCH($F633,[1]!Serial,0),0)&lt;&gt;0,INDEX(INDIRECT("Tractor_Status.xls!"&amp;I$1),MATCH($F633,[1]!Serial,0),0),"N/A")</f>
        <v>N/A</v>
      </c>
      <c r="J633" s="207">
        <f ca="1">IF(INDEX(INDIRECT("Tractor_Status.xls!"&amp;J$1),MATCH($F633,[1]!Serial,0),0)&lt;&gt;0,INDEX(INDIRECT("Tractor_Status.xls!"&amp;J$1),MATCH($F633,[1]!Serial,0),0),"N/A")</f>
        <v>720</v>
      </c>
      <c r="K633" s="206">
        <f ca="1">INDEX(INDIRECT("Tractor_Status.xls!"&amp;K$1),MATCH($F633,[1]!Serial,0),0)</f>
        <v>0</v>
      </c>
      <c r="L633" s="206" t="str">
        <f ca="1">IF(INDEX(INDIRECT("Tractor_Status.xls!"&amp;L$1),MATCH($F633,[1]!Serial,0),0)&lt;&gt;0,INDEX(INDIRECT("Tractor_Status.xls!"&amp;L$1),MATCH($F633,[1]!Serial,0),0),"N/A")</f>
        <v>N/A</v>
      </c>
      <c r="M633" s="206" t="str">
        <f ca="1">IF(INDEX(INDIRECT("Tractor_Status.xls!"&amp;M$1),MATCH($F633,[1]!Serial,0),0)&lt;&gt;0,INDEX(INDIRECT("Tractor_Status.xls!"&amp;M$1),MATCH($F633,[1]!Serial,0),0),"N/A")</f>
        <v>N/A</v>
      </c>
      <c r="N633" s="206" t="str">
        <f ca="1">IF(INDEX(INDIRECT("Tractor_Status.xls!"&amp;N$1),MATCH($F633,[1]!Serial,0),0)&lt;&gt;0,INDEX(INDIRECT("Tractor_Status.xls!"&amp;N$1),MATCH($F633,[1]!Serial,0),0),"N/A")</f>
        <v>N/A</v>
      </c>
    </row>
    <row r="634" spans="6:14" x14ac:dyDescent="0.4">
      <c r="F634" t="s">
        <v>1101</v>
      </c>
      <c r="G634" s="207" t="str">
        <f ca="1">INDEX($C$2:$C$13,MONTH(INDEX(INDIRECT("Tractor_Status.xls!"&amp;G$1),MATCH($F634,[1]!Serial,0),0)))</f>
        <v>January</v>
      </c>
      <c r="H634" s="206" t="str">
        <f ca="1">IF(INDEX(INDIRECT("Tractor_Status.xls!"&amp;H$1),MATCH($F634,[1]!Serial,0),0)&lt;&gt;0,INDEX(INDIRECT("Tractor_Status.xls!"&amp;H$1),MATCH($F634,[1]!Serial,0),0),"N/A")</f>
        <v>N/A</v>
      </c>
      <c r="I634" s="206" t="str">
        <f ca="1">IF(INDEX(INDIRECT("Tractor_Status.xls!"&amp;I$1),MATCH($F634,[1]!Serial,0),0)&lt;&gt;0,INDEX(INDIRECT("Tractor_Status.xls!"&amp;I$1),MATCH($F634,[1]!Serial,0),0),"N/A")</f>
        <v>N/A</v>
      </c>
      <c r="J634" s="207">
        <f ca="1">IF(INDEX(INDIRECT("Tractor_Status.xls!"&amp;J$1),MATCH($F634,[1]!Serial,0),0)&lt;&gt;0,INDEX(INDIRECT("Tractor_Status.xls!"&amp;J$1),MATCH($F634,[1]!Serial,0),0),"N/A")</f>
        <v>1020</v>
      </c>
      <c r="K634" s="206">
        <f ca="1">INDEX(INDIRECT("Tractor_Status.xls!"&amp;K$1),MATCH($F634,[1]!Serial,0),0)</f>
        <v>0</v>
      </c>
      <c r="L634" s="206" t="str">
        <f ca="1">IF(INDEX(INDIRECT("Tractor_Status.xls!"&amp;L$1),MATCH($F634,[1]!Serial,0),0)&lt;&gt;0,INDEX(INDIRECT("Tractor_Status.xls!"&amp;L$1),MATCH($F634,[1]!Serial,0),0),"N/A")</f>
        <v>N/A</v>
      </c>
      <c r="M634" s="206" t="str">
        <f ca="1">IF(INDEX(INDIRECT("Tractor_Status.xls!"&amp;M$1),MATCH($F634,[1]!Serial,0),0)&lt;&gt;0,INDEX(INDIRECT("Tractor_Status.xls!"&amp;M$1),MATCH($F634,[1]!Serial,0),0),"N/A")</f>
        <v>N/A</v>
      </c>
      <c r="N634" s="206" t="str">
        <f ca="1">IF(INDEX(INDIRECT("Tractor_Status.xls!"&amp;N$1),MATCH($F634,[1]!Serial,0),0)&lt;&gt;0,INDEX(INDIRECT("Tractor_Status.xls!"&amp;N$1),MATCH($F634,[1]!Serial,0),0),"N/A")</f>
        <v>N/A</v>
      </c>
    </row>
    <row r="635" spans="6:14" x14ac:dyDescent="0.4">
      <c r="F635" t="s">
        <v>1102</v>
      </c>
      <c r="G635" s="207" t="str">
        <f ca="1">INDEX($C$2:$C$13,MONTH(INDEX(INDIRECT("Tractor_Status.xls!"&amp;G$1),MATCH($F635,[1]!Serial,0),0)))</f>
        <v>January</v>
      </c>
      <c r="H635" s="206" t="str">
        <f ca="1">IF(INDEX(INDIRECT("Tractor_Status.xls!"&amp;H$1),MATCH($F635,[1]!Serial,0),0)&lt;&gt;0,INDEX(INDIRECT("Tractor_Status.xls!"&amp;H$1),MATCH($F635,[1]!Serial,0),0),"N/A")</f>
        <v>N/A</v>
      </c>
      <c r="I635" s="206" t="str">
        <f ca="1">IF(INDEX(INDIRECT("Tractor_Status.xls!"&amp;I$1),MATCH($F635,[1]!Serial,0),0)&lt;&gt;0,INDEX(INDIRECT("Tractor_Status.xls!"&amp;I$1),MATCH($F635,[1]!Serial,0),0),"N/A")</f>
        <v>N/A</v>
      </c>
      <c r="J635" s="207">
        <f ca="1">IF(INDEX(INDIRECT("Tractor_Status.xls!"&amp;J$1),MATCH($F635,[1]!Serial,0),0)&lt;&gt;0,INDEX(INDIRECT("Tractor_Status.xls!"&amp;J$1),MATCH($F635,[1]!Serial,0),0),"N/A")</f>
        <v>1025</v>
      </c>
      <c r="K635" s="206">
        <f ca="1">INDEX(INDIRECT("Tractor_Status.xls!"&amp;K$1),MATCH($F635,[1]!Serial,0),0)</f>
        <v>0</v>
      </c>
      <c r="L635" s="206" t="str">
        <f ca="1">IF(INDEX(INDIRECT("Tractor_Status.xls!"&amp;L$1),MATCH($F635,[1]!Serial,0),0)&lt;&gt;0,INDEX(INDIRECT("Tractor_Status.xls!"&amp;L$1),MATCH($F635,[1]!Serial,0),0),"N/A")</f>
        <v>N/A</v>
      </c>
      <c r="M635" s="206" t="str">
        <f ca="1">IF(INDEX(INDIRECT("Tractor_Status.xls!"&amp;M$1),MATCH($F635,[1]!Serial,0),0)&lt;&gt;0,INDEX(INDIRECT("Tractor_Status.xls!"&amp;M$1),MATCH($F635,[1]!Serial,0),0),"N/A")</f>
        <v>N/A</v>
      </c>
      <c r="N635" s="206" t="str">
        <f ca="1">IF(INDEX(INDIRECT("Tractor_Status.xls!"&amp;N$1),MATCH($F635,[1]!Serial,0),0)&lt;&gt;0,INDEX(INDIRECT("Tractor_Status.xls!"&amp;N$1),MATCH($F635,[1]!Serial,0),0),"N/A")</f>
        <v>N/A</v>
      </c>
    </row>
    <row r="636" spans="6:14" x14ac:dyDescent="0.4">
      <c r="F636" t="s">
        <v>1103</v>
      </c>
      <c r="G636" s="207" t="str">
        <f ca="1">INDEX($C$2:$C$13,MONTH(INDEX(INDIRECT("Tractor_Status.xls!"&amp;G$1),MATCH($F636,[1]!Serial,0),0)))</f>
        <v>January</v>
      </c>
      <c r="H636" s="206" t="str">
        <f ca="1">IF(INDEX(INDIRECT("Tractor_Status.xls!"&amp;H$1),MATCH($F636,[1]!Serial,0),0)&lt;&gt;0,INDEX(INDIRECT("Tractor_Status.xls!"&amp;H$1),MATCH($F636,[1]!Serial,0),0),"N/A")</f>
        <v>N/A</v>
      </c>
      <c r="I636" s="206" t="str">
        <f ca="1">IF(INDEX(INDIRECT("Tractor_Status.xls!"&amp;I$1),MATCH($F636,[1]!Serial,0),0)&lt;&gt;0,INDEX(INDIRECT("Tractor_Status.xls!"&amp;I$1),MATCH($F636,[1]!Serial,0),0),"N/A")</f>
        <v>N/A</v>
      </c>
      <c r="J636" s="207">
        <f ca="1">IF(INDEX(INDIRECT("Tractor_Status.xls!"&amp;J$1),MATCH($F636,[1]!Serial,0),0)&lt;&gt;0,INDEX(INDIRECT("Tractor_Status.xls!"&amp;J$1),MATCH($F636,[1]!Serial,0),0),"N/A")</f>
        <v>720</v>
      </c>
      <c r="K636" s="206">
        <f ca="1">INDEX(INDIRECT("Tractor_Status.xls!"&amp;K$1),MATCH($F636,[1]!Serial,0),0)</f>
        <v>0</v>
      </c>
      <c r="L636" s="206" t="str">
        <f ca="1">IF(INDEX(INDIRECT("Tractor_Status.xls!"&amp;L$1),MATCH($F636,[1]!Serial,0),0)&lt;&gt;0,INDEX(INDIRECT("Tractor_Status.xls!"&amp;L$1),MATCH($F636,[1]!Serial,0),0),"N/A")</f>
        <v>N/A</v>
      </c>
      <c r="M636" s="206" t="str">
        <f ca="1">IF(INDEX(INDIRECT("Tractor_Status.xls!"&amp;M$1),MATCH($F636,[1]!Serial,0),0)&lt;&gt;0,INDEX(INDIRECT("Tractor_Status.xls!"&amp;M$1),MATCH($F636,[1]!Serial,0),0),"N/A")</f>
        <v>N/A</v>
      </c>
      <c r="N636" s="206" t="str">
        <f ca="1">IF(INDEX(INDIRECT("Tractor_Status.xls!"&amp;N$1),MATCH($F636,[1]!Serial,0),0)&lt;&gt;0,INDEX(INDIRECT("Tractor_Status.xls!"&amp;N$1),MATCH($F636,[1]!Serial,0),0),"N/A")</f>
        <v>N/A</v>
      </c>
    </row>
    <row r="637" spans="6:14" x14ac:dyDescent="0.4">
      <c r="F637" t="s">
        <v>1104</v>
      </c>
      <c r="G637" s="207" t="str">
        <f ca="1">INDEX($C$2:$C$13,MONTH(INDEX(INDIRECT("Tractor_Status.xls!"&amp;G$1),MATCH($F637,[1]!Serial,0),0)))</f>
        <v>January</v>
      </c>
      <c r="H637" s="206" t="str">
        <f ca="1">IF(INDEX(INDIRECT("Tractor_Status.xls!"&amp;H$1),MATCH($F637,[1]!Serial,0),0)&lt;&gt;0,INDEX(INDIRECT("Tractor_Status.xls!"&amp;H$1),MATCH($F637,[1]!Serial,0),0),"N/A")</f>
        <v>N/A</v>
      </c>
      <c r="I637" s="206" t="str">
        <f ca="1">IF(INDEX(INDIRECT("Tractor_Status.xls!"&amp;I$1),MATCH($F637,[1]!Serial,0),0)&lt;&gt;0,INDEX(INDIRECT("Tractor_Status.xls!"&amp;I$1),MATCH($F637,[1]!Serial,0),0),"N/A")</f>
        <v>N/A</v>
      </c>
      <c r="J637" s="207" t="str">
        <f ca="1">IF(INDEX(INDIRECT("Tractor_Status.xls!"&amp;J$1),MATCH($F637,[1]!Serial,0),0)&lt;&gt;0,INDEX(INDIRECT("Tractor_Status.xls!"&amp;J$1),MATCH($F637,[1]!Serial,0),0),"N/A")</f>
        <v>1020+</v>
      </c>
      <c r="K637" s="206">
        <f ca="1">INDEX(INDIRECT("Tractor_Status.xls!"&amp;K$1),MATCH($F637,[1]!Serial,0),0)</f>
        <v>0</v>
      </c>
      <c r="L637" s="206" t="str">
        <f ca="1">IF(INDEX(INDIRECT("Tractor_Status.xls!"&amp;L$1),MATCH($F637,[1]!Serial,0),0)&lt;&gt;0,INDEX(INDIRECT("Tractor_Status.xls!"&amp;L$1),MATCH($F637,[1]!Serial,0),0),"N/A")</f>
        <v>N/A</v>
      </c>
      <c r="M637" s="206" t="str">
        <f ca="1">IF(INDEX(INDIRECT("Tractor_Status.xls!"&amp;M$1),MATCH($F637,[1]!Serial,0),0)&lt;&gt;0,INDEX(INDIRECT("Tractor_Status.xls!"&amp;M$1),MATCH($F637,[1]!Serial,0),0),"N/A")</f>
        <v>N/A</v>
      </c>
      <c r="N637" s="206" t="str">
        <f ca="1">IF(INDEX(INDIRECT("Tractor_Status.xls!"&amp;N$1),MATCH($F637,[1]!Serial,0),0)&lt;&gt;0,INDEX(INDIRECT("Tractor_Status.xls!"&amp;N$1),MATCH($F637,[1]!Serial,0),0),"N/A")</f>
        <v>N/A</v>
      </c>
    </row>
    <row r="638" spans="6:14" x14ac:dyDescent="0.4">
      <c r="F638" t="s">
        <v>1105</v>
      </c>
      <c r="G638" s="207" t="str">
        <f ca="1">INDEX($C$2:$C$13,MONTH(INDEX(INDIRECT("Tractor_Status.xls!"&amp;G$1),MATCH($F638,[1]!Serial,0),0)))</f>
        <v>January</v>
      </c>
      <c r="H638" s="206" t="str">
        <f ca="1">IF(INDEX(INDIRECT("Tractor_Status.xls!"&amp;H$1),MATCH($F638,[1]!Serial,0),0)&lt;&gt;0,INDEX(INDIRECT("Tractor_Status.xls!"&amp;H$1),MATCH($F638,[1]!Serial,0),0),"N/A")</f>
        <v>N/A</v>
      </c>
      <c r="I638" s="206" t="str">
        <f ca="1">IF(INDEX(INDIRECT("Tractor_Status.xls!"&amp;I$1),MATCH($F638,[1]!Serial,0),0)&lt;&gt;0,INDEX(INDIRECT("Tractor_Status.xls!"&amp;I$1),MATCH($F638,[1]!Serial,0),0),"N/A")</f>
        <v>N/A</v>
      </c>
      <c r="J638" s="207">
        <f ca="1">IF(INDEX(INDIRECT("Tractor_Status.xls!"&amp;J$1),MATCH($F638,[1]!Serial,0),0)&lt;&gt;0,INDEX(INDIRECT("Tractor_Status.xls!"&amp;J$1),MATCH($F638,[1]!Serial,0),0),"N/A")</f>
        <v>1220</v>
      </c>
      <c r="K638" s="206">
        <f ca="1">INDEX(INDIRECT("Tractor_Status.xls!"&amp;K$1),MATCH($F638,[1]!Serial,0),0)</f>
        <v>0</v>
      </c>
      <c r="L638" s="206" t="str">
        <f ca="1">IF(INDEX(INDIRECT("Tractor_Status.xls!"&amp;L$1),MATCH($F638,[1]!Serial,0),0)&lt;&gt;0,INDEX(INDIRECT("Tractor_Status.xls!"&amp;L$1),MATCH($F638,[1]!Serial,0),0),"N/A")</f>
        <v>N/A</v>
      </c>
      <c r="M638" s="206" t="str">
        <f ca="1">IF(INDEX(INDIRECT("Tractor_Status.xls!"&amp;M$1),MATCH($F638,[1]!Serial,0),0)&lt;&gt;0,INDEX(INDIRECT("Tractor_Status.xls!"&amp;M$1),MATCH($F638,[1]!Serial,0),0),"N/A")</f>
        <v>N/A</v>
      </c>
      <c r="N638" s="206" t="str">
        <f ca="1">IF(INDEX(INDIRECT("Tractor_Status.xls!"&amp;N$1),MATCH($F638,[1]!Serial,0),0)&lt;&gt;0,INDEX(INDIRECT("Tractor_Status.xls!"&amp;N$1),MATCH($F638,[1]!Serial,0),0),"N/A")</f>
        <v>N/A</v>
      </c>
    </row>
    <row r="639" spans="6:14" x14ac:dyDescent="0.4">
      <c r="F639" t="s">
        <v>1106</v>
      </c>
      <c r="G639" s="207" t="str">
        <f ca="1">INDEX($C$2:$C$13,MONTH(INDEX(INDIRECT("Tractor_Status.xls!"&amp;G$1),MATCH($F639,[1]!Serial,0),0)))</f>
        <v>January</v>
      </c>
      <c r="H639" s="206" t="str">
        <f ca="1">IF(INDEX(INDIRECT("Tractor_Status.xls!"&amp;H$1),MATCH($F639,[1]!Serial,0),0)&lt;&gt;0,INDEX(INDIRECT("Tractor_Status.xls!"&amp;H$1),MATCH($F639,[1]!Serial,0),0),"N/A")</f>
        <v>N/A</v>
      </c>
      <c r="I639" s="206" t="str">
        <f ca="1">IF(INDEX(INDIRECT("Tractor_Status.xls!"&amp;I$1),MATCH($F639,[1]!Serial,0),0)&lt;&gt;0,INDEX(INDIRECT("Tractor_Status.xls!"&amp;I$1),MATCH($F639,[1]!Serial,0),0),"N/A")</f>
        <v>N/A</v>
      </c>
      <c r="J639" s="207">
        <f ca="1">IF(INDEX(INDIRECT("Tractor_Status.xls!"&amp;J$1),MATCH($F639,[1]!Serial,0),0)&lt;&gt;0,INDEX(INDIRECT("Tractor_Status.xls!"&amp;J$1),MATCH($F639,[1]!Serial,0),0),"N/A")</f>
        <v>1220</v>
      </c>
      <c r="K639" s="206">
        <f ca="1">INDEX(INDIRECT("Tractor_Status.xls!"&amp;K$1),MATCH($F639,[1]!Serial,0),0)</f>
        <v>0</v>
      </c>
      <c r="L639" s="206" t="str">
        <f ca="1">IF(INDEX(INDIRECT("Tractor_Status.xls!"&amp;L$1),MATCH($F639,[1]!Serial,0),0)&lt;&gt;0,INDEX(INDIRECT("Tractor_Status.xls!"&amp;L$1),MATCH($F639,[1]!Serial,0),0),"N/A")</f>
        <v>N/A</v>
      </c>
      <c r="M639" s="206" t="str">
        <f ca="1">IF(INDEX(INDIRECT("Tractor_Status.xls!"&amp;M$1),MATCH($F639,[1]!Serial,0),0)&lt;&gt;0,INDEX(INDIRECT("Tractor_Status.xls!"&amp;M$1),MATCH($F639,[1]!Serial,0),0),"N/A")</f>
        <v>N/A</v>
      </c>
      <c r="N639" s="206" t="str">
        <f ca="1">IF(INDEX(INDIRECT("Tractor_Status.xls!"&amp;N$1),MATCH($F639,[1]!Serial,0),0)&lt;&gt;0,INDEX(INDIRECT("Tractor_Status.xls!"&amp;N$1),MATCH($F639,[1]!Serial,0),0),"N/A")</f>
        <v>N/A</v>
      </c>
    </row>
    <row r="640" spans="6:14" x14ac:dyDescent="0.4">
      <c r="F640" t="s">
        <v>1107</v>
      </c>
      <c r="G640" s="207" t="str">
        <f ca="1">INDEX($C$2:$C$13,MONTH(INDEX(INDIRECT("Tractor_Status.xls!"&amp;G$1),MATCH($F640,[1]!Serial,0),0)))</f>
        <v>January</v>
      </c>
      <c r="H640" s="206" t="str">
        <f ca="1">IF(INDEX(INDIRECT("Tractor_Status.xls!"&amp;H$1),MATCH($F640,[1]!Serial,0),0)&lt;&gt;0,INDEX(INDIRECT("Tractor_Status.xls!"&amp;H$1),MATCH($F640,[1]!Serial,0),0),"N/A")</f>
        <v>N/A</v>
      </c>
      <c r="I640" s="206" t="str">
        <f ca="1">IF(INDEX(INDIRECT("Tractor_Status.xls!"&amp;I$1),MATCH($F640,[1]!Serial,0),0)&lt;&gt;0,INDEX(INDIRECT("Tractor_Status.xls!"&amp;I$1),MATCH($F640,[1]!Serial,0),0),"N/A")</f>
        <v>N/A</v>
      </c>
      <c r="J640" s="207">
        <f ca="1">IF(INDEX(INDIRECT("Tractor_Status.xls!"&amp;J$1),MATCH($F640,[1]!Serial,0),0)&lt;&gt;0,INDEX(INDIRECT("Tractor_Status.xls!"&amp;J$1),MATCH($F640,[1]!Serial,0),0),"N/A")</f>
        <v>720</v>
      </c>
      <c r="K640" s="206">
        <f ca="1">INDEX(INDIRECT("Tractor_Status.xls!"&amp;K$1),MATCH($F640,[1]!Serial,0),0)</f>
        <v>0</v>
      </c>
      <c r="L640" s="206" t="str">
        <f ca="1">IF(INDEX(INDIRECT("Tractor_Status.xls!"&amp;L$1),MATCH($F640,[1]!Serial,0),0)&lt;&gt;0,INDEX(INDIRECT("Tractor_Status.xls!"&amp;L$1),MATCH($F640,[1]!Serial,0),0),"N/A")</f>
        <v>N/A</v>
      </c>
      <c r="M640" s="206" t="str">
        <f ca="1">IF(INDEX(INDIRECT("Tractor_Status.xls!"&amp;M$1),MATCH($F640,[1]!Serial,0),0)&lt;&gt;0,INDEX(INDIRECT("Tractor_Status.xls!"&amp;M$1),MATCH($F640,[1]!Serial,0),0),"N/A")</f>
        <v>N/A</v>
      </c>
      <c r="N640" s="206" t="str">
        <f ca="1">IF(INDEX(INDIRECT("Tractor_Status.xls!"&amp;N$1),MATCH($F640,[1]!Serial,0),0)&lt;&gt;0,INDEX(INDIRECT("Tractor_Status.xls!"&amp;N$1),MATCH($F640,[1]!Serial,0),0),"N/A")</f>
        <v>N/A</v>
      </c>
    </row>
    <row r="641" spans="6:14" x14ac:dyDescent="0.4">
      <c r="F641" t="s">
        <v>1108</v>
      </c>
      <c r="G641" s="207" t="str">
        <f ca="1">INDEX($C$2:$C$13,MONTH(INDEX(INDIRECT("Tractor_Status.xls!"&amp;G$1),MATCH($F641,[1]!Serial,0),0)))</f>
        <v>January</v>
      </c>
      <c r="H641" s="206" t="str">
        <f ca="1">IF(INDEX(INDIRECT("Tractor_Status.xls!"&amp;H$1),MATCH($F641,[1]!Serial,0),0)&lt;&gt;0,INDEX(INDIRECT("Tractor_Status.xls!"&amp;H$1),MATCH($F641,[1]!Serial,0),0),"N/A")</f>
        <v>N/A</v>
      </c>
      <c r="I641" s="206" t="str">
        <f ca="1">IF(INDEX(INDIRECT("Tractor_Status.xls!"&amp;I$1),MATCH($F641,[1]!Serial,0),0)&lt;&gt;0,INDEX(INDIRECT("Tractor_Status.xls!"&amp;I$1),MATCH($F641,[1]!Serial,0),0),"N/A")</f>
        <v>N/A</v>
      </c>
      <c r="J641" s="207">
        <f ca="1">IF(INDEX(INDIRECT("Tractor_Status.xls!"&amp;J$1),MATCH($F641,[1]!Serial,0),0)&lt;&gt;0,INDEX(INDIRECT("Tractor_Status.xls!"&amp;J$1),MATCH($F641,[1]!Serial,0),0),"N/A")</f>
        <v>1025</v>
      </c>
      <c r="K641" s="206">
        <f ca="1">INDEX(INDIRECT("Tractor_Status.xls!"&amp;K$1),MATCH($F641,[1]!Serial,0),0)</f>
        <v>0</v>
      </c>
      <c r="L641" s="206" t="str">
        <f ca="1">IF(INDEX(INDIRECT("Tractor_Status.xls!"&amp;L$1),MATCH($F641,[1]!Serial,0),0)&lt;&gt;0,INDEX(INDIRECT("Tractor_Status.xls!"&amp;L$1),MATCH($F641,[1]!Serial,0),0),"N/A")</f>
        <v>N/A</v>
      </c>
      <c r="M641" s="206" t="str">
        <f ca="1">IF(INDEX(INDIRECT("Tractor_Status.xls!"&amp;M$1),MATCH($F641,[1]!Serial,0),0)&lt;&gt;0,INDEX(INDIRECT("Tractor_Status.xls!"&amp;M$1),MATCH($F641,[1]!Serial,0),0),"N/A")</f>
        <v>N/A</v>
      </c>
      <c r="N641" s="206" t="str">
        <f ca="1">IF(INDEX(INDIRECT("Tractor_Status.xls!"&amp;N$1),MATCH($F641,[1]!Serial,0),0)&lt;&gt;0,INDEX(INDIRECT("Tractor_Status.xls!"&amp;N$1),MATCH($F641,[1]!Serial,0),0),"N/A")</f>
        <v>N/A</v>
      </c>
    </row>
    <row r="642" spans="6:14" x14ac:dyDescent="0.4">
      <c r="F642" t="s">
        <v>1109</v>
      </c>
      <c r="G642" s="207" t="str">
        <f ca="1">INDEX($C$2:$C$13,MONTH(INDEX(INDIRECT("Tractor_Status.xls!"&amp;G$1),MATCH($F642,[1]!Serial,0),0)))</f>
        <v>January</v>
      </c>
      <c r="H642" s="206" t="str">
        <f ca="1">IF(INDEX(INDIRECT("Tractor_Status.xls!"&amp;H$1),MATCH($F642,[1]!Serial,0),0)&lt;&gt;0,INDEX(INDIRECT("Tractor_Status.xls!"&amp;H$1),MATCH($F642,[1]!Serial,0),0),"N/A")</f>
        <v>N/A</v>
      </c>
      <c r="I642" s="206" t="str">
        <f ca="1">IF(INDEX(INDIRECT("Tractor_Status.xls!"&amp;I$1),MATCH($F642,[1]!Serial,0),0)&lt;&gt;0,INDEX(INDIRECT("Tractor_Status.xls!"&amp;I$1),MATCH($F642,[1]!Serial,0),0),"N/A")</f>
        <v>N/A</v>
      </c>
      <c r="J642" s="207">
        <f ca="1">IF(INDEX(INDIRECT("Tractor_Status.xls!"&amp;J$1),MATCH($F642,[1]!Serial,0),0)&lt;&gt;0,INDEX(INDIRECT("Tractor_Status.xls!"&amp;J$1),MATCH($F642,[1]!Serial,0),0),"N/A")</f>
        <v>1025</v>
      </c>
      <c r="K642" s="206">
        <f ca="1">INDEX(INDIRECT("Tractor_Status.xls!"&amp;K$1),MATCH($F642,[1]!Serial,0),0)</f>
        <v>0</v>
      </c>
      <c r="L642" s="206" t="str">
        <f ca="1">IF(INDEX(INDIRECT("Tractor_Status.xls!"&amp;L$1),MATCH($F642,[1]!Serial,0),0)&lt;&gt;0,INDEX(INDIRECT("Tractor_Status.xls!"&amp;L$1),MATCH($F642,[1]!Serial,0),0),"N/A")</f>
        <v>N/A</v>
      </c>
      <c r="M642" s="206" t="str">
        <f ca="1">IF(INDEX(INDIRECT("Tractor_Status.xls!"&amp;M$1),MATCH($F642,[1]!Serial,0),0)&lt;&gt;0,INDEX(INDIRECT("Tractor_Status.xls!"&amp;M$1),MATCH($F642,[1]!Serial,0),0),"N/A")</f>
        <v>N/A</v>
      </c>
      <c r="N642" s="206" t="str">
        <f ca="1">IF(INDEX(INDIRECT("Tractor_Status.xls!"&amp;N$1),MATCH($F642,[1]!Serial,0),0)&lt;&gt;0,INDEX(INDIRECT("Tractor_Status.xls!"&amp;N$1),MATCH($F642,[1]!Serial,0),0),"N/A")</f>
        <v>N/A</v>
      </c>
    </row>
    <row r="643" spans="6:14" x14ac:dyDescent="0.4">
      <c r="F643" t="s">
        <v>1110</v>
      </c>
      <c r="G643" s="207" t="str">
        <f ca="1">INDEX($C$2:$C$13,MONTH(INDEX(INDIRECT("Tractor_Status.xls!"&amp;G$1),MATCH($F643,[1]!Serial,0),0)))</f>
        <v>January</v>
      </c>
      <c r="H643" s="206" t="str">
        <f ca="1">IF(INDEX(INDIRECT("Tractor_Status.xls!"&amp;H$1),MATCH($F643,[1]!Serial,0),0)&lt;&gt;0,INDEX(INDIRECT("Tractor_Status.xls!"&amp;H$1),MATCH($F643,[1]!Serial,0),0),"N/A")</f>
        <v>N/A</v>
      </c>
      <c r="I643" s="206" t="str">
        <f ca="1">IF(INDEX(INDIRECT("Tractor_Status.xls!"&amp;I$1),MATCH($F643,[1]!Serial,0),0)&lt;&gt;0,INDEX(INDIRECT("Tractor_Status.xls!"&amp;I$1),MATCH($F643,[1]!Serial,0),0),"N/A")</f>
        <v>N/A</v>
      </c>
      <c r="J643" s="207">
        <f ca="1">IF(INDEX(INDIRECT("Tractor_Status.xls!"&amp;J$1),MATCH($F643,[1]!Serial,0),0)&lt;&gt;0,INDEX(INDIRECT("Tractor_Status.xls!"&amp;J$1),MATCH($F643,[1]!Serial,0),0),"N/A")</f>
        <v>720</v>
      </c>
      <c r="K643" s="206">
        <f ca="1">INDEX(INDIRECT("Tractor_Status.xls!"&amp;K$1),MATCH($F643,[1]!Serial,0),0)</f>
        <v>0</v>
      </c>
      <c r="L643" s="206" t="str">
        <f ca="1">IF(INDEX(INDIRECT("Tractor_Status.xls!"&amp;L$1),MATCH($F643,[1]!Serial,0),0)&lt;&gt;0,INDEX(INDIRECT("Tractor_Status.xls!"&amp;L$1),MATCH($F643,[1]!Serial,0),0),"N/A")</f>
        <v>N/A</v>
      </c>
      <c r="M643" s="206" t="str">
        <f ca="1">IF(INDEX(INDIRECT("Tractor_Status.xls!"&amp;M$1),MATCH($F643,[1]!Serial,0),0)&lt;&gt;0,INDEX(INDIRECT("Tractor_Status.xls!"&amp;M$1),MATCH($F643,[1]!Serial,0),0),"N/A")</f>
        <v>N/A</v>
      </c>
      <c r="N643" s="206" t="str">
        <f ca="1">IF(INDEX(INDIRECT("Tractor_Status.xls!"&amp;N$1),MATCH($F643,[1]!Serial,0),0)&lt;&gt;0,INDEX(INDIRECT("Tractor_Status.xls!"&amp;N$1),MATCH($F643,[1]!Serial,0),0),"N/A")</f>
        <v>N/A</v>
      </c>
    </row>
    <row r="644" spans="6:14" x14ac:dyDescent="0.4">
      <c r="F644" t="s">
        <v>1111</v>
      </c>
      <c r="G644" s="207" t="str">
        <f ca="1">INDEX($C$2:$C$13,MONTH(INDEX(INDIRECT("Tractor_Status.xls!"&amp;G$1),MATCH($F644,[1]!Serial,0),0)))</f>
        <v>January</v>
      </c>
      <c r="H644" s="206" t="str">
        <f ca="1">IF(INDEX(INDIRECT("Tractor_Status.xls!"&amp;H$1),MATCH($F644,[1]!Serial,0),0)&lt;&gt;0,INDEX(INDIRECT("Tractor_Status.xls!"&amp;H$1),MATCH($F644,[1]!Serial,0),0),"N/A")</f>
        <v>N/A</v>
      </c>
      <c r="I644" s="206" t="str">
        <f ca="1">IF(INDEX(INDIRECT("Tractor_Status.xls!"&amp;I$1),MATCH($F644,[1]!Serial,0),0)&lt;&gt;0,INDEX(INDIRECT("Tractor_Status.xls!"&amp;I$1),MATCH($F644,[1]!Serial,0),0),"N/A")</f>
        <v>N/A</v>
      </c>
      <c r="J644" s="207">
        <f ca="1">IF(INDEX(INDIRECT("Tractor_Status.xls!"&amp;J$1),MATCH($F644,[1]!Serial,0),0)&lt;&gt;0,INDEX(INDIRECT("Tractor_Status.xls!"&amp;J$1),MATCH($F644,[1]!Serial,0),0),"N/A")</f>
        <v>1020</v>
      </c>
      <c r="K644" s="206">
        <f ca="1">INDEX(INDIRECT("Tractor_Status.xls!"&amp;K$1),MATCH($F644,[1]!Serial,0),0)</f>
        <v>0</v>
      </c>
      <c r="L644" s="206" t="str">
        <f ca="1">IF(INDEX(INDIRECT("Tractor_Status.xls!"&amp;L$1),MATCH($F644,[1]!Serial,0),0)&lt;&gt;0,INDEX(INDIRECT("Tractor_Status.xls!"&amp;L$1),MATCH($F644,[1]!Serial,0),0),"N/A")</f>
        <v>N/A</v>
      </c>
      <c r="M644" s="206" t="str">
        <f ca="1">IF(INDEX(INDIRECT("Tractor_Status.xls!"&amp;M$1),MATCH($F644,[1]!Serial,0),0)&lt;&gt;0,INDEX(INDIRECT("Tractor_Status.xls!"&amp;M$1),MATCH($F644,[1]!Serial,0),0),"N/A")</f>
        <v>N/A</v>
      </c>
      <c r="N644" s="206" t="str">
        <f ca="1">IF(INDEX(INDIRECT("Tractor_Status.xls!"&amp;N$1),MATCH($F644,[1]!Serial,0),0)&lt;&gt;0,INDEX(INDIRECT("Tractor_Status.xls!"&amp;N$1),MATCH($F644,[1]!Serial,0),0),"N/A")</f>
        <v>N/A</v>
      </c>
    </row>
    <row r="645" spans="6:14" x14ac:dyDescent="0.4">
      <c r="F645" t="s">
        <v>1112</v>
      </c>
      <c r="G645" s="207" t="str">
        <f ca="1">INDEX($C$2:$C$13,MONTH(INDEX(INDIRECT("Tractor_Status.xls!"&amp;G$1),MATCH($F645,[1]!Serial,0),0)))</f>
        <v>January</v>
      </c>
      <c r="H645" s="206" t="str">
        <f ca="1">IF(INDEX(INDIRECT("Tractor_Status.xls!"&amp;H$1),MATCH($F645,[1]!Serial,0),0)&lt;&gt;0,INDEX(INDIRECT("Tractor_Status.xls!"&amp;H$1),MATCH($F645,[1]!Serial,0),0),"N/A")</f>
        <v>N/A</v>
      </c>
      <c r="I645" s="206" t="str">
        <f ca="1">IF(INDEX(INDIRECT("Tractor_Status.xls!"&amp;I$1),MATCH($F645,[1]!Serial,0),0)&lt;&gt;0,INDEX(INDIRECT("Tractor_Status.xls!"&amp;I$1),MATCH($F645,[1]!Serial,0),0),"N/A")</f>
        <v>N/A</v>
      </c>
      <c r="J645" s="207">
        <f ca="1">IF(INDEX(INDIRECT("Tractor_Status.xls!"&amp;J$1),MATCH($F645,[1]!Serial,0),0)&lt;&gt;0,INDEX(INDIRECT("Tractor_Status.xls!"&amp;J$1),MATCH($F645,[1]!Serial,0),0),"N/A")</f>
        <v>1025</v>
      </c>
      <c r="K645" s="206">
        <f ca="1">INDEX(INDIRECT("Tractor_Status.xls!"&amp;K$1),MATCH($F645,[1]!Serial,0),0)</f>
        <v>0</v>
      </c>
      <c r="L645" s="206" t="str">
        <f ca="1">IF(INDEX(INDIRECT("Tractor_Status.xls!"&amp;L$1),MATCH($F645,[1]!Serial,0),0)&lt;&gt;0,INDEX(INDIRECT("Tractor_Status.xls!"&amp;L$1),MATCH($F645,[1]!Serial,0),0),"N/A")</f>
        <v>N/A</v>
      </c>
      <c r="M645" s="206" t="str">
        <f ca="1">IF(INDEX(INDIRECT("Tractor_Status.xls!"&amp;M$1),MATCH($F645,[1]!Serial,0),0)&lt;&gt;0,INDEX(INDIRECT("Tractor_Status.xls!"&amp;M$1),MATCH($F645,[1]!Serial,0),0),"N/A")</f>
        <v>N/A</v>
      </c>
      <c r="N645" s="206" t="str">
        <f ca="1">IF(INDEX(INDIRECT("Tractor_Status.xls!"&amp;N$1),MATCH($F645,[1]!Serial,0),0)&lt;&gt;0,INDEX(INDIRECT("Tractor_Status.xls!"&amp;N$1),MATCH($F645,[1]!Serial,0),0),"N/A")</f>
        <v>N/A</v>
      </c>
    </row>
    <row r="646" spans="6:14" x14ac:dyDescent="0.4">
      <c r="F646" t="s">
        <v>1113</v>
      </c>
      <c r="G646" s="207" t="str">
        <f ca="1">INDEX($C$2:$C$13,MONTH(INDEX(INDIRECT("Tractor_Status.xls!"&amp;G$1),MATCH($F646,[1]!Serial,0),0)))</f>
        <v>January</v>
      </c>
      <c r="H646" s="206" t="str">
        <f ca="1">IF(INDEX(INDIRECT("Tractor_Status.xls!"&amp;H$1),MATCH($F646,[1]!Serial,0),0)&lt;&gt;0,INDEX(INDIRECT("Tractor_Status.xls!"&amp;H$1),MATCH($F646,[1]!Serial,0),0),"N/A")</f>
        <v>N/A</v>
      </c>
      <c r="I646" s="206" t="str">
        <f ca="1">IF(INDEX(INDIRECT("Tractor_Status.xls!"&amp;I$1),MATCH($F646,[1]!Serial,0),0)&lt;&gt;0,INDEX(INDIRECT("Tractor_Status.xls!"&amp;I$1),MATCH($F646,[1]!Serial,0),0),"N/A")</f>
        <v>N/A</v>
      </c>
      <c r="J646" s="207">
        <f ca="1">IF(INDEX(INDIRECT("Tractor_Status.xls!"&amp;J$1),MATCH($F646,[1]!Serial,0),0)&lt;&gt;0,INDEX(INDIRECT("Tractor_Status.xls!"&amp;J$1),MATCH($F646,[1]!Serial,0),0),"N/A")</f>
        <v>720</v>
      </c>
      <c r="K646" s="206">
        <f ca="1">INDEX(INDIRECT("Tractor_Status.xls!"&amp;K$1),MATCH($F646,[1]!Serial,0),0)</f>
        <v>0</v>
      </c>
      <c r="L646" s="206" t="str">
        <f ca="1">IF(INDEX(INDIRECT("Tractor_Status.xls!"&amp;L$1),MATCH($F646,[1]!Serial,0),0)&lt;&gt;0,INDEX(INDIRECT("Tractor_Status.xls!"&amp;L$1),MATCH($F646,[1]!Serial,0),0),"N/A")</f>
        <v>N/A</v>
      </c>
      <c r="M646" s="206" t="str">
        <f ca="1">IF(INDEX(INDIRECT("Tractor_Status.xls!"&amp;M$1),MATCH($F646,[1]!Serial,0),0)&lt;&gt;0,INDEX(INDIRECT("Tractor_Status.xls!"&amp;M$1),MATCH($F646,[1]!Serial,0),0),"N/A")</f>
        <v>N/A</v>
      </c>
      <c r="N646" s="206" t="str">
        <f ca="1">IF(INDEX(INDIRECT("Tractor_Status.xls!"&amp;N$1),MATCH($F646,[1]!Serial,0),0)&lt;&gt;0,INDEX(INDIRECT("Tractor_Status.xls!"&amp;N$1),MATCH($F646,[1]!Serial,0),0),"N/A")</f>
        <v>N/A</v>
      </c>
    </row>
    <row r="647" spans="6:14" x14ac:dyDescent="0.4">
      <c r="F647" t="s">
        <v>1114</v>
      </c>
      <c r="G647" s="207" t="str">
        <f ca="1">INDEX($C$2:$C$13,MONTH(INDEX(INDIRECT("Tractor_Status.xls!"&amp;G$1),MATCH($F647,[1]!Serial,0),0)))</f>
        <v>January</v>
      </c>
      <c r="H647" s="206" t="str">
        <f ca="1">IF(INDEX(INDIRECT("Tractor_Status.xls!"&amp;H$1),MATCH($F647,[1]!Serial,0),0)&lt;&gt;0,INDEX(INDIRECT("Tractor_Status.xls!"&amp;H$1),MATCH($F647,[1]!Serial,0),0),"N/A")</f>
        <v>N/A</v>
      </c>
      <c r="I647" s="206" t="str">
        <f ca="1">IF(INDEX(INDIRECT("Tractor_Status.xls!"&amp;I$1),MATCH($F647,[1]!Serial,0),0)&lt;&gt;0,INDEX(INDIRECT("Tractor_Status.xls!"&amp;I$1),MATCH($F647,[1]!Serial,0),0),"N/A")</f>
        <v>N/A</v>
      </c>
      <c r="J647" s="207" t="str">
        <f ca="1">IF(INDEX(INDIRECT("Tractor_Status.xls!"&amp;J$1),MATCH($F647,[1]!Serial,0),0)&lt;&gt;0,INDEX(INDIRECT("Tractor_Status.xls!"&amp;J$1),MATCH($F647,[1]!Serial,0),0),"N/A")</f>
        <v>1220+</v>
      </c>
      <c r="K647" s="206">
        <f ca="1">INDEX(INDIRECT("Tractor_Status.xls!"&amp;K$1),MATCH($F647,[1]!Serial,0),0)</f>
        <v>0</v>
      </c>
      <c r="L647" s="206" t="str">
        <f ca="1">IF(INDEX(INDIRECT("Tractor_Status.xls!"&amp;L$1),MATCH($F647,[1]!Serial,0),0)&lt;&gt;0,INDEX(INDIRECT("Tractor_Status.xls!"&amp;L$1),MATCH($F647,[1]!Serial,0),0),"N/A")</f>
        <v>N/A</v>
      </c>
      <c r="M647" s="206" t="str">
        <f ca="1">IF(INDEX(INDIRECT("Tractor_Status.xls!"&amp;M$1),MATCH($F647,[1]!Serial,0),0)&lt;&gt;0,INDEX(INDIRECT("Tractor_Status.xls!"&amp;M$1),MATCH($F647,[1]!Serial,0),0),"N/A")</f>
        <v>N/A</v>
      </c>
      <c r="N647" s="206" t="str">
        <f ca="1">IF(INDEX(INDIRECT("Tractor_Status.xls!"&amp;N$1),MATCH($F647,[1]!Serial,0),0)&lt;&gt;0,INDEX(INDIRECT("Tractor_Status.xls!"&amp;N$1),MATCH($F647,[1]!Serial,0),0),"N/A")</f>
        <v>N/A</v>
      </c>
    </row>
    <row r="648" spans="6:14" x14ac:dyDescent="0.4">
      <c r="F648" t="s">
        <v>1115</v>
      </c>
      <c r="G648" s="207" t="str">
        <f ca="1">INDEX($C$2:$C$13,MONTH(INDEX(INDIRECT("Tractor_Status.xls!"&amp;G$1),MATCH($F648,[1]!Serial,0),0)))</f>
        <v>January</v>
      </c>
      <c r="H648" s="206" t="str">
        <f ca="1">IF(INDEX(INDIRECT("Tractor_Status.xls!"&amp;H$1),MATCH($F648,[1]!Serial,0),0)&lt;&gt;0,INDEX(INDIRECT("Tractor_Status.xls!"&amp;H$1),MATCH($F648,[1]!Serial,0),0),"N/A")</f>
        <v>N/A</v>
      </c>
      <c r="I648" s="206" t="str">
        <f ca="1">IF(INDEX(INDIRECT("Tractor_Status.xls!"&amp;I$1),MATCH($F648,[1]!Serial,0),0)&lt;&gt;0,INDEX(INDIRECT("Tractor_Status.xls!"&amp;I$1),MATCH($F648,[1]!Serial,0),0),"N/A")</f>
        <v>N/A</v>
      </c>
      <c r="J648" s="207">
        <f ca="1">IF(INDEX(INDIRECT("Tractor_Status.xls!"&amp;J$1),MATCH($F648,[1]!Serial,0),0)&lt;&gt;0,INDEX(INDIRECT("Tractor_Status.xls!"&amp;J$1),MATCH($F648,[1]!Serial,0),0),"N/A")</f>
        <v>1220</v>
      </c>
      <c r="K648" s="206">
        <f ca="1">INDEX(INDIRECT("Tractor_Status.xls!"&amp;K$1),MATCH($F648,[1]!Serial,0),0)</f>
        <v>0</v>
      </c>
      <c r="L648" s="206" t="str">
        <f ca="1">IF(INDEX(INDIRECT("Tractor_Status.xls!"&amp;L$1),MATCH($F648,[1]!Serial,0),0)&lt;&gt;0,INDEX(INDIRECT("Tractor_Status.xls!"&amp;L$1),MATCH($F648,[1]!Serial,0),0),"N/A")</f>
        <v>N/A</v>
      </c>
      <c r="M648" s="206" t="str">
        <f ca="1">IF(INDEX(INDIRECT("Tractor_Status.xls!"&amp;M$1),MATCH($F648,[1]!Serial,0),0)&lt;&gt;0,INDEX(INDIRECT("Tractor_Status.xls!"&amp;M$1),MATCH($F648,[1]!Serial,0),0),"N/A")</f>
        <v>N/A</v>
      </c>
      <c r="N648" s="206" t="str">
        <f ca="1">IF(INDEX(INDIRECT("Tractor_Status.xls!"&amp;N$1),MATCH($F648,[1]!Serial,0),0)&lt;&gt;0,INDEX(INDIRECT("Tractor_Status.xls!"&amp;N$1),MATCH($F648,[1]!Serial,0),0),"N/A")</f>
        <v>N/A</v>
      </c>
    </row>
    <row r="649" spans="6:14" x14ac:dyDescent="0.4">
      <c r="F649" t="s">
        <v>1116</v>
      </c>
      <c r="G649" s="207" t="str">
        <f ca="1">INDEX($C$2:$C$13,MONTH(INDEX(INDIRECT("Tractor_Status.xls!"&amp;G$1),MATCH($F649,[1]!Serial,0),0)))</f>
        <v>January</v>
      </c>
      <c r="H649" s="206" t="str">
        <f ca="1">IF(INDEX(INDIRECT("Tractor_Status.xls!"&amp;H$1),MATCH($F649,[1]!Serial,0),0)&lt;&gt;0,INDEX(INDIRECT("Tractor_Status.xls!"&amp;H$1),MATCH($F649,[1]!Serial,0),0),"N/A")</f>
        <v>N/A</v>
      </c>
      <c r="I649" s="206" t="str">
        <f ca="1">IF(INDEX(INDIRECT("Tractor_Status.xls!"&amp;I$1),MATCH($F649,[1]!Serial,0),0)&lt;&gt;0,INDEX(INDIRECT("Tractor_Status.xls!"&amp;I$1),MATCH($F649,[1]!Serial,0),0),"N/A")</f>
        <v>N/A</v>
      </c>
      <c r="J649" s="207">
        <f ca="1">IF(INDEX(INDIRECT("Tractor_Status.xls!"&amp;J$1),MATCH($F649,[1]!Serial,0),0)&lt;&gt;0,INDEX(INDIRECT("Tractor_Status.xls!"&amp;J$1),MATCH($F649,[1]!Serial,0),0),"N/A")</f>
        <v>1220</v>
      </c>
      <c r="K649" s="206">
        <f ca="1">INDEX(INDIRECT("Tractor_Status.xls!"&amp;K$1),MATCH($F649,[1]!Serial,0),0)</f>
        <v>0</v>
      </c>
      <c r="L649" s="206" t="str">
        <f ca="1">IF(INDEX(INDIRECT("Tractor_Status.xls!"&amp;L$1),MATCH($F649,[1]!Serial,0),0)&lt;&gt;0,INDEX(INDIRECT("Tractor_Status.xls!"&amp;L$1),MATCH($F649,[1]!Serial,0),0),"N/A")</f>
        <v>N/A</v>
      </c>
      <c r="M649" s="206" t="str">
        <f ca="1">IF(INDEX(INDIRECT("Tractor_Status.xls!"&amp;M$1),MATCH($F649,[1]!Serial,0),0)&lt;&gt;0,INDEX(INDIRECT("Tractor_Status.xls!"&amp;M$1),MATCH($F649,[1]!Serial,0),0),"N/A")</f>
        <v>N/A</v>
      </c>
      <c r="N649" s="206" t="str">
        <f ca="1">IF(INDEX(INDIRECT("Tractor_Status.xls!"&amp;N$1),MATCH($F649,[1]!Serial,0),0)&lt;&gt;0,INDEX(INDIRECT("Tractor_Status.xls!"&amp;N$1),MATCH($F649,[1]!Serial,0),0),"N/A")</f>
        <v>N/A</v>
      </c>
    </row>
    <row r="650" spans="6:14" x14ac:dyDescent="0.4">
      <c r="F650" t="s">
        <v>1117</v>
      </c>
      <c r="G650" s="207" t="str">
        <f ca="1">INDEX($C$2:$C$13,MONTH(INDEX(INDIRECT("Tractor_Status.xls!"&amp;G$1),MATCH($F650,[1]!Serial,0),0)))</f>
        <v>January</v>
      </c>
      <c r="H650" s="206" t="str">
        <f ca="1">IF(INDEX(INDIRECT("Tractor_Status.xls!"&amp;H$1),MATCH($F650,[1]!Serial,0),0)&lt;&gt;0,INDEX(INDIRECT("Tractor_Status.xls!"&amp;H$1),MATCH($F650,[1]!Serial,0),0),"N/A")</f>
        <v>N/A</v>
      </c>
      <c r="I650" s="206" t="str">
        <f ca="1">IF(INDEX(INDIRECT("Tractor_Status.xls!"&amp;I$1),MATCH($F650,[1]!Serial,0),0)&lt;&gt;0,INDEX(INDIRECT("Tractor_Status.xls!"&amp;I$1),MATCH($F650,[1]!Serial,0),0),"N/A")</f>
        <v>N/A</v>
      </c>
      <c r="J650" s="207">
        <f ca="1">IF(INDEX(INDIRECT("Tractor_Status.xls!"&amp;J$1),MATCH($F650,[1]!Serial,0),0)&lt;&gt;0,INDEX(INDIRECT("Tractor_Status.xls!"&amp;J$1),MATCH($F650,[1]!Serial,0),0),"N/A")</f>
        <v>720</v>
      </c>
      <c r="K650" s="206">
        <f ca="1">INDEX(INDIRECT("Tractor_Status.xls!"&amp;K$1),MATCH($F650,[1]!Serial,0),0)</f>
        <v>0</v>
      </c>
      <c r="L650" s="206" t="str">
        <f ca="1">IF(INDEX(INDIRECT("Tractor_Status.xls!"&amp;L$1),MATCH($F650,[1]!Serial,0),0)&lt;&gt;0,INDEX(INDIRECT("Tractor_Status.xls!"&amp;L$1),MATCH($F650,[1]!Serial,0),0),"N/A")</f>
        <v>N/A</v>
      </c>
      <c r="M650" s="206" t="str">
        <f ca="1">IF(INDEX(INDIRECT("Tractor_Status.xls!"&amp;M$1),MATCH($F650,[1]!Serial,0),0)&lt;&gt;0,INDEX(INDIRECT("Tractor_Status.xls!"&amp;M$1),MATCH($F650,[1]!Serial,0),0),"N/A")</f>
        <v>N/A</v>
      </c>
      <c r="N650" s="206" t="str">
        <f ca="1">IF(INDEX(INDIRECT("Tractor_Status.xls!"&amp;N$1),MATCH($F650,[1]!Serial,0),0)&lt;&gt;0,INDEX(INDIRECT("Tractor_Status.xls!"&amp;N$1),MATCH($F650,[1]!Serial,0),0),"N/A")</f>
        <v>N/A</v>
      </c>
    </row>
    <row r="651" spans="6:14" x14ac:dyDescent="0.4">
      <c r="F651" t="s">
        <v>1118</v>
      </c>
      <c r="G651" s="207" t="str">
        <f ca="1">INDEX($C$2:$C$13,MONTH(INDEX(INDIRECT("Tractor_Status.xls!"&amp;G$1),MATCH($F651,[1]!Serial,0),0)))</f>
        <v>January</v>
      </c>
      <c r="H651" s="206" t="str">
        <f ca="1">IF(INDEX(INDIRECT("Tractor_Status.xls!"&amp;H$1),MATCH($F651,[1]!Serial,0),0)&lt;&gt;0,INDEX(INDIRECT("Tractor_Status.xls!"&amp;H$1),MATCH($F651,[1]!Serial,0),0),"N/A")</f>
        <v>N/A</v>
      </c>
      <c r="I651" s="206" t="str">
        <f ca="1">IF(INDEX(INDIRECT("Tractor_Status.xls!"&amp;I$1),MATCH($F651,[1]!Serial,0),0)&lt;&gt;0,INDEX(INDIRECT("Tractor_Status.xls!"&amp;I$1),MATCH($F651,[1]!Serial,0),0),"N/A")</f>
        <v>N/A</v>
      </c>
      <c r="J651" s="207">
        <f ca="1">IF(INDEX(INDIRECT("Tractor_Status.xls!"&amp;J$1),MATCH($F651,[1]!Serial,0),0)&lt;&gt;0,INDEX(INDIRECT("Tractor_Status.xls!"&amp;J$1),MATCH($F651,[1]!Serial,0),0),"N/A")</f>
        <v>1025</v>
      </c>
      <c r="K651" s="206">
        <f ca="1">INDEX(INDIRECT("Tractor_Status.xls!"&amp;K$1),MATCH($F651,[1]!Serial,0),0)</f>
        <v>0</v>
      </c>
      <c r="L651" s="206" t="str">
        <f ca="1">IF(INDEX(INDIRECT("Tractor_Status.xls!"&amp;L$1),MATCH($F651,[1]!Serial,0),0)&lt;&gt;0,INDEX(INDIRECT("Tractor_Status.xls!"&amp;L$1),MATCH($F651,[1]!Serial,0),0),"N/A")</f>
        <v>N/A</v>
      </c>
      <c r="M651" s="206" t="str">
        <f ca="1">IF(INDEX(INDIRECT("Tractor_Status.xls!"&amp;M$1),MATCH($F651,[1]!Serial,0),0)&lt;&gt;0,INDEX(INDIRECT("Tractor_Status.xls!"&amp;M$1),MATCH($F651,[1]!Serial,0),0),"N/A")</f>
        <v>N/A</v>
      </c>
      <c r="N651" s="206" t="str">
        <f ca="1">IF(INDEX(INDIRECT("Tractor_Status.xls!"&amp;N$1),MATCH($F651,[1]!Serial,0),0)&lt;&gt;0,INDEX(INDIRECT("Tractor_Status.xls!"&amp;N$1),MATCH($F651,[1]!Serial,0),0),"N/A")</f>
        <v>N/A</v>
      </c>
    </row>
    <row r="652" spans="6:14" x14ac:dyDescent="0.4">
      <c r="F652" t="s">
        <v>1119</v>
      </c>
      <c r="G652" s="207" t="str">
        <f ca="1">INDEX($C$2:$C$13,MONTH(INDEX(INDIRECT("Tractor_Status.xls!"&amp;G$1),MATCH($F652,[1]!Serial,0),0)))</f>
        <v>January</v>
      </c>
      <c r="H652" s="206" t="str">
        <f ca="1">IF(INDEX(INDIRECT("Tractor_Status.xls!"&amp;H$1),MATCH($F652,[1]!Serial,0),0)&lt;&gt;0,INDEX(INDIRECT("Tractor_Status.xls!"&amp;H$1),MATCH($F652,[1]!Serial,0),0),"N/A")</f>
        <v>N/A</v>
      </c>
      <c r="I652" s="206" t="str">
        <f ca="1">IF(INDEX(INDIRECT("Tractor_Status.xls!"&amp;I$1),MATCH($F652,[1]!Serial,0),0)&lt;&gt;0,INDEX(INDIRECT("Tractor_Status.xls!"&amp;I$1),MATCH($F652,[1]!Serial,0),0),"N/A")</f>
        <v>N/A</v>
      </c>
      <c r="J652" s="207">
        <f ca="1">IF(INDEX(INDIRECT("Tractor_Status.xls!"&amp;J$1),MATCH($F652,[1]!Serial,0),0)&lt;&gt;0,INDEX(INDIRECT("Tractor_Status.xls!"&amp;J$1),MATCH($F652,[1]!Serial,0),0),"N/A")</f>
        <v>720</v>
      </c>
      <c r="K652" s="206">
        <f ca="1">INDEX(INDIRECT("Tractor_Status.xls!"&amp;K$1),MATCH($F652,[1]!Serial,0),0)</f>
        <v>0</v>
      </c>
      <c r="L652" s="206" t="str">
        <f ca="1">IF(INDEX(INDIRECT("Tractor_Status.xls!"&amp;L$1),MATCH($F652,[1]!Serial,0),0)&lt;&gt;0,INDEX(INDIRECT("Tractor_Status.xls!"&amp;L$1),MATCH($F652,[1]!Serial,0),0),"N/A")</f>
        <v>N/A</v>
      </c>
      <c r="M652" s="206" t="str">
        <f ca="1">IF(INDEX(INDIRECT("Tractor_Status.xls!"&amp;M$1),MATCH($F652,[1]!Serial,0),0)&lt;&gt;0,INDEX(INDIRECT("Tractor_Status.xls!"&amp;M$1),MATCH($F652,[1]!Serial,0),0),"N/A")</f>
        <v>N/A</v>
      </c>
      <c r="N652" s="206" t="str">
        <f ca="1">IF(INDEX(INDIRECT("Tractor_Status.xls!"&amp;N$1),MATCH($F652,[1]!Serial,0),0)&lt;&gt;0,INDEX(INDIRECT("Tractor_Status.xls!"&amp;N$1),MATCH($F652,[1]!Serial,0),0),"N/A")</f>
        <v>N/A</v>
      </c>
    </row>
    <row r="653" spans="6:14" x14ac:dyDescent="0.4">
      <c r="F653" t="s">
        <v>1120</v>
      </c>
      <c r="G653" s="207" t="str">
        <f ca="1">INDEX($C$2:$C$13,MONTH(INDEX(INDIRECT("Tractor_Status.xls!"&amp;G$1),MATCH($F653,[1]!Serial,0),0)))</f>
        <v>January</v>
      </c>
      <c r="H653" s="206" t="str">
        <f ca="1">IF(INDEX(INDIRECT("Tractor_Status.xls!"&amp;H$1),MATCH($F653,[1]!Serial,0),0)&lt;&gt;0,INDEX(INDIRECT("Tractor_Status.xls!"&amp;H$1),MATCH($F653,[1]!Serial,0),0),"N/A")</f>
        <v>N/A</v>
      </c>
      <c r="I653" s="206" t="str">
        <f ca="1">IF(INDEX(INDIRECT("Tractor_Status.xls!"&amp;I$1),MATCH($F653,[1]!Serial,0),0)&lt;&gt;0,INDEX(INDIRECT("Tractor_Status.xls!"&amp;I$1),MATCH($F653,[1]!Serial,0),0),"N/A")</f>
        <v>N/A</v>
      </c>
      <c r="J653" s="207">
        <f ca="1">IF(INDEX(INDIRECT("Tractor_Status.xls!"&amp;J$1),MATCH($F653,[1]!Serial,0),0)&lt;&gt;0,INDEX(INDIRECT("Tractor_Status.xls!"&amp;J$1),MATCH($F653,[1]!Serial,0),0),"N/A")</f>
        <v>720</v>
      </c>
      <c r="K653" s="206">
        <f ca="1">INDEX(INDIRECT("Tractor_Status.xls!"&amp;K$1),MATCH($F653,[1]!Serial,0),0)</f>
        <v>0</v>
      </c>
      <c r="L653" s="206" t="str">
        <f ca="1">IF(INDEX(INDIRECT("Tractor_Status.xls!"&amp;L$1),MATCH($F653,[1]!Serial,0),0)&lt;&gt;0,INDEX(INDIRECT("Tractor_Status.xls!"&amp;L$1),MATCH($F653,[1]!Serial,0),0),"N/A")</f>
        <v>N/A</v>
      </c>
      <c r="M653" s="206" t="str">
        <f ca="1">IF(INDEX(INDIRECT("Tractor_Status.xls!"&amp;M$1),MATCH($F653,[1]!Serial,0),0)&lt;&gt;0,INDEX(INDIRECT("Tractor_Status.xls!"&amp;M$1),MATCH($F653,[1]!Serial,0),0),"N/A")</f>
        <v>N/A</v>
      </c>
      <c r="N653" s="206" t="str">
        <f ca="1">IF(INDEX(INDIRECT("Tractor_Status.xls!"&amp;N$1),MATCH($F653,[1]!Serial,0),0)&lt;&gt;0,INDEX(INDIRECT("Tractor_Status.xls!"&amp;N$1),MATCH($F653,[1]!Serial,0),0),"N/A")</f>
        <v>N/A</v>
      </c>
    </row>
    <row r="654" spans="6:14" x14ac:dyDescent="0.4">
      <c r="F654" t="s">
        <v>1121</v>
      </c>
      <c r="G654" s="207" t="str">
        <f ca="1">INDEX($C$2:$C$13,MONTH(INDEX(INDIRECT("Tractor_Status.xls!"&amp;G$1),MATCH($F654,[1]!Serial,0),0)))</f>
        <v>January</v>
      </c>
      <c r="H654" s="206" t="str">
        <f ca="1">IF(INDEX(INDIRECT("Tractor_Status.xls!"&amp;H$1),MATCH($F654,[1]!Serial,0),0)&lt;&gt;0,INDEX(INDIRECT("Tractor_Status.xls!"&amp;H$1),MATCH($F654,[1]!Serial,0),0),"N/A")</f>
        <v>N/A</v>
      </c>
      <c r="I654" s="206" t="str">
        <f ca="1">IF(INDEX(INDIRECT("Tractor_Status.xls!"&amp;I$1),MATCH($F654,[1]!Serial,0),0)&lt;&gt;0,INDEX(INDIRECT("Tractor_Status.xls!"&amp;I$1),MATCH($F654,[1]!Serial,0),0),"N/A")</f>
        <v>N/A</v>
      </c>
      <c r="J654" s="207">
        <f ca="1">IF(INDEX(INDIRECT("Tractor_Status.xls!"&amp;J$1),MATCH($F654,[1]!Serial,0),0)&lt;&gt;0,INDEX(INDIRECT("Tractor_Status.xls!"&amp;J$1),MATCH($F654,[1]!Serial,0),0),"N/A")</f>
        <v>1020</v>
      </c>
      <c r="K654" s="206">
        <f ca="1">INDEX(INDIRECT("Tractor_Status.xls!"&amp;K$1),MATCH($F654,[1]!Serial,0),0)</f>
        <v>0</v>
      </c>
      <c r="L654" s="206" t="str">
        <f ca="1">IF(INDEX(INDIRECT("Tractor_Status.xls!"&amp;L$1),MATCH($F654,[1]!Serial,0),0)&lt;&gt;0,INDEX(INDIRECT("Tractor_Status.xls!"&amp;L$1),MATCH($F654,[1]!Serial,0),0),"N/A")</f>
        <v>N/A</v>
      </c>
      <c r="M654" s="206" t="str">
        <f ca="1">IF(INDEX(INDIRECT("Tractor_Status.xls!"&amp;M$1),MATCH($F654,[1]!Serial,0),0)&lt;&gt;0,INDEX(INDIRECT("Tractor_Status.xls!"&amp;M$1),MATCH($F654,[1]!Serial,0),0),"N/A")</f>
        <v>N/A</v>
      </c>
      <c r="N654" s="206" t="str">
        <f ca="1">IF(INDEX(INDIRECT("Tractor_Status.xls!"&amp;N$1),MATCH($F654,[1]!Serial,0),0)&lt;&gt;0,INDEX(INDIRECT("Tractor_Status.xls!"&amp;N$1),MATCH($F654,[1]!Serial,0),0),"N/A")</f>
        <v>N/A</v>
      </c>
    </row>
    <row r="655" spans="6:14" x14ac:dyDescent="0.4">
      <c r="F655" t="s">
        <v>1122</v>
      </c>
      <c r="G655" s="207" t="str">
        <f ca="1">INDEX($C$2:$C$13,MONTH(INDEX(INDIRECT("Tractor_Status.xls!"&amp;G$1),MATCH($F655,[1]!Serial,0),0)))</f>
        <v>January</v>
      </c>
      <c r="H655" s="206" t="str">
        <f ca="1">IF(INDEX(INDIRECT("Tractor_Status.xls!"&amp;H$1),MATCH($F655,[1]!Serial,0),0)&lt;&gt;0,INDEX(INDIRECT("Tractor_Status.xls!"&amp;H$1),MATCH($F655,[1]!Serial,0),0),"N/A")</f>
        <v>N/A</v>
      </c>
      <c r="I655" s="206" t="str">
        <f ca="1">IF(INDEX(INDIRECT("Tractor_Status.xls!"&amp;I$1),MATCH($F655,[1]!Serial,0),0)&lt;&gt;0,INDEX(INDIRECT("Tractor_Status.xls!"&amp;I$1),MATCH($F655,[1]!Serial,0),0),"N/A")</f>
        <v>N/A</v>
      </c>
      <c r="J655" s="207">
        <f ca="1">IF(INDEX(INDIRECT("Tractor_Status.xls!"&amp;J$1),MATCH($F655,[1]!Serial,0),0)&lt;&gt;0,INDEX(INDIRECT("Tractor_Status.xls!"&amp;J$1),MATCH($F655,[1]!Serial,0),0),"N/A")</f>
        <v>1025</v>
      </c>
      <c r="K655" s="206">
        <f ca="1">INDEX(INDIRECT("Tractor_Status.xls!"&amp;K$1),MATCH($F655,[1]!Serial,0),0)</f>
        <v>0</v>
      </c>
      <c r="L655" s="206" t="str">
        <f ca="1">IF(INDEX(INDIRECT("Tractor_Status.xls!"&amp;L$1),MATCH($F655,[1]!Serial,0),0)&lt;&gt;0,INDEX(INDIRECT("Tractor_Status.xls!"&amp;L$1),MATCH($F655,[1]!Serial,0),0),"N/A")</f>
        <v>N/A</v>
      </c>
      <c r="M655" s="206" t="str">
        <f ca="1">IF(INDEX(INDIRECT("Tractor_Status.xls!"&amp;M$1),MATCH($F655,[1]!Serial,0),0)&lt;&gt;0,INDEX(INDIRECT("Tractor_Status.xls!"&amp;M$1),MATCH($F655,[1]!Serial,0),0),"N/A")</f>
        <v>N/A</v>
      </c>
      <c r="N655" s="206" t="str">
        <f ca="1">IF(INDEX(INDIRECT("Tractor_Status.xls!"&amp;N$1),MATCH($F655,[1]!Serial,0),0)&lt;&gt;0,INDEX(INDIRECT("Tractor_Status.xls!"&amp;N$1),MATCH($F655,[1]!Serial,0),0),"N/A")</f>
        <v>N/A</v>
      </c>
    </row>
    <row r="656" spans="6:14" x14ac:dyDescent="0.4">
      <c r="F656" t="s">
        <v>1123</v>
      </c>
      <c r="G656" s="207" t="str">
        <f ca="1">INDEX($C$2:$C$13,MONTH(INDEX(INDIRECT("Tractor_Status.xls!"&amp;G$1),MATCH($F656,[1]!Serial,0),0)))</f>
        <v>January</v>
      </c>
      <c r="H656" s="206" t="str">
        <f ca="1">IF(INDEX(INDIRECT("Tractor_Status.xls!"&amp;H$1),MATCH($F656,[1]!Serial,0),0)&lt;&gt;0,INDEX(INDIRECT("Tractor_Status.xls!"&amp;H$1),MATCH($F656,[1]!Serial,0),0),"N/A")</f>
        <v>N/A</v>
      </c>
      <c r="I656" s="206" t="str">
        <f ca="1">IF(INDEX(INDIRECT("Tractor_Status.xls!"&amp;I$1),MATCH($F656,[1]!Serial,0),0)&lt;&gt;0,INDEX(INDIRECT("Tractor_Status.xls!"&amp;I$1),MATCH($F656,[1]!Serial,0),0),"N/A")</f>
        <v>N/A</v>
      </c>
      <c r="J656" s="207">
        <f ca="1">IF(INDEX(INDIRECT("Tractor_Status.xls!"&amp;J$1),MATCH($F656,[1]!Serial,0),0)&lt;&gt;0,INDEX(INDIRECT("Tractor_Status.xls!"&amp;J$1),MATCH($F656,[1]!Serial,0),0),"N/A")</f>
        <v>720</v>
      </c>
      <c r="K656" s="206">
        <f ca="1">INDEX(INDIRECT("Tractor_Status.xls!"&amp;K$1),MATCH($F656,[1]!Serial,0),0)</f>
        <v>0</v>
      </c>
      <c r="L656" s="206" t="str">
        <f ca="1">IF(INDEX(INDIRECT("Tractor_Status.xls!"&amp;L$1),MATCH($F656,[1]!Serial,0),0)&lt;&gt;0,INDEX(INDIRECT("Tractor_Status.xls!"&amp;L$1),MATCH($F656,[1]!Serial,0),0),"N/A")</f>
        <v>N/A</v>
      </c>
      <c r="M656" s="206" t="str">
        <f ca="1">IF(INDEX(INDIRECT("Tractor_Status.xls!"&amp;M$1),MATCH($F656,[1]!Serial,0),0)&lt;&gt;0,INDEX(INDIRECT("Tractor_Status.xls!"&amp;M$1),MATCH($F656,[1]!Serial,0),0),"N/A")</f>
        <v>N/A</v>
      </c>
      <c r="N656" s="206" t="str">
        <f ca="1">IF(INDEX(INDIRECT("Tractor_Status.xls!"&amp;N$1),MATCH($F656,[1]!Serial,0),0)&lt;&gt;0,INDEX(INDIRECT("Tractor_Status.xls!"&amp;N$1),MATCH($F656,[1]!Serial,0),0),"N/A")</f>
        <v>N/A</v>
      </c>
    </row>
    <row r="657" spans="6:14" x14ac:dyDescent="0.4">
      <c r="F657" t="s">
        <v>1124</v>
      </c>
      <c r="G657" s="207" t="str">
        <f ca="1">INDEX($C$2:$C$13,MONTH(INDEX(INDIRECT("Tractor_Status.xls!"&amp;G$1),MATCH($F657,[1]!Serial,0),0)))</f>
        <v>January</v>
      </c>
      <c r="H657" s="206" t="str">
        <f ca="1">IF(INDEX(INDIRECT("Tractor_Status.xls!"&amp;H$1),MATCH($F657,[1]!Serial,0),0)&lt;&gt;0,INDEX(INDIRECT("Tractor_Status.xls!"&amp;H$1),MATCH($F657,[1]!Serial,0),0),"N/A")</f>
        <v>N/A</v>
      </c>
      <c r="I657" s="206" t="str">
        <f ca="1">IF(INDEX(INDIRECT("Tractor_Status.xls!"&amp;I$1),MATCH($F657,[1]!Serial,0),0)&lt;&gt;0,INDEX(INDIRECT("Tractor_Status.xls!"&amp;I$1),MATCH($F657,[1]!Serial,0),0),"N/A")</f>
        <v>N/A</v>
      </c>
      <c r="J657" s="207" t="str">
        <f ca="1">IF(INDEX(INDIRECT("Tractor_Status.xls!"&amp;J$1),MATCH($F657,[1]!Serial,0),0)&lt;&gt;0,INDEX(INDIRECT("Tractor_Status.xls!"&amp;J$1),MATCH($F657,[1]!Serial,0),0),"N/A")</f>
        <v>1220+</v>
      </c>
      <c r="K657" s="206">
        <f ca="1">INDEX(INDIRECT("Tractor_Status.xls!"&amp;K$1),MATCH($F657,[1]!Serial,0),0)</f>
        <v>0</v>
      </c>
      <c r="L657" s="206" t="str">
        <f ca="1">IF(INDEX(INDIRECT("Tractor_Status.xls!"&amp;L$1),MATCH($F657,[1]!Serial,0),0)&lt;&gt;0,INDEX(INDIRECT("Tractor_Status.xls!"&amp;L$1),MATCH($F657,[1]!Serial,0),0),"N/A")</f>
        <v>N/A</v>
      </c>
      <c r="M657" s="206" t="str">
        <f ca="1">IF(INDEX(INDIRECT("Tractor_Status.xls!"&amp;M$1),MATCH($F657,[1]!Serial,0),0)&lt;&gt;0,INDEX(INDIRECT("Tractor_Status.xls!"&amp;M$1),MATCH($F657,[1]!Serial,0),0),"N/A")</f>
        <v>N/A</v>
      </c>
      <c r="N657" s="206" t="str">
        <f ca="1">IF(INDEX(INDIRECT("Tractor_Status.xls!"&amp;N$1),MATCH($F657,[1]!Serial,0),0)&lt;&gt;0,INDEX(INDIRECT("Tractor_Status.xls!"&amp;N$1),MATCH($F657,[1]!Serial,0),0),"N/A")</f>
        <v>N/A</v>
      </c>
    </row>
    <row r="658" spans="6:14" x14ac:dyDescent="0.4">
      <c r="F658" t="s">
        <v>1125</v>
      </c>
      <c r="G658" s="207" t="str">
        <f ca="1">INDEX($C$2:$C$13,MONTH(INDEX(INDIRECT("Tractor_Status.xls!"&amp;G$1),MATCH($F658,[1]!Serial,0),0)))</f>
        <v>January</v>
      </c>
      <c r="H658" s="206" t="str">
        <f ca="1">IF(INDEX(INDIRECT("Tractor_Status.xls!"&amp;H$1),MATCH($F658,[1]!Serial,0),0)&lt;&gt;0,INDEX(INDIRECT("Tractor_Status.xls!"&amp;H$1),MATCH($F658,[1]!Serial,0),0),"N/A")</f>
        <v>N/A</v>
      </c>
      <c r="I658" s="206" t="str">
        <f ca="1">IF(INDEX(INDIRECT("Tractor_Status.xls!"&amp;I$1),MATCH($F658,[1]!Serial,0),0)&lt;&gt;0,INDEX(INDIRECT("Tractor_Status.xls!"&amp;I$1),MATCH($F658,[1]!Serial,0),0),"N/A")</f>
        <v>N/A</v>
      </c>
      <c r="J658" s="207">
        <f ca="1">IF(INDEX(INDIRECT("Tractor_Status.xls!"&amp;J$1),MATCH($F658,[1]!Serial,0),0)&lt;&gt;0,INDEX(INDIRECT("Tractor_Status.xls!"&amp;J$1),MATCH($F658,[1]!Serial,0),0),"N/A")</f>
        <v>1220</v>
      </c>
      <c r="K658" s="206">
        <f ca="1">INDEX(INDIRECT("Tractor_Status.xls!"&amp;K$1),MATCH($F658,[1]!Serial,0),0)</f>
        <v>0</v>
      </c>
      <c r="L658" s="206" t="str">
        <f ca="1">IF(INDEX(INDIRECT("Tractor_Status.xls!"&amp;L$1),MATCH($F658,[1]!Serial,0),0)&lt;&gt;0,INDEX(INDIRECT("Tractor_Status.xls!"&amp;L$1),MATCH($F658,[1]!Serial,0),0),"N/A")</f>
        <v>N/A</v>
      </c>
      <c r="M658" s="206" t="str">
        <f ca="1">IF(INDEX(INDIRECT("Tractor_Status.xls!"&amp;M$1),MATCH($F658,[1]!Serial,0),0)&lt;&gt;0,INDEX(INDIRECT("Tractor_Status.xls!"&amp;M$1),MATCH($F658,[1]!Serial,0),0),"N/A")</f>
        <v>N/A</v>
      </c>
      <c r="N658" s="206" t="str">
        <f ca="1">IF(INDEX(INDIRECT("Tractor_Status.xls!"&amp;N$1),MATCH($F658,[1]!Serial,0),0)&lt;&gt;0,INDEX(INDIRECT("Tractor_Status.xls!"&amp;N$1),MATCH($F658,[1]!Serial,0),0),"N/A")</f>
        <v>N/A</v>
      </c>
    </row>
    <row r="659" spans="6:14" x14ac:dyDescent="0.4">
      <c r="F659" t="s">
        <v>1126</v>
      </c>
      <c r="G659" s="207" t="str">
        <f ca="1">INDEX($C$2:$C$13,MONTH(INDEX(INDIRECT("Tractor_Status.xls!"&amp;G$1),MATCH($F659,[1]!Serial,0),0)))</f>
        <v>January</v>
      </c>
      <c r="H659" s="206" t="str">
        <f ca="1">IF(INDEX(INDIRECT("Tractor_Status.xls!"&amp;H$1),MATCH($F659,[1]!Serial,0),0)&lt;&gt;0,INDEX(INDIRECT("Tractor_Status.xls!"&amp;H$1),MATCH($F659,[1]!Serial,0),0),"N/A")</f>
        <v>N/A</v>
      </c>
      <c r="I659" s="206" t="str">
        <f ca="1">IF(INDEX(INDIRECT("Tractor_Status.xls!"&amp;I$1),MATCH($F659,[1]!Serial,0),0)&lt;&gt;0,INDEX(INDIRECT("Tractor_Status.xls!"&amp;I$1),MATCH($F659,[1]!Serial,0),0),"N/A")</f>
        <v>N/A</v>
      </c>
      <c r="J659" s="207">
        <f ca="1">IF(INDEX(INDIRECT("Tractor_Status.xls!"&amp;J$1),MATCH($F659,[1]!Serial,0),0)&lt;&gt;0,INDEX(INDIRECT("Tractor_Status.xls!"&amp;J$1),MATCH($F659,[1]!Serial,0),0),"N/A")</f>
        <v>1025</v>
      </c>
      <c r="K659" s="206">
        <f ca="1">INDEX(INDIRECT("Tractor_Status.xls!"&amp;K$1),MATCH($F659,[1]!Serial,0),0)</f>
        <v>0</v>
      </c>
      <c r="L659" s="206" t="str">
        <f ca="1">IF(INDEX(INDIRECT("Tractor_Status.xls!"&amp;L$1),MATCH($F659,[1]!Serial,0),0)&lt;&gt;0,INDEX(INDIRECT("Tractor_Status.xls!"&amp;L$1),MATCH($F659,[1]!Serial,0),0),"N/A")</f>
        <v>N/A</v>
      </c>
      <c r="M659" s="206" t="str">
        <f ca="1">IF(INDEX(INDIRECT("Tractor_Status.xls!"&amp;M$1),MATCH($F659,[1]!Serial,0),0)&lt;&gt;0,INDEX(INDIRECT("Tractor_Status.xls!"&amp;M$1),MATCH($F659,[1]!Serial,0),0),"N/A")</f>
        <v>N/A</v>
      </c>
      <c r="N659" s="206" t="str">
        <f ca="1">IF(INDEX(INDIRECT("Tractor_Status.xls!"&amp;N$1),MATCH($F659,[1]!Serial,0),0)&lt;&gt;0,INDEX(INDIRECT("Tractor_Status.xls!"&amp;N$1),MATCH($F659,[1]!Serial,0),0),"N/A")</f>
        <v>N/A</v>
      </c>
    </row>
    <row r="660" spans="6:14" x14ac:dyDescent="0.4">
      <c r="F660" t="s">
        <v>1127</v>
      </c>
      <c r="G660" s="207" t="str">
        <f ca="1">INDEX($C$2:$C$13,MONTH(INDEX(INDIRECT("Tractor_Status.xls!"&amp;G$1),MATCH($F660,[1]!Serial,0),0)))</f>
        <v>January</v>
      </c>
      <c r="H660" s="206" t="str">
        <f ca="1">IF(INDEX(INDIRECT("Tractor_Status.xls!"&amp;H$1),MATCH($F660,[1]!Serial,0),0)&lt;&gt;0,INDEX(INDIRECT("Tractor_Status.xls!"&amp;H$1),MATCH($F660,[1]!Serial,0),0),"N/A")</f>
        <v>N/A</v>
      </c>
      <c r="I660" s="206" t="str">
        <f ca="1">IF(INDEX(INDIRECT("Tractor_Status.xls!"&amp;I$1),MATCH($F660,[1]!Serial,0),0)&lt;&gt;0,INDEX(INDIRECT("Tractor_Status.xls!"&amp;I$1),MATCH($F660,[1]!Serial,0),0),"N/A")</f>
        <v>N/A</v>
      </c>
      <c r="J660" s="207">
        <f ca="1">IF(INDEX(INDIRECT("Tractor_Status.xls!"&amp;J$1),MATCH($F660,[1]!Serial,0),0)&lt;&gt;0,INDEX(INDIRECT("Tractor_Status.xls!"&amp;J$1),MATCH($F660,[1]!Serial,0),0),"N/A")</f>
        <v>720</v>
      </c>
      <c r="K660" s="206">
        <f ca="1">INDEX(INDIRECT("Tractor_Status.xls!"&amp;K$1),MATCH($F660,[1]!Serial,0),0)</f>
        <v>0</v>
      </c>
      <c r="L660" s="206" t="str">
        <f ca="1">IF(INDEX(INDIRECT("Tractor_Status.xls!"&amp;L$1),MATCH($F660,[1]!Serial,0),0)&lt;&gt;0,INDEX(INDIRECT("Tractor_Status.xls!"&amp;L$1),MATCH($F660,[1]!Serial,0),0),"N/A")</f>
        <v>N/A</v>
      </c>
      <c r="M660" s="206" t="str">
        <f ca="1">IF(INDEX(INDIRECT("Tractor_Status.xls!"&amp;M$1),MATCH($F660,[1]!Serial,0),0)&lt;&gt;0,INDEX(INDIRECT("Tractor_Status.xls!"&amp;M$1),MATCH($F660,[1]!Serial,0),0),"N/A")</f>
        <v>N/A</v>
      </c>
      <c r="N660" s="206" t="str">
        <f ca="1">IF(INDEX(INDIRECT("Tractor_Status.xls!"&amp;N$1),MATCH($F660,[1]!Serial,0),0)&lt;&gt;0,INDEX(INDIRECT("Tractor_Status.xls!"&amp;N$1),MATCH($F660,[1]!Serial,0),0),"N/A")</f>
        <v>N/A</v>
      </c>
    </row>
    <row r="661" spans="6:14" x14ac:dyDescent="0.4">
      <c r="F661" t="s">
        <v>1128</v>
      </c>
      <c r="G661" s="207" t="str">
        <f ca="1">INDEX($C$2:$C$13,MONTH(INDEX(INDIRECT("Tractor_Status.xls!"&amp;G$1),MATCH($F661,[1]!Serial,0),0)))</f>
        <v>January</v>
      </c>
      <c r="H661" s="206" t="str">
        <f ca="1">IF(INDEX(INDIRECT("Tractor_Status.xls!"&amp;H$1),MATCH($F661,[1]!Serial,0),0)&lt;&gt;0,INDEX(INDIRECT("Tractor_Status.xls!"&amp;H$1),MATCH($F661,[1]!Serial,0),0),"N/A")</f>
        <v>N/A</v>
      </c>
      <c r="I661" s="206" t="str">
        <f ca="1">IF(INDEX(INDIRECT("Tractor_Status.xls!"&amp;I$1),MATCH($F661,[1]!Serial,0),0)&lt;&gt;0,INDEX(INDIRECT("Tractor_Status.xls!"&amp;I$1),MATCH($F661,[1]!Serial,0),0),"N/A")</f>
        <v>N/A</v>
      </c>
      <c r="J661" s="207">
        <f ca="1">IF(INDEX(INDIRECT("Tractor_Status.xls!"&amp;J$1),MATCH($F661,[1]!Serial,0),0)&lt;&gt;0,INDEX(INDIRECT("Tractor_Status.xls!"&amp;J$1),MATCH($F661,[1]!Serial,0),0),"N/A")</f>
        <v>1220</v>
      </c>
      <c r="K661" s="206">
        <f ca="1">INDEX(INDIRECT("Tractor_Status.xls!"&amp;K$1),MATCH($F661,[1]!Serial,0),0)</f>
        <v>0</v>
      </c>
      <c r="L661" s="206" t="str">
        <f ca="1">IF(INDEX(INDIRECT("Tractor_Status.xls!"&amp;L$1),MATCH($F661,[1]!Serial,0),0)&lt;&gt;0,INDEX(INDIRECT("Tractor_Status.xls!"&amp;L$1),MATCH($F661,[1]!Serial,0),0),"N/A")</f>
        <v>N/A</v>
      </c>
      <c r="M661" s="206" t="str">
        <f ca="1">IF(INDEX(INDIRECT("Tractor_Status.xls!"&amp;M$1),MATCH($F661,[1]!Serial,0),0)&lt;&gt;0,INDEX(INDIRECT("Tractor_Status.xls!"&amp;M$1),MATCH($F661,[1]!Serial,0),0),"N/A")</f>
        <v>N/A</v>
      </c>
      <c r="N661" s="206" t="str">
        <f ca="1">IF(INDEX(INDIRECT("Tractor_Status.xls!"&amp;N$1),MATCH($F661,[1]!Serial,0),0)&lt;&gt;0,INDEX(INDIRECT("Tractor_Status.xls!"&amp;N$1),MATCH($F661,[1]!Serial,0),0),"N/A")</f>
        <v>N/A</v>
      </c>
    </row>
    <row r="662" spans="6:14" x14ac:dyDescent="0.4">
      <c r="F662" t="s">
        <v>1129</v>
      </c>
      <c r="G662" s="207" t="str">
        <f ca="1">INDEX($C$2:$C$13,MONTH(INDEX(INDIRECT("Tractor_Status.xls!"&amp;G$1),MATCH($F662,[1]!Serial,0),0)))</f>
        <v>January</v>
      </c>
      <c r="H662" s="206" t="str">
        <f ca="1">IF(INDEX(INDIRECT("Tractor_Status.xls!"&amp;H$1),MATCH($F662,[1]!Serial,0),0)&lt;&gt;0,INDEX(INDIRECT("Tractor_Status.xls!"&amp;H$1),MATCH($F662,[1]!Serial,0),0),"N/A")</f>
        <v>N/A</v>
      </c>
      <c r="I662" s="206" t="str">
        <f ca="1">IF(INDEX(INDIRECT("Tractor_Status.xls!"&amp;I$1),MATCH($F662,[1]!Serial,0),0)&lt;&gt;0,INDEX(INDIRECT("Tractor_Status.xls!"&amp;I$1),MATCH($F662,[1]!Serial,0),0),"N/A")</f>
        <v>N/A</v>
      </c>
      <c r="J662" s="207">
        <f ca="1">IF(INDEX(INDIRECT("Tractor_Status.xls!"&amp;J$1),MATCH($F662,[1]!Serial,0),0)&lt;&gt;0,INDEX(INDIRECT("Tractor_Status.xls!"&amp;J$1),MATCH($F662,[1]!Serial,0),0),"N/A")</f>
        <v>720</v>
      </c>
      <c r="K662" s="206">
        <f ca="1">INDEX(INDIRECT("Tractor_Status.xls!"&amp;K$1),MATCH($F662,[1]!Serial,0),0)</f>
        <v>0</v>
      </c>
      <c r="L662" s="206" t="str">
        <f ca="1">IF(INDEX(INDIRECT("Tractor_Status.xls!"&amp;L$1),MATCH($F662,[1]!Serial,0),0)&lt;&gt;0,INDEX(INDIRECT("Tractor_Status.xls!"&amp;L$1),MATCH($F662,[1]!Serial,0),0),"N/A")</f>
        <v>N/A</v>
      </c>
      <c r="M662" s="206" t="str">
        <f ca="1">IF(INDEX(INDIRECT("Tractor_Status.xls!"&amp;M$1),MATCH($F662,[1]!Serial,0),0)&lt;&gt;0,INDEX(INDIRECT("Tractor_Status.xls!"&amp;M$1),MATCH($F662,[1]!Serial,0),0),"N/A")</f>
        <v>N/A</v>
      </c>
      <c r="N662" s="206" t="str">
        <f ca="1">IF(INDEX(INDIRECT("Tractor_Status.xls!"&amp;N$1),MATCH($F662,[1]!Serial,0),0)&lt;&gt;0,INDEX(INDIRECT("Tractor_Status.xls!"&amp;N$1),MATCH($F662,[1]!Serial,0),0),"N/A")</f>
        <v>N/A</v>
      </c>
    </row>
    <row r="663" spans="6:14" x14ac:dyDescent="0.4">
      <c r="F663" t="s">
        <v>1130</v>
      </c>
      <c r="G663" s="207" t="str">
        <f ca="1">INDEX($C$2:$C$13,MONTH(INDEX(INDIRECT("Tractor_Status.xls!"&amp;G$1),MATCH($F663,[1]!Serial,0),0)))</f>
        <v>January</v>
      </c>
      <c r="H663" s="206" t="str">
        <f ca="1">IF(INDEX(INDIRECT("Tractor_Status.xls!"&amp;H$1),MATCH($F663,[1]!Serial,0),0)&lt;&gt;0,INDEX(INDIRECT("Tractor_Status.xls!"&amp;H$1),MATCH($F663,[1]!Serial,0),0),"N/A")</f>
        <v>N/A</v>
      </c>
      <c r="I663" s="206" t="str">
        <f ca="1">IF(INDEX(INDIRECT("Tractor_Status.xls!"&amp;I$1),MATCH($F663,[1]!Serial,0),0)&lt;&gt;0,INDEX(INDIRECT("Tractor_Status.xls!"&amp;I$1),MATCH($F663,[1]!Serial,0),0),"N/A")</f>
        <v>N/A</v>
      </c>
      <c r="J663" s="207">
        <f ca="1">IF(INDEX(INDIRECT("Tractor_Status.xls!"&amp;J$1),MATCH($F663,[1]!Serial,0),0)&lt;&gt;0,INDEX(INDIRECT("Tractor_Status.xls!"&amp;J$1),MATCH($F663,[1]!Serial,0),0),"N/A")</f>
        <v>720</v>
      </c>
      <c r="K663" s="206">
        <f ca="1">INDEX(INDIRECT("Tractor_Status.xls!"&amp;K$1),MATCH($F663,[1]!Serial,0),0)</f>
        <v>0</v>
      </c>
      <c r="L663" s="206" t="str">
        <f ca="1">IF(INDEX(INDIRECT("Tractor_Status.xls!"&amp;L$1),MATCH($F663,[1]!Serial,0),0)&lt;&gt;0,INDEX(INDIRECT("Tractor_Status.xls!"&amp;L$1),MATCH($F663,[1]!Serial,0),0),"N/A")</f>
        <v>N/A</v>
      </c>
      <c r="M663" s="206" t="str">
        <f ca="1">IF(INDEX(INDIRECT("Tractor_Status.xls!"&amp;M$1),MATCH($F663,[1]!Serial,0),0)&lt;&gt;0,INDEX(INDIRECT("Tractor_Status.xls!"&amp;M$1),MATCH($F663,[1]!Serial,0),0),"N/A")</f>
        <v>N/A</v>
      </c>
      <c r="N663" s="206" t="str">
        <f ca="1">IF(INDEX(INDIRECT("Tractor_Status.xls!"&amp;N$1),MATCH($F663,[1]!Serial,0),0)&lt;&gt;0,INDEX(INDIRECT("Tractor_Status.xls!"&amp;N$1),MATCH($F663,[1]!Serial,0),0),"N/A")</f>
        <v>N/A</v>
      </c>
    </row>
    <row r="664" spans="6:14" x14ac:dyDescent="0.4">
      <c r="F664" t="s">
        <v>1131</v>
      </c>
      <c r="G664" s="207" t="str">
        <f ca="1">INDEX($C$2:$C$13,MONTH(INDEX(INDIRECT("Tractor_Status.xls!"&amp;G$1),MATCH($F664,[1]!Serial,0),0)))</f>
        <v>January</v>
      </c>
      <c r="H664" s="206" t="str">
        <f ca="1">IF(INDEX(INDIRECT("Tractor_Status.xls!"&amp;H$1),MATCH($F664,[1]!Serial,0),0)&lt;&gt;0,INDEX(INDIRECT("Tractor_Status.xls!"&amp;H$1),MATCH($F664,[1]!Serial,0),0),"N/A")</f>
        <v>N/A</v>
      </c>
      <c r="I664" s="206" t="str">
        <f ca="1">IF(INDEX(INDIRECT("Tractor_Status.xls!"&amp;I$1),MATCH($F664,[1]!Serial,0),0)&lt;&gt;0,INDEX(INDIRECT("Tractor_Status.xls!"&amp;I$1),MATCH($F664,[1]!Serial,0),0),"N/A")</f>
        <v>N/A</v>
      </c>
      <c r="J664" s="207">
        <f ca="1">IF(INDEX(INDIRECT("Tractor_Status.xls!"&amp;J$1),MATCH($F664,[1]!Serial,0),0)&lt;&gt;0,INDEX(INDIRECT("Tractor_Status.xls!"&amp;J$1),MATCH($F664,[1]!Serial,0),0),"N/A")</f>
        <v>1020</v>
      </c>
      <c r="K664" s="206">
        <f ca="1">INDEX(INDIRECT("Tractor_Status.xls!"&amp;K$1),MATCH($F664,[1]!Serial,0),0)</f>
        <v>0</v>
      </c>
      <c r="L664" s="206" t="str">
        <f ca="1">IF(INDEX(INDIRECT("Tractor_Status.xls!"&amp;L$1),MATCH($F664,[1]!Serial,0),0)&lt;&gt;0,INDEX(INDIRECT("Tractor_Status.xls!"&amp;L$1),MATCH($F664,[1]!Serial,0),0),"N/A")</f>
        <v>N/A</v>
      </c>
      <c r="M664" s="206" t="str">
        <f ca="1">IF(INDEX(INDIRECT("Tractor_Status.xls!"&amp;M$1),MATCH($F664,[1]!Serial,0),0)&lt;&gt;0,INDEX(INDIRECT("Tractor_Status.xls!"&amp;M$1),MATCH($F664,[1]!Serial,0),0),"N/A")</f>
        <v>N/A</v>
      </c>
      <c r="N664" s="206" t="str">
        <f ca="1">IF(INDEX(INDIRECT("Tractor_Status.xls!"&amp;N$1),MATCH($F664,[1]!Serial,0),0)&lt;&gt;0,INDEX(INDIRECT("Tractor_Status.xls!"&amp;N$1),MATCH($F664,[1]!Serial,0),0),"N/A")</f>
        <v>N/A</v>
      </c>
    </row>
    <row r="665" spans="6:14" x14ac:dyDescent="0.4">
      <c r="F665" t="s">
        <v>1132</v>
      </c>
      <c r="G665" s="207" t="str">
        <f ca="1">INDEX($C$2:$C$13,MONTH(INDEX(INDIRECT("Tractor_Status.xls!"&amp;G$1),MATCH($F665,[1]!Serial,0),0)))</f>
        <v>January</v>
      </c>
      <c r="H665" s="206" t="str">
        <f ca="1">IF(INDEX(INDIRECT("Tractor_Status.xls!"&amp;H$1),MATCH($F665,[1]!Serial,0),0)&lt;&gt;0,INDEX(INDIRECT("Tractor_Status.xls!"&amp;H$1),MATCH($F665,[1]!Serial,0),0),"N/A")</f>
        <v>N/A</v>
      </c>
      <c r="I665" s="206" t="str">
        <f ca="1">IF(INDEX(INDIRECT("Tractor_Status.xls!"&amp;I$1),MATCH($F665,[1]!Serial,0),0)&lt;&gt;0,INDEX(INDIRECT("Tractor_Status.xls!"&amp;I$1),MATCH($F665,[1]!Serial,0),0),"N/A")</f>
        <v>N/A</v>
      </c>
      <c r="J665" s="207">
        <f ca="1">IF(INDEX(INDIRECT("Tractor_Status.xls!"&amp;J$1),MATCH($F665,[1]!Serial,0),0)&lt;&gt;0,INDEX(INDIRECT("Tractor_Status.xls!"&amp;J$1),MATCH($F665,[1]!Serial,0),0),"N/A")</f>
        <v>1025</v>
      </c>
      <c r="K665" s="206">
        <f ca="1">INDEX(INDIRECT("Tractor_Status.xls!"&amp;K$1),MATCH($F665,[1]!Serial,0),0)</f>
        <v>0</v>
      </c>
      <c r="L665" s="206" t="str">
        <f ca="1">IF(INDEX(INDIRECT("Tractor_Status.xls!"&amp;L$1),MATCH($F665,[1]!Serial,0),0)&lt;&gt;0,INDEX(INDIRECT("Tractor_Status.xls!"&amp;L$1),MATCH($F665,[1]!Serial,0),0),"N/A")</f>
        <v>N/A</v>
      </c>
      <c r="M665" s="206" t="str">
        <f ca="1">IF(INDEX(INDIRECT("Tractor_Status.xls!"&amp;M$1),MATCH($F665,[1]!Serial,0),0)&lt;&gt;0,INDEX(INDIRECT("Tractor_Status.xls!"&amp;M$1),MATCH($F665,[1]!Serial,0),0),"N/A")</f>
        <v>N/A</v>
      </c>
      <c r="N665" s="206" t="str">
        <f ca="1">IF(INDEX(INDIRECT("Tractor_Status.xls!"&amp;N$1),MATCH($F665,[1]!Serial,0),0)&lt;&gt;0,INDEX(INDIRECT("Tractor_Status.xls!"&amp;N$1),MATCH($F665,[1]!Serial,0),0),"N/A")</f>
        <v>N/A</v>
      </c>
    </row>
    <row r="666" spans="6:14" x14ac:dyDescent="0.4">
      <c r="F666" t="s">
        <v>1133</v>
      </c>
      <c r="G666" s="207" t="str">
        <f ca="1">INDEX($C$2:$C$13,MONTH(INDEX(INDIRECT("Tractor_Status.xls!"&amp;G$1),MATCH($F666,[1]!Serial,0),0)))</f>
        <v>January</v>
      </c>
      <c r="H666" s="206" t="str">
        <f ca="1">IF(INDEX(INDIRECT("Tractor_Status.xls!"&amp;H$1),MATCH($F666,[1]!Serial,0),0)&lt;&gt;0,INDEX(INDIRECT("Tractor_Status.xls!"&amp;H$1),MATCH($F666,[1]!Serial,0),0),"N/A")</f>
        <v>N/A</v>
      </c>
      <c r="I666" s="206" t="str">
        <f ca="1">IF(INDEX(INDIRECT("Tractor_Status.xls!"&amp;I$1),MATCH($F666,[1]!Serial,0),0)&lt;&gt;0,INDEX(INDIRECT("Tractor_Status.xls!"&amp;I$1),MATCH($F666,[1]!Serial,0),0),"N/A")</f>
        <v>N/A</v>
      </c>
      <c r="J666" s="207">
        <f ca="1">IF(INDEX(INDIRECT("Tractor_Status.xls!"&amp;J$1),MATCH($F666,[1]!Serial,0),0)&lt;&gt;0,INDEX(INDIRECT("Tractor_Status.xls!"&amp;J$1),MATCH($F666,[1]!Serial,0),0),"N/A")</f>
        <v>720</v>
      </c>
      <c r="K666" s="206">
        <f ca="1">INDEX(INDIRECT("Tractor_Status.xls!"&amp;K$1),MATCH($F666,[1]!Serial,0),0)</f>
        <v>0</v>
      </c>
      <c r="L666" s="206" t="str">
        <f ca="1">IF(INDEX(INDIRECT("Tractor_Status.xls!"&amp;L$1),MATCH($F666,[1]!Serial,0),0)&lt;&gt;0,INDEX(INDIRECT("Tractor_Status.xls!"&amp;L$1),MATCH($F666,[1]!Serial,0),0),"N/A")</f>
        <v>N/A</v>
      </c>
      <c r="M666" s="206" t="str">
        <f ca="1">IF(INDEX(INDIRECT("Tractor_Status.xls!"&amp;M$1),MATCH($F666,[1]!Serial,0),0)&lt;&gt;0,INDEX(INDIRECT("Tractor_Status.xls!"&amp;M$1),MATCH($F666,[1]!Serial,0),0),"N/A")</f>
        <v>N/A</v>
      </c>
      <c r="N666" s="206" t="str">
        <f ca="1">IF(INDEX(INDIRECT("Tractor_Status.xls!"&amp;N$1),MATCH($F666,[1]!Serial,0),0)&lt;&gt;0,INDEX(INDIRECT("Tractor_Status.xls!"&amp;N$1),MATCH($F666,[1]!Serial,0),0),"N/A")</f>
        <v>N/A</v>
      </c>
    </row>
    <row r="667" spans="6:14" x14ac:dyDescent="0.4">
      <c r="F667" t="s">
        <v>1134</v>
      </c>
      <c r="G667" s="207" t="str">
        <f ca="1">INDEX($C$2:$C$13,MONTH(INDEX(INDIRECT("Tractor_Status.xls!"&amp;G$1),MATCH($F667,[1]!Serial,0),0)))</f>
        <v>January</v>
      </c>
      <c r="H667" s="206" t="str">
        <f ca="1">IF(INDEX(INDIRECT("Tractor_Status.xls!"&amp;H$1),MATCH($F667,[1]!Serial,0),0)&lt;&gt;0,INDEX(INDIRECT("Tractor_Status.xls!"&amp;H$1),MATCH($F667,[1]!Serial,0),0),"N/A")</f>
        <v>N/A</v>
      </c>
      <c r="I667" s="206" t="str">
        <f ca="1">IF(INDEX(INDIRECT("Tractor_Status.xls!"&amp;I$1),MATCH($F667,[1]!Serial,0),0)&lt;&gt;0,INDEX(INDIRECT("Tractor_Status.xls!"&amp;I$1),MATCH($F667,[1]!Serial,0),0),"N/A")</f>
        <v>N/A</v>
      </c>
      <c r="J667" s="207" t="str">
        <f ca="1">IF(INDEX(INDIRECT("Tractor_Status.xls!"&amp;J$1),MATCH($F667,[1]!Serial,0),0)&lt;&gt;0,INDEX(INDIRECT("Tractor_Status.xls!"&amp;J$1),MATCH($F667,[1]!Serial,0),0),"N/A")</f>
        <v>1220+</v>
      </c>
      <c r="K667" s="206">
        <f ca="1">INDEX(INDIRECT("Tractor_Status.xls!"&amp;K$1),MATCH($F667,[1]!Serial,0),0)</f>
        <v>0</v>
      </c>
      <c r="L667" s="206" t="str">
        <f ca="1">IF(INDEX(INDIRECT("Tractor_Status.xls!"&amp;L$1),MATCH($F667,[1]!Serial,0),0)&lt;&gt;0,INDEX(INDIRECT("Tractor_Status.xls!"&amp;L$1),MATCH($F667,[1]!Serial,0),0),"N/A")</f>
        <v>N/A</v>
      </c>
      <c r="M667" s="206" t="str">
        <f ca="1">IF(INDEX(INDIRECT("Tractor_Status.xls!"&amp;M$1),MATCH($F667,[1]!Serial,0),0)&lt;&gt;0,INDEX(INDIRECT("Tractor_Status.xls!"&amp;M$1),MATCH($F667,[1]!Serial,0),0),"N/A")</f>
        <v>N/A</v>
      </c>
      <c r="N667" s="206" t="str">
        <f ca="1">IF(INDEX(INDIRECT("Tractor_Status.xls!"&amp;N$1),MATCH($F667,[1]!Serial,0),0)&lt;&gt;0,INDEX(INDIRECT("Tractor_Status.xls!"&amp;N$1),MATCH($F667,[1]!Serial,0),0),"N/A")</f>
        <v>N/A</v>
      </c>
    </row>
    <row r="668" spans="6:14" x14ac:dyDescent="0.4">
      <c r="F668" t="s">
        <v>1135</v>
      </c>
      <c r="G668" s="207" t="str">
        <f ca="1">INDEX($C$2:$C$13,MONTH(INDEX(INDIRECT("Tractor_Status.xls!"&amp;G$1),MATCH($F668,[1]!Serial,0),0)))</f>
        <v>January</v>
      </c>
      <c r="H668" s="206" t="str">
        <f ca="1">IF(INDEX(INDIRECT("Tractor_Status.xls!"&amp;H$1),MATCH($F668,[1]!Serial,0),0)&lt;&gt;0,INDEX(INDIRECT("Tractor_Status.xls!"&amp;H$1),MATCH($F668,[1]!Serial,0),0),"N/A")</f>
        <v>N/A</v>
      </c>
      <c r="I668" s="206" t="str">
        <f ca="1">IF(INDEX(INDIRECT("Tractor_Status.xls!"&amp;I$1),MATCH($F668,[1]!Serial,0),0)&lt;&gt;0,INDEX(INDIRECT("Tractor_Status.xls!"&amp;I$1),MATCH($F668,[1]!Serial,0),0),"N/A")</f>
        <v>N/A</v>
      </c>
      <c r="J668" s="207">
        <f ca="1">IF(INDEX(INDIRECT("Tractor_Status.xls!"&amp;J$1),MATCH($F668,[1]!Serial,0),0)&lt;&gt;0,INDEX(INDIRECT("Tractor_Status.xls!"&amp;J$1),MATCH($F668,[1]!Serial,0),0),"N/A")</f>
        <v>1220</v>
      </c>
      <c r="K668" s="206">
        <f ca="1">INDEX(INDIRECT("Tractor_Status.xls!"&amp;K$1),MATCH($F668,[1]!Serial,0),0)</f>
        <v>0</v>
      </c>
      <c r="L668" s="206" t="str">
        <f ca="1">IF(INDEX(INDIRECT("Tractor_Status.xls!"&amp;L$1),MATCH($F668,[1]!Serial,0),0)&lt;&gt;0,INDEX(INDIRECT("Tractor_Status.xls!"&amp;L$1),MATCH($F668,[1]!Serial,0),0),"N/A")</f>
        <v>N/A</v>
      </c>
      <c r="M668" s="206" t="str">
        <f ca="1">IF(INDEX(INDIRECT("Tractor_Status.xls!"&amp;M$1),MATCH($F668,[1]!Serial,0),0)&lt;&gt;0,INDEX(INDIRECT("Tractor_Status.xls!"&amp;M$1),MATCH($F668,[1]!Serial,0),0),"N/A")</f>
        <v>N/A</v>
      </c>
      <c r="N668" s="206" t="str">
        <f ca="1">IF(INDEX(INDIRECT("Tractor_Status.xls!"&amp;N$1),MATCH($F668,[1]!Serial,0),0)&lt;&gt;0,INDEX(INDIRECT("Tractor_Status.xls!"&amp;N$1),MATCH($F668,[1]!Serial,0),0),"N/A")</f>
        <v>N/A</v>
      </c>
    </row>
    <row r="669" spans="6:14" x14ac:dyDescent="0.4">
      <c r="F669" t="s">
        <v>1136</v>
      </c>
      <c r="G669" s="207" t="str">
        <f ca="1">INDEX($C$2:$C$13,MONTH(INDEX(INDIRECT("Tractor_Status.xls!"&amp;G$1),MATCH($F669,[1]!Serial,0),0)))</f>
        <v>January</v>
      </c>
      <c r="H669" s="206" t="str">
        <f ca="1">IF(INDEX(INDIRECT("Tractor_Status.xls!"&amp;H$1),MATCH($F669,[1]!Serial,0),0)&lt;&gt;0,INDEX(INDIRECT("Tractor_Status.xls!"&amp;H$1),MATCH($F669,[1]!Serial,0),0),"N/A")</f>
        <v>N/A</v>
      </c>
      <c r="I669" s="206" t="str">
        <f ca="1">IF(INDEX(INDIRECT("Tractor_Status.xls!"&amp;I$1),MATCH($F669,[1]!Serial,0),0)&lt;&gt;0,INDEX(INDIRECT("Tractor_Status.xls!"&amp;I$1),MATCH($F669,[1]!Serial,0),0),"N/A")</f>
        <v>N/A</v>
      </c>
      <c r="J669" s="207">
        <f ca="1">IF(INDEX(INDIRECT("Tractor_Status.xls!"&amp;J$1),MATCH($F669,[1]!Serial,0),0)&lt;&gt;0,INDEX(INDIRECT("Tractor_Status.xls!"&amp;J$1),MATCH($F669,[1]!Serial,0),0),"N/A")</f>
        <v>1220</v>
      </c>
      <c r="K669" s="206">
        <f ca="1">INDEX(INDIRECT("Tractor_Status.xls!"&amp;K$1),MATCH($F669,[1]!Serial,0),0)</f>
        <v>0</v>
      </c>
      <c r="L669" s="206" t="str">
        <f ca="1">IF(INDEX(INDIRECT("Tractor_Status.xls!"&amp;L$1),MATCH($F669,[1]!Serial,0),0)&lt;&gt;0,INDEX(INDIRECT("Tractor_Status.xls!"&amp;L$1),MATCH($F669,[1]!Serial,0),0),"N/A")</f>
        <v>N/A</v>
      </c>
      <c r="M669" s="206" t="str">
        <f ca="1">IF(INDEX(INDIRECT("Tractor_Status.xls!"&amp;M$1),MATCH($F669,[1]!Serial,0),0)&lt;&gt;0,INDEX(INDIRECT("Tractor_Status.xls!"&amp;M$1),MATCH($F669,[1]!Serial,0),0),"N/A")</f>
        <v>N/A</v>
      </c>
      <c r="N669" s="206" t="str">
        <f ca="1">IF(INDEX(INDIRECT("Tractor_Status.xls!"&amp;N$1),MATCH($F669,[1]!Serial,0),0)&lt;&gt;0,INDEX(INDIRECT("Tractor_Status.xls!"&amp;N$1),MATCH($F669,[1]!Serial,0),0),"N/A")</f>
        <v>N/A</v>
      </c>
    </row>
    <row r="670" spans="6:14" x14ac:dyDescent="0.4">
      <c r="F670" t="s">
        <v>1137</v>
      </c>
      <c r="G670" s="207" t="str">
        <f ca="1">INDEX($C$2:$C$13,MONTH(INDEX(INDIRECT("Tractor_Status.xls!"&amp;G$1),MATCH($F670,[1]!Serial,0),0)))</f>
        <v>January</v>
      </c>
      <c r="H670" s="206" t="str">
        <f ca="1">IF(INDEX(INDIRECT("Tractor_Status.xls!"&amp;H$1),MATCH($F670,[1]!Serial,0),0)&lt;&gt;0,INDEX(INDIRECT("Tractor_Status.xls!"&amp;H$1),MATCH($F670,[1]!Serial,0),0),"N/A")</f>
        <v>N/A</v>
      </c>
      <c r="I670" s="206" t="str">
        <f ca="1">IF(INDEX(INDIRECT("Tractor_Status.xls!"&amp;I$1),MATCH($F670,[1]!Serial,0),0)&lt;&gt;0,INDEX(INDIRECT("Tractor_Status.xls!"&amp;I$1),MATCH($F670,[1]!Serial,0),0),"N/A")</f>
        <v>N/A</v>
      </c>
      <c r="J670" s="207">
        <f ca="1">IF(INDEX(INDIRECT("Tractor_Status.xls!"&amp;J$1),MATCH($F670,[1]!Serial,0),0)&lt;&gt;0,INDEX(INDIRECT("Tractor_Status.xls!"&amp;J$1),MATCH($F670,[1]!Serial,0),0),"N/A")</f>
        <v>720</v>
      </c>
      <c r="K670" s="206">
        <f ca="1">INDEX(INDIRECT("Tractor_Status.xls!"&amp;K$1),MATCH($F670,[1]!Serial,0),0)</f>
        <v>0</v>
      </c>
      <c r="L670" s="206" t="str">
        <f ca="1">IF(INDEX(INDIRECT("Tractor_Status.xls!"&amp;L$1),MATCH($F670,[1]!Serial,0),0)&lt;&gt;0,INDEX(INDIRECT("Tractor_Status.xls!"&amp;L$1),MATCH($F670,[1]!Serial,0),0),"N/A")</f>
        <v>N/A</v>
      </c>
      <c r="M670" s="206" t="str">
        <f ca="1">IF(INDEX(INDIRECT("Tractor_Status.xls!"&amp;M$1),MATCH($F670,[1]!Serial,0),0)&lt;&gt;0,INDEX(INDIRECT("Tractor_Status.xls!"&amp;M$1),MATCH($F670,[1]!Serial,0),0),"N/A")</f>
        <v>N/A</v>
      </c>
      <c r="N670" s="206" t="str">
        <f ca="1">IF(INDEX(INDIRECT("Tractor_Status.xls!"&amp;N$1),MATCH($F670,[1]!Serial,0),0)&lt;&gt;0,INDEX(INDIRECT("Tractor_Status.xls!"&amp;N$1),MATCH($F670,[1]!Serial,0),0),"N/A")</f>
        <v>N/A</v>
      </c>
    </row>
    <row r="671" spans="6:14" x14ac:dyDescent="0.4">
      <c r="F671" t="s">
        <v>1138</v>
      </c>
      <c r="G671" s="207" t="str">
        <f ca="1">INDEX($C$2:$C$13,MONTH(INDEX(INDIRECT("Tractor_Status.xls!"&amp;G$1),MATCH($F671,[1]!Serial,0),0)))</f>
        <v>January</v>
      </c>
      <c r="H671" s="206" t="str">
        <f ca="1">IF(INDEX(INDIRECT("Tractor_Status.xls!"&amp;H$1),MATCH($F671,[1]!Serial,0),0)&lt;&gt;0,INDEX(INDIRECT("Tractor_Status.xls!"&amp;H$1),MATCH($F671,[1]!Serial,0),0),"N/A")</f>
        <v>N/A</v>
      </c>
      <c r="I671" s="206" t="str">
        <f ca="1">IF(INDEX(INDIRECT("Tractor_Status.xls!"&amp;I$1),MATCH($F671,[1]!Serial,0),0)&lt;&gt;0,INDEX(INDIRECT("Tractor_Status.xls!"&amp;I$1),MATCH($F671,[1]!Serial,0),0),"N/A")</f>
        <v>N/A</v>
      </c>
      <c r="J671" s="207">
        <f ca="1">IF(INDEX(INDIRECT("Tractor_Status.xls!"&amp;J$1),MATCH($F671,[1]!Serial,0),0)&lt;&gt;0,INDEX(INDIRECT("Tractor_Status.xls!"&amp;J$1),MATCH($F671,[1]!Serial,0),0),"N/A")</f>
        <v>1025</v>
      </c>
      <c r="K671" s="206">
        <f ca="1">INDEX(INDIRECT("Tractor_Status.xls!"&amp;K$1),MATCH($F671,[1]!Serial,0),0)</f>
        <v>0</v>
      </c>
      <c r="L671" s="206" t="str">
        <f ca="1">IF(INDEX(INDIRECT("Tractor_Status.xls!"&amp;L$1),MATCH($F671,[1]!Serial,0),0)&lt;&gt;0,INDEX(INDIRECT("Tractor_Status.xls!"&amp;L$1),MATCH($F671,[1]!Serial,0),0),"N/A")</f>
        <v>N/A</v>
      </c>
      <c r="M671" s="206" t="str">
        <f ca="1">IF(INDEX(INDIRECT("Tractor_Status.xls!"&amp;M$1),MATCH($F671,[1]!Serial,0),0)&lt;&gt;0,INDEX(INDIRECT("Tractor_Status.xls!"&amp;M$1),MATCH($F671,[1]!Serial,0),0),"N/A")</f>
        <v>N/A</v>
      </c>
      <c r="N671" s="206" t="str">
        <f ca="1">IF(INDEX(INDIRECT("Tractor_Status.xls!"&amp;N$1),MATCH($F671,[1]!Serial,0),0)&lt;&gt;0,INDEX(INDIRECT("Tractor_Status.xls!"&amp;N$1),MATCH($F671,[1]!Serial,0),0),"N/A")</f>
        <v>N/A</v>
      </c>
    </row>
    <row r="672" spans="6:14" x14ac:dyDescent="0.4">
      <c r="F672" t="s">
        <v>1139</v>
      </c>
      <c r="G672" s="207" t="str">
        <f ca="1">INDEX($C$2:$C$13,MONTH(INDEX(INDIRECT("Tractor_Status.xls!"&amp;G$1),MATCH($F672,[1]!Serial,0),0)))</f>
        <v>January</v>
      </c>
      <c r="H672" s="206" t="str">
        <f ca="1">IF(INDEX(INDIRECT("Tractor_Status.xls!"&amp;H$1),MATCH($F672,[1]!Serial,0),0)&lt;&gt;0,INDEX(INDIRECT("Tractor_Status.xls!"&amp;H$1),MATCH($F672,[1]!Serial,0),0),"N/A")</f>
        <v>N/A</v>
      </c>
      <c r="I672" s="206" t="str">
        <f ca="1">IF(INDEX(INDIRECT("Tractor_Status.xls!"&amp;I$1),MATCH($F672,[1]!Serial,0),0)&lt;&gt;0,INDEX(INDIRECT("Tractor_Status.xls!"&amp;I$1),MATCH($F672,[1]!Serial,0),0),"N/A")</f>
        <v>N/A</v>
      </c>
      <c r="J672" s="207">
        <f ca="1">IF(INDEX(INDIRECT("Tractor_Status.xls!"&amp;J$1),MATCH($F672,[1]!Serial,0),0)&lt;&gt;0,INDEX(INDIRECT("Tractor_Status.xls!"&amp;J$1),MATCH($F672,[1]!Serial,0),0),"N/A")</f>
        <v>1025</v>
      </c>
      <c r="K672" s="206">
        <f ca="1">INDEX(INDIRECT("Tractor_Status.xls!"&amp;K$1),MATCH($F672,[1]!Serial,0),0)</f>
        <v>0</v>
      </c>
      <c r="L672" s="206" t="str">
        <f ca="1">IF(INDEX(INDIRECT("Tractor_Status.xls!"&amp;L$1),MATCH($F672,[1]!Serial,0),0)&lt;&gt;0,INDEX(INDIRECT("Tractor_Status.xls!"&amp;L$1),MATCH($F672,[1]!Serial,0),0),"N/A")</f>
        <v>N/A</v>
      </c>
      <c r="M672" s="206" t="str">
        <f ca="1">IF(INDEX(INDIRECT("Tractor_Status.xls!"&amp;M$1),MATCH($F672,[1]!Serial,0),0)&lt;&gt;0,INDEX(INDIRECT("Tractor_Status.xls!"&amp;M$1),MATCH($F672,[1]!Serial,0),0),"N/A")</f>
        <v>N/A</v>
      </c>
      <c r="N672" s="206" t="str">
        <f ca="1">IF(INDEX(INDIRECT("Tractor_Status.xls!"&amp;N$1),MATCH($F672,[1]!Serial,0),0)&lt;&gt;0,INDEX(INDIRECT("Tractor_Status.xls!"&amp;N$1),MATCH($F672,[1]!Serial,0),0),"N/A")</f>
        <v>N/A</v>
      </c>
    </row>
    <row r="673" spans="6:14" x14ac:dyDescent="0.4">
      <c r="F673" t="s">
        <v>1140</v>
      </c>
      <c r="G673" s="207" t="str">
        <f ca="1">INDEX($C$2:$C$13,MONTH(INDEX(INDIRECT("Tractor_Status.xls!"&amp;G$1),MATCH($F673,[1]!Serial,0),0)))</f>
        <v>January</v>
      </c>
      <c r="H673" s="206" t="str">
        <f ca="1">IF(INDEX(INDIRECT("Tractor_Status.xls!"&amp;H$1),MATCH($F673,[1]!Serial,0),0)&lt;&gt;0,INDEX(INDIRECT("Tractor_Status.xls!"&amp;H$1),MATCH($F673,[1]!Serial,0),0),"N/A")</f>
        <v>N/A</v>
      </c>
      <c r="I673" s="206" t="str">
        <f ca="1">IF(INDEX(INDIRECT("Tractor_Status.xls!"&amp;I$1),MATCH($F673,[1]!Serial,0),0)&lt;&gt;0,INDEX(INDIRECT("Tractor_Status.xls!"&amp;I$1),MATCH($F673,[1]!Serial,0),0),"N/A")</f>
        <v>N/A</v>
      </c>
      <c r="J673" s="207">
        <f ca="1">IF(INDEX(INDIRECT("Tractor_Status.xls!"&amp;J$1),MATCH($F673,[1]!Serial,0),0)&lt;&gt;0,INDEX(INDIRECT("Tractor_Status.xls!"&amp;J$1),MATCH($F673,[1]!Serial,0),0),"N/A")</f>
        <v>720</v>
      </c>
      <c r="K673" s="206">
        <f ca="1">INDEX(INDIRECT("Tractor_Status.xls!"&amp;K$1),MATCH($F673,[1]!Serial,0),0)</f>
        <v>0</v>
      </c>
      <c r="L673" s="206" t="str">
        <f ca="1">IF(INDEX(INDIRECT("Tractor_Status.xls!"&amp;L$1),MATCH($F673,[1]!Serial,0),0)&lt;&gt;0,INDEX(INDIRECT("Tractor_Status.xls!"&amp;L$1),MATCH($F673,[1]!Serial,0),0),"N/A")</f>
        <v>N/A</v>
      </c>
      <c r="M673" s="206" t="str">
        <f ca="1">IF(INDEX(INDIRECT("Tractor_Status.xls!"&amp;M$1),MATCH($F673,[1]!Serial,0),0)&lt;&gt;0,INDEX(INDIRECT("Tractor_Status.xls!"&amp;M$1),MATCH($F673,[1]!Serial,0),0),"N/A")</f>
        <v>N/A</v>
      </c>
      <c r="N673" s="206" t="str">
        <f ca="1">IF(INDEX(INDIRECT("Tractor_Status.xls!"&amp;N$1),MATCH($F673,[1]!Serial,0),0)&lt;&gt;0,INDEX(INDIRECT("Tractor_Status.xls!"&amp;N$1),MATCH($F673,[1]!Serial,0),0),"N/A")</f>
        <v>N/A</v>
      </c>
    </row>
    <row r="674" spans="6:14" x14ac:dyDescent="0.4">
      <c r="F674" t="s">
        <v>1141</v>
      </c>
      <c r="G674" s="207" t="str">
        <f ca="1">INDEX($C$2:$C$13,MONTH(INDEX(INDIRECT("Tractor_Status.xls!"&amp;G$1),MATCH($F674,[1]!Serial,0),0)))</f>
        <v>January</v>
      </c>
      <c r="H674" s="206" t="str">
        <f ca="1">IF(INDEX(INDIRECT("Tractor_Status.xls!"&amp;H$1),MATCH($F674,[1]!Serial,0),0)&lt;&gt;0,INDEX(INDIRECT("Tractor_Status.xls!"&amp;H$1),MATCH($F674,[1]!Serial,0),0),"N/A")</f>
        <v>N/A</v>
      </c>
      <c r="I674" s="206" t="str">
        <f ca="1">IF(INDEX(INDIRECT("Tractor_Status.xls!"&amp;I$1),MATCH($F674,[1]!Serial,0),0)&lt;&gt;0,INDEX(INDIRECT("Tractor_Status.xls!"&amp;I$1),MATCH($F674,[1]!Serial,0),0),"N/A")</f>
        <v>N/A</v>
      </c>
      <c r="J674" s="207">
        <f ca="1">IF(INDEX(INDIRECT("Tractor_Status.xls!"&amp;J$1),MATCH($F674,[1]!Serial,0),0)&lt;&gt;0,INDEX(INDIRECT("Tractor_Status.xls!"&amp;J$1),MATCH($F674,[1]!Serial,0),0),"N/A")</f>
        <v>1020</v>
      </c>
      <c r="K674" s="206">
        <f ca="1">INDEX(INDIRECT("Tractor_Status.xls!"&amp;K$1),MATCH($F674,[1]!Serial,0),0)</f>
        <v>0</v>
      </c>
      <c r="L674" s="206" t="str">
        <f ca="1">IF(INDEX(INDIRECT("Tractor_Status.xls!"&amp;L$1),MATCH($F674,[1]!Serial,0),0)&lt;&gt;0,INDEX(INDIRECT("Tractor_Status.xls!"&amp;L$1),MATCH($F674,[1]!Serial,0),0),"N/A")</f>
        <v>N/A</v>
      </c>
      <c r="M674" s="206" t="str">
        <f ca="1">IF(INDEX(INDIRECT("Tractor_Status.xls!"&amp;M$1),MATCH($F674,[1]!Serial,0),0)&lt;&gt;0,INDEX(INDIRECT("Tractor_Status.xls!"&amp;M$1),MATCH($F674,[1]!Serial,0),0),"N/A")</f>
        <v>N/A</v>
      </c>
      <c r="N674" s="206" t="str">
        <f ca="1">IF(INDEX(INDIRECT("Tractor_Status.xls!"&amp;N$1),MATCH($F674,[1]!Serial,0),0)&lt;&gt;0,INDEX(INDIRECT("Tractor_Status.xls!"&amp;N$1),MATCH($F674,[1]!Serial,0),0),"N/A")</f>
        <v>N/A</v>
      </c>
    </row>
    <row r="675" spans="6:14" x14ac:dyDescent="0.4">
      <c r="F675" t="s">
        <v>1142</v>
      </c>
      <c r="G675" s="207" t="str">
        <f ca="1">INDEX($C$2:$C$13,MONTH(INDEX(INDIRECT("Tractor_Status.xls!"&amp;G$1),MATCH($F675,[1]!Serial,0),0)))</f>
        <v>January</v>
      </c>
      <c r="H675" s="206" t="str">
        <f ca="1">IF(INDEX(INDIRECT("Tractor_Status.xls!"&amp;H$1),MATCH($F675,[1]!Serial,0),0)&lt;&gt;0,INDEX(INDIRECT("Tractor_Status.xls!"&amp;H$1),MATCH($F675,[1]!Serial,0),0),"N/A")</f>
        <v>N/A</v>
      </c>
      <c r="I675" s="206" t="str">
        <f ca="1">IF(INDEX(INDIRECT("Tractor_Status.xls!"&amp;I$1),MATCH($F675,[1]!Serial,0),0)&lt;&gt;0,INDEX(INDIRECT("Tractor_Status.xls!"&amp;I$1),MATCH($F675,[1]!Serial,0),0),"N/A")</f>
        <v>N/A</v>
      </c>
      <c r="J675" s="207">
        <f ca="1">IF(INDEX(INDIRECT("Tractor_Status.xls!"&amp;J$1),MATCH($F675,[1]!Serial,0),0)&lt;&gt;0,INDEX(INDIRECT("Tractor_Status.xls!"&amp;J$1),MATCH($F675,[1]!Serial,0),0),"N/A")</f>
        <v>1025</v>
      </c>
      <c r="K675" s="206">
        <f ca="1">INDEX(INDIRECT("Tractor_Status.xls!"&amp;K$1),MATCH($F675,[1]!Serial,0),0)</f>
        <v>0</v>
      </c>
      <c r="L675" s="206" t="str">
        <f ca="1">IF(INDEX(INDIRECT("Tractor_Status.xls!"&amp;L$1),MATCH($F675,[1]!Serial,0),0)&lt;&gt;0,INDEX(INDIRECT("Tractor_Status.xls!"&amp;L$1),MATCH($F675,[1]!Serial,0),0),"N/A")</f>
        <v>N/A</v>
      </c>
      <c r="M675" s="206" t="str">
        <f ca="1">IF(INDEX(INDIRECT("Tractor_Status.xls!"&amp;M$1),MATCH($F675,[1]!Serial,0),0)&lt;&gt;0,INDEX(INDIRECT("Tractor_Status.xls!"&amp;M$1),MATCH($F675,[1]!Serial,0),0),"N/A")</f>
        <v>N/A</v>
      </c>
      <c r="N675" s="206" t="str">
        <f ca="1">IF(INDEX(INDIRECT("Tractor_Status.xls!"&amp;N$1),MATCH($F675,[1]!Serial,0),0)&lt;&gt;0,INDEX(INDIRECT("Tractor_Status.xls!"&amp;N$1),MATCH($F675,[1]!Serial,0),0),"N/A")</f>
        <v>N/A</v>
      </c>
    </row>
    <row r="676" spans="6:14" x14ac:dyDescent="0.4">
      <c r="F676" t="s">
        <v>1143</v>
      </c>
      <c r="G676" s="207" t="str">
        <f ca="1">INDEX($C$2:$C$13,MONTH(INDEX(INDIRECT("Tractor_Status.xls!"&amp;G$1),MATCH($F676,[1]!Serial,0),0)))</f>
        <v>January</v>
      </c>
      <c r="H676" s="206" t="str">
        <f ca="1">IF(INDEX(INDIRECT("Tractor_Status.xls!"&amp;H$1),MATCH($F676,[1]!Serial,0),0)&lt;&gt;0,INDEX(INDIRECT("Tractor_Status.xls!"&amp;H$1),MATCH($F676,[1]!Serial,0),0),"N/A")</f>
        <v>N/A</v>
      </c>
      <c r="I676" s="206" t="str">
        <f ca="1">IF(INDEX(INDIRECT("Tractor_Status.xls!"&amp;I$1),MATCH($F676,[1]!Serial,0),0)&lt;&gt;0,INDEX(INDIRECT("Tractor_Status.xls!"&amp;I$1),MATCH($F676,[1]!Serial,0),0),"N/A")</f>
        <v>N/A</v>
      </c>
      <c r="J676" s="207">
        <f ca="1">IF(INDEX(INDIRECT("Tractor_Status.xls!"&amp;J$1),MATCH($F676,[1]!Serial,0),0)&lt;&gt;0,INDEX(INDIRECT("Tractor_Status.xls!"&amp;J$1),MATCH($F676,[1]!Serial,0),0),"N/A")</f>
        <v>720</v>
      </c>
      <c r="K676" s="206">
        <f ca="1">INDEX(INDIRECT("Tractor_Status.xls!"&amp;K$1),MATCH($F676,[1]!Serial,0),0)</f>
        <v>0</v>
      </c>
      <c r="L676" s="206" t="str">
        <f ca="1">IF(INDEX(INDIRECT("Tractor_Status.xls!"&amp;L$1),MATCH($F676,[1]!Serial,0),0)&lt;&gt;0,INDEX(INDIRECT("Tractor_Status.xls!"&amp;L$1),MATCH($F676,[1]!Serial,0),0),"N/A")</f>
        <v>N/A</v>
      </c>
      <c r="M676" s="206" t="str">
        <f ca="1">IF(INDEX(INDIRECT("Tractor_Status.xls!"&amp;M$1),MATCH($F676,[1]!Serial,0),0)&lt;&gt;0,INDEX(INDIRECT("Tractor_Status.xls!"&amp;M$1),MATCH($F676,[1]!Serial,0),0),"N/A")</f>
        <v>N/A</v>
      </c>
      <c r="N676" s="206" t="str">
        <f ca="1">IF(INDEX(INDIRECT("Tractor_Status.xls!"&amp;N$1),MATCH($F676,[1]!Serial,0),0)&lt;&gt;0,INDEX(INDIRECT("Tractor_Status.xls!"&amp;N$1),MATCH($F676,[1]!Serial,0),0),"N/A")</f>
        <v>N/A</v>
      </c>
    </row>
    <row r="677" spans="6:14" x14ac:dyDescent="0.4">
      <c r="F677" t="s">
        <v>1144</v>
      </c>
      <c r="G677" s="207" t="str">
        <f ca="1">INDEX($C$2:$C$13,MONTH(INDEX(INDIRECT("Tractor_Status.xls!"&amp;G$1),MATCH($F677,[1]!Serial,0),0)))</f>
        <v>January</v>
      </c>
      <c r="H677" s="206" t="str">
        <f ca="1">IF(INDEX(INDIRECT("Tractor_Status.xls!"&amp;H$1),MATCH($F677,[1]!Serial,0),0)&lt;&gt;0,INDEX(INDIRECT("Tractor_Status.xls!"&amp;H$1),MATCH($F677,[1]!Serial,0),0),"N/A")</f>
        <v>N/A</v>
      </c>
      <c r="I677" s="206" t="str">
        <f ca="1">IF(INDEX(INDIRECT("Tractor_Status.xls!"&amp;I$1),MATCH($F677,[1]!Serial,0),0)&lt;&gt;0,INDEX(INDIRECT("Tractor_Status.xls!"&amp;I$1),MATCH($F677,[1]!Serial,0),0),"N/A")</f>
        <v>N/A</v>
      </c>
      <c r="J677" s="207" t="str">
        <f ca="1">IF(INDEX(INDIRECT("Tractor_Status.xls!"&amp;J$1),MATCH($F677,[1]!Serial,0),0)&lt;&gt;0,INDEX(INDIRECT("Tractor_Status.xls!"&amp;J$1),MATCH($F677,[1]!Serial,0),0),"N/A")</f>
        <v>1220+</v>
      </c>
      <c r="K677" s="206">
        <f ca="1">INDEX(INDIRECT("Tractor_Status.xls!"&amp;K$1),MATCH($F677,[1]!Serial,0),0)</f>
        <v>0</v>
      </c>
      <c r="L677" s="206" t="str">
        <f ca="1">IF(INDEX(INDIRECT("Tractor_Status.xls!"&amp;L$1),MATCH($F677,[1]!Serial,0),0)&lt;&gt;0,INDEX(INDIRECT("Tractor_Status.xls!"&amp;L$1),MATCH($F677,[1]!Serial,0),0),"N/A")</f>
        <v>N/A</v>
      </c>
      <c r="M677" s="206" t="str">
        <f ca="1">IF(INDEX(INDIRECT("Tractor_Status.xls!"&amp;M$1),MATCH($F677,[1]!Serial,0),0)&lt;&gt;0,INDEX(INDIRECT("Tractor_Status.xls!"&amp;M$1),MATCH($F677,[1]!Serial,0),0),"N/A")</f>
        <v>N/A</v>
      </c>
      <c r="N677" s="206" t="str">
        <f ca="1">IF(INDEX(INDIRECT("Tractor_Status.xls!"&amp;N$1),MATCH($F677,[1]!Serial,0),0)&lt;&gt;0,INDEX(INDIRECT("Tractor_Status.xls!"&amp;N$1),MATCH($F677,[1]!Serial,0),0),"N/A")</f>
        <v>N/A</v>
      </c>
    </row>
    <row r="678" spans="6:14" x14ac:dyDescent="0.4">
      <c r="F678" t="s">
        <v>1145</v>
      </c>
      <c r="G678" s="207" t="str">
        <f ca="1">INDEX($C$2:$C$13,MONTH(INDEX(INDIRECT("Tractor_Status.xls!"&amp;G$1),MATCH($F678,[1]!Serial,0),0)))</f>
        <v>January</v>
      </c>
      <c r="H678" s="206" t="str">
        <f ca="1">IF(INDEX(INDIRECT("Tractor_Status.xls!"&amp;H$1),MATCH($F678,[1]!Serial,0),0)&lt;&gt;0,INDEX(INDIRECT("Tractor_Status.xls!"&amp;H$1),MATCH($F678,[1]!Serial,0),0),"N/A")</f>
        <v>N/A</v>
      </c>
      <c r="I678" s="206" t="str">
        <f ca="1">IF(INDEX(INDIRECT("Tractor_Status.xls!"&amp;I$1),MATCH($F678,[1]!Serial,0),0)&lt;&gt;0,INDEX(INDIRECT("Tractor_Status.xls!"&amp;I$1),MATCH($F678,[1]!Serial,0),0),"N/A")</f>
        <v>N/A</v>
      </c>
      <c r="J678" s="207">
        <f ca="1">IF(INDEX(INDIRECT("Tractor_Status.xls!"&amp;J$1),MATCH($F678,[1]!Serial,0),0)&lt;&gt;0,INDEX(INDIRECT("Tractor_Status.xls!"&amp;J$1),MATCH($F678,[1]!Serial,0),0),"N/A")</f>
        <v>1220</v>
      </c>
      <c r="K678" s="206">
        <f ca="1">INDEX(INDIRECT("Tractor_Status.xls!"&amp;K$1),MATCH($F678,[1]!Serial,0),0)</f>
        <v>0</v>
      </c>
      <c r="L678" s="206" t="str">
        <f ca="1">IF(INDEX(INDIRECT("Tractor_Status.xls!"&amp;L$1),MATCH($F678,[1]!Serial,0),0)&lt;&gt;0,INDEX(INDIRECT("Tractor_Status.xls!"&amp;L$1),MATCH($F678,[1]!Serial,0),0),"N/A")</f>
        <v>N/A</v>
      </c>
      <c r="M678" s="206" t="str">
        <f ca="1">IF(INDEX(INDIRECT("Tractor_Status.xls!"&amp;M$1),MATCH($F678,[1]!Serial,0),0)&lt;&gt;0,INDEX(INDIRECT("Tractor_Status.xls!"&amp;M$1),MATCH($F678,[1]!Serial,0),0),"N/A")</f>
        <v>N/A</v>
      </c>
      <c r="N678" s="206" t="str">
        <f ca="1">IF(INDEX(INDIRECT("Tractor_Status.xls!"&amp;N$1),MATCH($F678,[1]!Serial,0),0)&lt;&gt;0,INDEX(INDIRECT("Tractor_Status.xls!"&amp;N$1),MATCH($F678,[1]!Serial,0),0),"N/A")</f>
        <v>N/A</v>
      </c>
    </row>
    <row r="679" spans="6:14" x14ac:dyDescent="0.4">
      <c r="F679" t="s">
        <v>1146</v>
      </c>
      <c r="G679" s="207" t="str">
        <f ca="1">INDEX($C$2:$C$13,MONTH(INDEX(INDIRECT("Tractor_Status.xls!"&amp;G$1),MATCH($F679,[1]!Serial,0),0)))</f>
        <v>January</v>
      </c>
      <c r="H679" s="206" t="str">
        <f ca="1">IF(INDEX(INDIRECT("Tractor_Status.xls!"&amp;H$1),MATCH($F679,[1]!Serial,0),0)&lt;&gt;0,INDEX(INDIRECT("Tractor_Status.xls!"&amp;H$1),MATCH($F679,[1]!Serial,0),0),"N/A")</f>
        <v>N/A</v>
      </c>
      <c r="I679" s="206" t="str">
        <f ca="1">IF(INDEX(INDIRECT("Tractor_Status.xls!"&amp;I$1),MATCH($F679,[1]!Serial,0),0)&lt;&gt;0,INDEX(INDIRECT("Tractor_Status.xls!"&amp;I$1),MATCH($F679,[1]!Serial,0),0),"N/A")</f>
        <v>N/A</v>
      </c>
      <c r="J679" s="207">
        <f ca="1">IF(INDEX(INDIRECT("Tractor_Status.xls!"&amp;J$1),MATCH($F679,[1]!Serial,0),0)&lt;&gt;0,INDEX(INDIRECT("Tractor_Status.xls!"&amp;J$1),MATCH($F679,[1]!Serial,0),0),"N/A")</f>
        <v>1220</v>
      </c>
      <c r="K679" s="206">
        <f ca="1">INDEX(INDIRECT("Tractor_Status.xls!"&amp;K$1),MATCH($F679,[1]!Serial,0),0)</f>
        <v>0</v>
      </c>
      <c r="L679" s="206" t="str">
        <f ca="1">IF(INDEX(INDIRECT("Tractor_Status.xls!"&amp;L$1),MATCH($F679,[1]!Serial,0),0)&lt;&gt;0,INDEX(INDIRECT("Tractor_Status.xls!"&amp;L$1),MATCH($F679,[1]!Serial,0),0),"N/A")</f>
        <v>N/A</v>
      </c>
      <c r="M679" s="206" t="str">
        <f ca="1">IF(INDEX(INDIRECT("Tractor_Status.xls!"&amp;M$1),MATCH($F679,[1]!Serial,0),0)&lt;&gt;0,INDEX(INDIRECT("Tractor_Status.xls!"&amp;M$1),MATCH($F679,[1]!Serial,0),0),"N/A")</f>
        <v>N/A</v>
      </c>
      <c r="N679" s="206" t="str">
        <f ca="1">IF(INDEX(INDIRECT("Tractor_Status.xls!"&amp;N$1),MATCH($F679,[1]!Serial,0),0)&lt;&gt;0,INDEX(INDIRECT("Tractor_Status.xls!"&amp;N$1),MATCH($F679,[1]!Serial,0),0),"N/A")</f>
        <v>N/A</v>
      </c>
    </row>
    <row r="680" spans="6:14" x14ac:dyDescent="0.4">
      <c r="F680" t="s">
        <v>1147</v>
      </c>
      <c r="G680" s="207" t="str">
        <f ca="1">INDEX($C$2:$C$13,MONTH(INDEX(INDIRECT("Tractor_Status.xls!"&amp;G$1),MATCH($F680,[1]!Serial,0),0)))</f>
        <v>January</v>
      </c>
      <c r="H680" s="206" t="str">
        <f ca="1">IF(INDEX(INDIRECT("Tractor_Status.xls!"&amp;H$1),MATCH($F680,[1]!Serial,0),0)&lt;&gt;0,INDEX(INDIRECT("Tractor_Status.xls!"&amp;H$1),MATCH($F680,[1]!Serial,0),0),"N/A")</f>
        <v>N/A</v>
      </c>
      <c r="I680" s="206" t="str">
        <f ca="1">IF(INDEX(INDIRECT("Tractor_Status.xls!"&amp;I$1),MATCH($F680,[1]!Serial,0),0)&lt;&gt;0,INDEX(INDIRECT("Tractor_Status.xls!"&amp;I$1),MATCH($F680,[1]!Serial,0),0),"N/A")</f>
        <v>N/A</v>
      </c>
      <c r="J680" s="207">
        <f ca="1">IF(INDEX(INDIRECT("Tractor_Status.xls!"&amp;J$1),MATCH($F680,[1]!Serial,0),0)&lt;&gt;0,INDEX(INDIRECT("Tractor_Status.xls!"&amp;J$1),MATCH($F680,[1]!Serial,0),0),"N/A")</f>
        <v>720</v>
      </c>
      <c r="K680" s="206">
        <f ca="1">INDEX(INDIRECT("Tractor_Status.xls!"&amp;K$1),MATCH($F680,[1]!Serial,0),0)</f>
        <v>0</v>
      </c>
      <c r="L680" s="206" t="str">
        <f ca="1">IF(INDEX(INDIRECT("Tractor_Status.xls!"&amp;L$1),MATCH($F680,[1]!Serial,0),0)&lt;&gt;0,INDEX(INDIRECT("Tractor_Status.xls!"&amp;L$1),MATCH($F680,[1]!Serial,0),0),"N/A")</f>
        <v>N/A</v>
      </c>
      <c r="M680" s="206" t="str">
        <f ca="1">IF(INDEX(INDIRECT("Tractor_Status.xls!"&amp;M$1),MATCH($F680,[1]!Serial,0),0)&lt;&gt;0,INDEX(INDIRECT("Tractor_Status.xls!"&amp;M$1),MATCH($F680,[1]!Serial,0),0),"N/A")</f>
        <v>N/A</v>
      </c>
      <c r="N680" s="206" t="str">
        <f ca="1">IF(INDEX(INDIRECT("Tractor_Status.xls!"&amp;N$1),MATCH($F680,[1]!Serial,0),0)&lt;&gt;0,INDEX(INDIRECT("Tractor_Status.xls!"&amp;N$1),MATCH($F680,[1]!Serial,0),0),"N/A")</f>
        <v>N/A</v>
      </c>
    </row>
    <row r="681" spans="6:14" x14ac:dyDescent="0.4">
      <c r="F681" t="s">
        <v>1148</v>
      </c>
      <c r="G681" s="207" t="str">
        <f ca="1">INDEX($C$2:$C$13,MONTH(INDEX(INDIRECT("Tractor_Status.xls!"&amp;G$1),MATCH($F681,[1]!Serial,0),0)))</f>
        <v>January</v>
      </c>
      <c r="H681" s="206" t="str">
        <f ca="1">IF(INDEX(INDIRECT("Tractor_Status.xls!"&amp;H$1),MATCH($F681,[1]!Serial,0),0)&lt;&gt;0,INDEX(INDIRECT("Tractor_Status.xls!"&amp;H$1),MATCH($F681,[1]!Serial,0),0),"N/A")</f>
        <v>N/A</v>
      </c>
      <c r="I681" s="206" t="str">
        <f ca="1">IF(INDEX(INDIRECT("Tractor_Status.xls!"&amp;I$1),MATCH($F681,[1]!Serial,0),0)&lt;&gt;0,INDEX(INDIRECT("Tractor_Status.xls!"&amp;I$1),MATCH($F681,[1]!Serial,0),0),"N/A")</f>
        <v>N/A</v>
      </c>
      <c r="J681" s="207">
        <f ca="1">IF(INDEX(INDIRECT("Tractor_Status.xls!"&amp;J$1),MATCH($F681,[1]!Serial,0),0)&lt;&gt;0,INDEX(INDIRECT("Tractor_Status.xls!"&amp;J$1),MATCH($F681,[1]!Serial,0),0),"N/A")</f>
        <v>1025</v>
      </c>
      <c r="K681" s="206">
        <f ca="1">INDEX(INDIRECT("Tractor_Status.xls!"&amp;K$1),MATCH($F681,[1]!Serial,0),0)</f>
        <v>0</v>
      </c>
      <c r="L681" s="206" t="str">
        <f ca="1">IF(INDEX(INDIRECT("Tractor_Status.xls!"&amp;L$1),MATCH($F681,[1]!Serial,0),0)&lt;&gt;0,INDEX(INDIRECT("Tractor_Status.xls!"&amp;L$1),MATCH($F681,[1]!Serial,0),0),"N/A")</f>
        <v>N/A</v>
      </c>
      <c r="M681" s="206" t="str">
        <f ca="1">IF(INDEX(INDIRECT("Tractor_Status.xls!"&amp;M$1),MATCH($F681,[1]!Serial,0),0)&lt;&gt;0,INDEX(INDIRECT("Tractor_Status.xls!"&amp;M$1),MATCH($F681,[1]!Serial,0),0),"N/A")</f>
        <v>N/A</v>
      </c>
      <c r="N681" s="206" t="str">
        <f ca="1">IF(INDEX(INDIRECT("Tractor_Status.xls!"&amp;N$1),MATCH($F681,[1]!Serial,0),0)&lt;&gt;0,INDEX(INDIRECT("Tractor_Status.xls!"&amp;N$1),MATCH($F681,[1]!Serial,0),0),"N/A")</f>
        <v>N/A</v>
      </c>
    </row>
    <row r="682" spans="6:14" x14ac:dyDescent="0.4">
      <c r="F682" t="s">
        <v>1149</v>
      </c>
      <c r="G682" s="207" t="str">
        <f ca="1">INDEX($C$2:$C$13,MONTH(INDEX(INDIRECT("Tractor_Status.xls!"&amp;G$1),MATCH($F682,[1]!Serial,0),0)))</f>
        <v>January</v>
      </c>
      <c r="H682" s="206" t="str">
        <f ca="1">IF(INDEX(INDIRECT("Tractor_Status.xls!"&amp;H$1),MATCH($F682,[1]!Serial,0),0)&lt;&gt;0,INDEX(INDIRECT("Tractor_Status.xls!"&amp;H$1),MATCH($F682,[1]!Serial,0),0),"N/A")</f>
        <v>N/A</v>
      </c>
      <c r="I682" s="206" t="str">
        <f ca="1">IF(INDEX(INDIRECT("Tractor_Status.xls!"&amp;I$1),MATCH($F682,[1]!Serial,0),0)&lt;&gt;0,INDEX(INDIRECT("Tractor_Status.xls!"&amp;I$1),MATCH($F682,[1]!Serial,0),0),"N/A")</f>
        <v>N/A</v>
      </c>
      <c r="J682" s="207">
        <f ca="1">IF(INDEX(INDIRECT("Tractor_Status.xls!"&amp;J$1),MATCH($F682,[1]!Serial,0),0)&lt;&gt;0,INDEX(INDIRECT("Tractor_Status.xls!"&amp;J$1),MATCH($F682,[1]!Serial,0),0),"N/A")</f>
        <v>720</v>
      </c>
      <c r="K682" s="206">
        <f ca="1">INDEX(INDIRECT("Tractor_Status.xls!"&amp;K$1),MATCH($F682,[1]!Serial,0),0)</f>
        <v>0</v>
      </c>
      <c r="L682" s="206" t="str">
        <f ca="1">IF(INDEX(INDIRECT("Tractor_Status.xls!"&amp;L$1),MATCH($F682,[1]!Serial,0),0)&lt;&gt;0,INDEX(INDIRECT("Tractor_Status.xls!"&amp;L$1),MATCH($F682,[1]!Serial,0),0),"N/A")</f>
        <v>N/A</v>
      </c>
      <c r="M682" s="206" t="str">
        <f ca="1">IF(INDEX(INDIRECT("Tractor_Status.xls!"&amp;M$1),MATCH($F682,[1]!Serial,0),0)&lt;&gt;0,INDEX(INDIRECT("Tractor_Status.xls!"&amp;M$1),MATCH($F682,[1]!Serial,0),0),"N/A")</f>
        <v>N/A</v>
      </c>
      <c r="N682" s="206" t="str">
        <f ca="1">IF(INDEX(INDIRECT("Tractor_Status.xls!"&amp;N$1),MATCH($F682,[1]!Serial,0),0)&lt;&gt;0,INDEX(INDIRECT("Tractor_Status.xls!"&amp;N$1),MATCH($F682,[1]!Serial,0),0),"N/A")</f>
        <v>N/A</v>
      </c>
    </row>
    <row r="683" spans="6:14" x14ac:dyDescent="0.4">
      <c r="F683" t="s">
        <v>1150</v>
      </c>
      <c r="G683" s="207" t="str">
        <f ca="1">INDEX($C$2:$C$13,MONTH(INDEX(INDIRECT("Tractor_Status.xls!"&amp;G$1),MATCH($F683,[1]!Serial,0),0)))</f>
        <v>January</v>
      </c>
      <c r="H683" s="206" t="str">
        <f ca="1">IF(INDEX(INDIRECT("Tractor_Status.xls!"&amp;H$1),MATCH($F683,[1]!Serial,0),0)&lt;&gt;0,INDEX(INDIRECT("Tractor_Status.xls!"&amp;H$1),MATCH($F683,[1]!Serial,0),0),"N/A")</f>
        <v>N/A</v>
      </c>
      <c r="I683" s="206" t="str">
        <f ca="1">IF(INDEX(INDIRECT("Tractor_Status.xls!"&amp;I$1),MATCH($F683,[1]!Serial,0),0)&lt;&gt;0,INDEX(INDIRECT("Tractor_Status.xls!"&amp;I$1),MATCH($F683,[1]!Serial,0),0),"N/A")</f>
        <v>N/A</v>
      </c>
      <c r="J683" s="207">
        <f ca="1">IF(INDEX(INDIRECT("Tractor_Status.xls!"&amp;J$1),MATCH($F683,[1]!Serial,0),0)&lt;&gt;0,INDEX(INDIRECT("Tractor_Status.xls!"&amp;J$1),MATCH($F683,[1]!Serial,0),0),"N/A")</f>
        <v>720</v>
      </c>
      <c r="K683" s="206">
        <f ca="1">INDEX(INDIRECT("Tractor_Status.xls!"&amp;K$1),MATCH($F683,[1]!Serial,0),0)</f>
        <v>0</v>
      </c>
      <c r="L683" s="206" t="str">
        <f ca="1">IF(INDEX(INDIRECT("Tractor_Status.xls!"&amp;L$1),MATCH($F683,[1]!Serial,0),0)&lt;&gt;0,INDEX(INDIRECT("Tractor_Status.xls!"&amp;L$1),MATCH($F683,[1]!Serial,0),0),"N/A")</f>
        <v>N/A</v>
      </c>
      <c r="M683" s="206" t="str">
        <f ca="1">IF(INDEX(INDIRECT("Tractor_Status.xls!"&amp;M$1),MATCH($F683,[1]!Serial,0),0)&lt;&gt;0,INDEX(INDIRECT("Tractor_Status.xls!"&amp;M$1),MATCH($F683,[1]!Serial,0),0),"N/A")</f>
        <v>N/A</v>
      </c>
      <c r="N683" s="206" t="str">
        <f ca="1">IF(INDEX(INDIRECT("Tractor_Status.xls!"&amp;N$1),MATCH($F683,[1]!Serial,0),0)&lt;&gt;0,INDEX(INDIRECT("Tractor_Status.xls!"&amp;N$1),MATCH($F683,[1]!Serial,0),0),"N/A")</f>
        <v>N/A</v>
      </c>
    </row>
    <row r="684" spans="6:14" x14ac:dyDescent="0.4">
      <c r="F684" t="s">
        <v>1151</v>
      </c>
      <c r="G684" s="207" t="str">
        <f ca="1">INDEX($C$2:$C$13,MONTH(INDEX(INDIRECT("Tractor_Status.xls!"&amp;G$1),MATCH($F684,[1]!Serial,0),0)))</f>
        <v>January</v>
      </c>
      <c r="H684" s="206" t="str">
        <f ca="1">IF(INDEX(INDIRECT("Tractor_Status.xls!"&amp;H$1),MATCH($F684,[1]!Serial,0),0)&lt;&gt;0,INDEX(INDIRECT("Tractor_Status.xls!"&amp;H$1),MATCH($F684,[1]!Serial,0),0),"N/A")</f>
        <v>N/A</v>
      </c>
      <c r="I684" s="206" t="str">
        <f ca="1">IF(INDEX(INDIRECT("Tractor_Status.xls!"&amp;I$1),MATCH($F684,[1]!Serial,0),0)&lt;&gt;0,INDEX(INDIRECT("Tractor_Status.xls!"&amp;I$1),MATCH($F684,[1]!Serial,0),0),"N/A")</f>
        <v>N/A</v>
      </c>
      <c r="J684" s="207">
        <f ca="1">IF(INDEX(INDIRECT("Tractor_Status.xls!"&amp;J$1),MATCH($F684,[1]!Serial,0),0)&lt;&gt;0,INDEX(INDIRECT("Tractor_Status.xls!"&amp;J$1),MATCH($F684,[1]!Serial,0),0),"N/A")</f>
        <v>1020</v>
      </c>
      <c r="K684" s="206">
        <f ca="1">INDEX(INDIRECT("Tractor_Status.xls!"&amp;K$1),MATCH($F684,[1]!Serial,0),0)</f>
        <v>0</v>
      </c>
      <c r="L684" s="206" t="str">
        <f ca="1">IF(INDEX(INDIRECT("Tractor_Status.xls!"&amp;L$1),MATCH($F684,[1]!Serial,0),0)&lt;&gt;0,INDEX(INDIRECT("Tractor_Status.xls!"&amp;L$1),MATCH($F684,[1]!Serial,0),0),"N/A")</f>
        <v>N/A</v>
      </c>
      <c r="M684" s="206" t="str">
        <f ca="1">IF(INDEX(INDIRECT("Tractor_Status.xls!"&amp;M$1),MATCH($F684,[1]!Serial,0),0)&lt;&gt;0,INDEX(INDIRECT("Tractor_Status.xls!"&amp;M$1),MATCH($F684,[1]!Serial,0),0),"N/A")</f>
        <v>N/A</v>
      </c>
      <c r="N684" s="206" t="str">
        <f ca="1">IF(INDEX(INDIRECT("Tractor_Status.xls!"&amp;N$1),MATCH($F684,[1]!Serial,0),0)&lt;&gt;0,INDEX(INDIRECT("Tractor_Status.xls!"&amp;N$1),MATCH($F684,[1]!Serial,0),0),"N/A")</f>
        <v>N/A</v>
      </c>
    </row>
    <row r="685" spans="6:14" x14ac:dyDescent="0.4">
      <c r="F685" t="s">
        <v>1152</v>
      </c>
      <c r="G685" s="207" t="str">
        <f ca="1">INDEX($C$2:$C$13,MONTH(INDEX(INDIRECT("Tractor_Status.xls!"&amp;G$1),MATCH($F685,[1]!Serial,0),0)))</f>
        <v>January</v>
      </c>
      <c r="H685" s="206" t="str">
        <f ca="1">IF(INDEX(INDIRECT("Tractor_Status.xls!"&amp;H$1),MATCH($F685,[1]!Serial,0),0)&lt;&gt;0,INDEX(INDIRECT("Tractor_Status.xls!"&amp;H$1),MATCH($F685,[1]!Serial,0),0),"N/A")</f>
        <v>N/A</v>
      </c>
      <c r="I685" s="206" t="str">
        <f ca="1">IF(INDEX(INDIRECT("Tractor_Status.xls!"&amp;I$1),MATCH($F685,[1]!Serial,0),0)&lt;&gt;0,INDEX(INDIRECT("Tractor_Status.xls!"&amp;I$1),MATCH($F685,[1]!Serial,0),0),"N/A")</f>
        <v>N/A</v>
      </c>
      <c r="J685" s="207">
        <f ca="1">IF(INDEX(INDIRECT("Tractor_Status.xls!"&amp;J$1),MATCH($F685,[1]!Serial,0),0)&lt;&gt;0,INDEX(INDIRECT("Tractor_Status.xls!"&amp;J$1),MATCH($F685,[1]!Serial,0),0),"N/A")</f>
        <v>1025</v>
      </c>
      <c r="K685" s="206">
        <f ca="1">INDEX(INDIRECT("Tractor_Status.xls!"&amp;K$1),MATCH($F685,[1]!Serial,0),0)</f>
        <v>0</v>
      </c>
      <c r="L685" s="206" t="str">
        <f ca="1">IF(INDEX(INDIRECT("Tractor_Status.xls!"&amp;L$1),MATCH($F685,[1]!Serial,0),0)&lt;&gt;0,INDEX(INDIRECT("Tractor_Status.xls!"&amp;L$1),MATCH($F685,[1]!Serial,0),0),"N/A")</f>
        <v>N/A</v>
      </c>
      <c r="M685" s="206" t="str">
        <f ca="1">IF(INDEX(INDIRECT("Tractor_Status.xls!"&amp;M$1),MATCH($F685,[1]!Serial,0),0)&lt;&gt;0,INDEX(INDIRECT("Tractor_Status.xls!"&amp;M$1),MATCH($F685,[1]!Serial,0),0),"N/A")</f>
        <v>N/A</v>
      </c>
      <c r="N685" s="206" t="str">
        <f ca="1">IF(INDEX(INDIRECT("Tractor_Status.xls!"&amp;N$1),MATCH($F685,[1]!Serial,0),0)&lt;&gt;0,INDEX(INDIRECT("Tractor_Status.xls!"&amp;N$1),MATCH($F685,[1]!Serial,0),0),"N/A")</f>
        <v>N/A</v>
      </c>
    </row>
    <row r="686" spans="6:14" x14ac:dyDescent="0.4">
      <c r="F686" t="s">
        <v>1153</v>
      </c>
      <c r="G686" s="207" t="str">
        <f ca="1">INDEX($C$2:$C$13,MONTH(INDEX(INDIRECT("Tractor_Status.xls!"&amp;G$1),MATCH($F686,[1]!Serial,0),0)))</f>
        <v>January</v>
      </c>
      <c r="H686" s="206" t="str">
        <f ca="1">IF(INDEX(INDIRECT("Tractor_Status.xls!"&amp;H$1),MATCH($F686,[1]!Serial,0),0)&lt;&gt;0,INDEX(INDIRECT("Tractor_Status.xls!"&amp;H$1),MATCH($F686,[1]!Serial,0),0),"N/A")</f>
        <v>N/A</v>
      </c>
      <c r="I686" s="206" t="str">
        <f ca="1">IF(INDEX(INDIRECT("Tractor_Status.xls!"&amp;I$1),MATCH($F686,[1]!Serial,0),0)&lt;&gt;0,INDEX(INDIRECT("Tractor_Status.xls!"&amp;I$1),MATCH($F686,[1]!Serial,0),0),"N/A")</f>
        <v>N/A</v>
      </c>
      <c r="J686" s="207">
        <f ca="1">IF(INDEX(INDIRECT("Tractor_Status.xls!"&amp;J$1),MATCH($F686,[1]!Serial,0),0)&lt;&gt;0,INDEX(INDIRECT("Tractor_Status.xls!"&amp;J$1),MATCH($F686,[1]!Serial,0),0),"N/A")</f>
        <v>720</v>
      </c>
      <c r="K686" s="206">
        <f ca="1">INDEX(INDIRECT("Tractor_Status.xls!"&amp;K$1),MATCH($F686,[1]!Serial,0),0)</f>
        <v>0</v>
      </c>
      <c r="L686" s="206" t="str">
        <f ca="1">IF(INDEX(INDIRECT("Tractor_Status.xls!"&amp;L$1),MATCH($F686,[1]!Serial,0),0)&lt;&gt;0,INDEX(INDIRECT("Tractor_Status.xls!"&amp;L$1),MATCH($F686,[1]!Serial,0),0),"N/A")</f>
        <v>N/A</v>
      </c>
      <c r="M686" s="206" t="str">
        <f ca="1">IF(INDEX(INDIRECT("Tractor_Status.xls!"&amp;M$1),MATCH($F686,[1]!Serial,0),0)&lt;&gt;0,INDEX(INDIRECT("Tractor_Status.xls!"&amp;M$1),MATCH($F686,[1]!Serial,0),0),"N/A")</f>
        <v>N/A</v>
      </c>
      <c r="N686" s="206" t="str">
        <f ca="1">IF(INDEX(INDIRECT("Tractor_Status.xls!"&amp;N$1),MATCH($F686,[1]!Serial,0),0)&lt;&gt;0,INDEX(INDIRECT("Tractor_Status.xls!"&amp;N$1),MATCH($F686,[1]!Serial,0),0),"N/A")</f>
        <v>N/A</v>
      </c>
    </row>
    <row r="687" spans="6:14" x14ac:dyDescent="0.4">
      <c r="F687" t="s">
        <v>1154</v>
      </c>
      <c r="G687" s="207" t="str">
        <f ca="1">INDEX($C$2:$C$13,MONTH(INDEX(INDIRECT("Tractor_Status.xls!"&amp;G$1),MATCH($F687,[1]!Serial,0),0)))</f>
        <v>January</v>
      </c>
      <c r="H687" s="206" t="str">
        <f ca="1">IF(INDEX(INDIRECT("Tractor_Status.xls!"&amp;H$1),MATCH($F687,[1]!Serial,0),0)&lt;&gt;0,INDEX(INDIRECT("Tractor_Status.xls!"&amp;H$1),MATCH($F687,[1]!Serial,0),0),"N/A")</f>
        <v>N/A</v>
      </c>
      <c r="I687" s="206" t="str">
        <f ca="1">IF(INDEX(INDIRECT("Tractor_Status.xls!"&amp;I$1),MATCH($F687,[1]!Serial,0),0)&lt;&gt;0,INDEX(INDIRECT("Tractor_Status.xls!"&amp;I$1),MATCH($F687,[1]!Serial,0),0),"N/A")</f>
        <v>N/A</v>
      </c>
      <c r="J687" s="207" t="str">
        <f ca="1">IF(INDEX(INDIRECT("Tractor_Status.xls!"&amp;J$1),MATCH($F687,[1]!Serial,0),0)&lt;&gt;0,INDEX(INDIRECT("Tractor_Status.xls!"&amp;J$1),MATCH($F687,[1]!Serial,0),0),"N/A")</f>
        <v>1020+</v>
      </c>
      <c r="K687" s="206">
        <f ca="1">INDEX(INDIRECT("Tractor_Status.xls!"&amp;K$1),MATCH($F687,[1]!Serial,0),0)</f>
        <v>0</v>
      </c>
      <c r="L687" s="206" t="str">
        <f ca="1">IF(INDEX(INDIRECT("Tractor_Status.xls!"&amp;L$1),MATCH($F687,[1]!Serial,0),0)&lt;&gt;0,INDEX(INDIRECT("Tractor_Status.xls!"&amp;L$1),MATCH($F687,[1]!Serial,0),0),"N/A")</f>
        <v>N/A</v>
      </c>
      <c r="M687" s="206" t="str">
        <f ca="1">IF(INDEX(INDIRECT("Tractor_Status.xls!"&amp;M$1),MATCH($F687,[1]!Serial,0),0)&lt;&gt;0,INDEX(INDIRECT("Tractor_Status.xls!"&amp;M$1),MATCH($F687,[1]!Serial,0),0),"N/A")</f>
        <v>N/A</v>
      </c>
      <c r="N687" s="206" t="str">
        <f ca="1">IF(INDEX(INDIRECT("Tractor_Status.xls!"&amp;N$1),MATCH($F687,[1]!Serial,0),0)&lt;&gt;0,INDEX(INDIRECT("Tractor_Status.xls!"&amp;N$1),MATCH($F687,[1]!Serial,0),0),"N/A")</f>
        <v>N/A</v>
      </c>
    </row>
    <row r="688" spans="6:14" x14ac:dyDescent="0.4">
      <c r="F688" t="s">
        <v>1155</v>
      </c>
      <c r="G688" s="207" t="str">
        <f ca="1">INDEX($C$2:$C$13,MONTH(INDEX(INDIRECT("Tractor_Status.xls!"&amp;G$1),MATCH($F688,[1]!Serial,0),0)))</f>
        <v>January</v>
      </c>
      <c r="H688" s="206" t="str">
        <f ca="1">IF(INDEX(INDIRECT("Tractor_Status.xls!"&amp;H$1),MATCH($F688,[1]!Serial,0),0)&lt;&gt;0,INDEX(INDIRECT("Tractor_Status.xls!"&amp;H$1),MATCH($F688,[1]!Serial,0),0),"N/A")</f>
        <v>N/A</v>
      </c>
      <c r="I688" s="206" t="str">
        <f ca="1">IF(INDEX(INDIRECT("Tractor_Status.xls!"&amp;I$1),MATCH($F688,[1]!Serial,0),0)&lt;&gt;0,INDEX(INDIRECT("Tractor_Status.xls!"&amp;I$1),MATCH($F688,[1]!Serial,0),0),"N/A")</f>
        <v>N/A</v>
      </c>
      <c r="J688" s="207">
        <f ca="1">IF(INDEX(INDIRECT("Tractor_Status.xls!"&amp;J$1),MATCH($F688,[1]!Serial,0),0)&lt;&gt;0,INDEX(INDIRECT("Tractor_Status.xls!"&amp;J$1),MATCH($F688,[1]!Serial,0),0),"N/A")</f>
        <v>1220</v>
      </c>
      <c r="K688" s="206">
        <f ca="1">INDEX(INDIRECT("Tractor_Status.xls!"&amp;K$1),MATCH($F688,[1]!Serial,0),0)</f>
        <v>0</v>
      </c>
      <c r="L688" s="206" t="str">
        <f ca="1">IF(INDEX(INDIRECT("Tractor_Status.xls!"&amp;L$1),MATCH($F688,[1]!Serial,0),0)&lt;&gt;0,INDEX(INDIRECT("Tractor_Status.xls!"&amp;L$1),MATCH($F688,[1]!Serial,0),0),"N/A")</f>
        <v>N/A</v>
      </c>
      <c r="M688" s="206" t="str">
        <f ca="1">IF(INDEX(INDIRECT("Tractor_Status.xls!"&amp;M$1),MATCH($F688,[1]!Serial,0),0)&lt;&gt;0,INDEX(INDIRECT("Tractor_Status.xls!"&amp;M$1),MATCH($F688,[1]!Serial,0),0),"N/A")</f>
        <v>N/A</v>
      </c>
      <c r="N688" s="206" t="str">
        <f ca="1">IF(INDEX(INDIRECT("Tractor_Status.xls!"&amp;N$1),MATCH($F688,[1]!Serial,0),0)&lt;&gt;0,INDEX(INDIRECT("Tractor_Status.xls!"&amp;N$1),MATCH($F688,[1]!Serial,0),0),"N/A")</f>
        <v>N/A</v>
      </c>
    </row>
    <row r="689" spans="6:14" x14ac:dyDescent="0.4">
      <c r="F689" t="s">
        <v>1156</v>
      </c>
      <c r="G689" s="207" t="str">
        <f ca="1">INDEX($C$2:$C$13,MONTH(INDEX(INDIRECT("Tractor_Status.xls!"&amp;G$1),MATCH($F689,[1]!Serial,0),0)))</f>
        <v>January</v>
      </c>
      <c r="H689" s="206" t="str">
        <f ca="1">IF(INDEX(INDIRECT("Tractor_Status.xls!"&amp;H$1),MATCH($F689,[1]!Serial,0),0)&lt;&gt;0,INDEX(INDIRECT("Tractor_Status.xls!"&amp;H$1),MATCH($F689,[1]!Serial,0),0),"N/A")</f>
        <v>N/A</v>
      </c>
      <c r="I689" s="206" t="str">
        <f ca="1">IF(INDEX(INDIRECT("Tractor_Status.xls!"&amp;I$1),MATCH($F689,[1]!Serial,0),0)&lt;&gt;0,INDEX(INDIRECT("Tractor_Status.xls!"&amp;I$1),MATCH($F689,[1]!Serial,0),0),"N/A")</f>
        <v>N/A</v>
      </c>
      <c r="J689" s="207">
        <f ca="1">IF(INDEX(INDIRECT("Tractor_Status.xls!"&amp;J$1),MATCH($F689,[1]!Serial,0),0)&lt;&gt;0,INDEX(INDIRECT("Tractor_Status.xls!"&amp;J$1),MATCH($F689,[1]!Serial,0),0),"N/A")</f>
        <v>1220</v>
      </c>
      <c r="K689" s="206">
        <f ca="1">INDEX(INDIRECT("Tractor_Status.xls!"&amp;K$1),MATCH($F689,[1]!Serial,0),0)</f>
        <v>0</v>
      </c>
      <c r="L689" s="206" t="str">
        <f ca="1">IF(INDEX(INDIRECT("Tractor_Status.xls!"&amp;L$1),MATCH($F689,[1]!Serial,0),0)&lt;&gt;0,INDEX(INDIRECT("Tractor_Status.xls!"&amp;L$1),MATCH($F689,[1]!Serial,0),0),"N/A")</f>
        <v>N/A</v>
      </c>
      <c r="M689" s="206" t="str">
        <f ca="1">IF(INDEX(INDIRECT("Tractor_Status.xls!"&amp;M$1),MATCH($F689,[1]!Serial,0),0)&lt;&gt;0,INDEX(INDIRECT("Tractor_Status.xls!"&amp;M$1),MATCH($F689,[1]!Serial,0),0),"N/A")</f>
        <v>N/A</v>
      </c>
      <c r="N689" s="206" t="str">
        <f ca="1">IF(INDEX(INDIRECT("Tractor_Status.xls!"&amp;N$1),MATCH($F689,[1]!Serial,0),0)&lt;&gt;0,INDEX(INDIRECT("Tractor_Status.xls!"&amp;N$1),MATCH($F689,[1]!Serial,0),0),"N/A")</f>
        <v>N/A</v>
      </c>
    </row>
    <row r="690" spans="6:14" x14ac:dyDescent="0.4">
      <c r="F690" t="s">
        <v>1157</v>
      </c>
      <c r="G690" s="207" t="str">
        <f ca="1">INDEX($C$2:$C$13,MONTH(INDEX(INDIRECT("Tractor_Status.xls!"&amp;G$1),MATCH($F690,[1]!Serial,0),0)))</f>
        <v>January</v>
      </c>
      <c r="H690" s="206" t="str">
        <f ca="1">IF(INDEX(INDIRECT("Tractor_Status.xls!"&amp;H$1),MATCH($F690,[1]!Serial,0),0)&lt;&gt;0,INDEX(INDIRECT("Tractor_Status.xls!"&amp;H$1),MATCH($F690,[1]!Serial,0),0),"N/A")</f>
        <v>N/A</v>
      </c>
      <c r="I690" s="206" t="str">
        <f ca="1">IF(INDEX(INDIRECT("Tractor_Status.xls!"&amp;I$1),MATCH($F690,[1]!Serial,0),0)&lt;&gt;0,INDEX(INDIRECT("Tractor_Status.xls!"&amp;I$1),MATCH($F690,[1]!Serial,0),0),"N/A")</f>
        <v>N/A</v>
      </c>
      <c r="J690" s="207">
        <f ca="1">IF(INDEX(INDIRECT("Tractor_Status.xls!"&amp;J$1),MATCH($F690,[1]!Serial,0),0)&lt;&gt;0,INDEX(INDIRECT("Tractor_Status.xls!"&amp;J$1),MATCH($F690,[1]!Serial,0),0),"N/A")</f>
        <v>720</v>
      </c>
      <c r="K690" s="206">
        <f ca="1">INDEX(INDIRECT("Tractor_Status.xls!"&amp;K$1),MATCH($F690,[1]!Serial,0),0)</f>
        <v>0</v>
      </c>
      <c r="L690" s="206" t="str">
        <f ca="1">IF(INDEX(INDIRECT("Tractor_Status.xls!"&amp;L$1),MATCH($F690,[1]!Serial,0),0)&lt;&gt;0,INDEX(INDIRECT("Tractor_Status.xls!"&amp;L$1),MATCH($F690,[1]!Serial,0),0),"N/A")</f>
        <v>N/A</v>
      </c>
      <c r="M690" s="206" t="str">
        <f ca="1">IF(INDEX(INDIRECT("Tractor_Status.xls!"&amp;M$1),MATCH($F690,[1]!Serial,0),0)&lt;&gt;0,INDEX(INDIRECT("Tractor_Status.xls!"&amp;M$1),MATCH($F690,[1]!Serial,0),0),"N/A")</f>
        <v>N/A</v>
      </c>
      <c r="N690" s="206" t="str">
        <f ca="1">IF(INDEX(INDIRECT("Tractor_Status.xls!"&amp;N$1),MATCH($F690,[1]!Serial,0),0)&lt;&gt;0,INDEX(INDIRECT("Tractor_Status.xls!"&amp;N$1),MATCH($F690,[1]!Serial,0),0),"N/A")</f>
        <v>N/A</v>
      </c>
    </row>
    <row r="691" spans="6:14" x14ac:dyDescent="0.4">
      <c r="F691" t="s">
        <v>1158</v>
      </c>
      <c r="G691" s="207" t="str">
        <f ca="1">INDEX($C$2:$C$13,MONTH(INDEX(INDIRECT("Tractor_Status.xls!"&amp;G$1),MATCH($F691,[1]!Serial,0),0)))</f>
        <v>January</v>
      </c>
      <c r="H691" s="206" t="str">
        <f ca="1">IF(INDEX(INDIRECT("Tractor_Status.xls!"&amp;H$1),MATCH($F691,[1]!Serial,0),0)&lt;&gt;0,INDEX(INDIRECT("Tractor_Status.xls!"&amp;H$1),MATCH($F691,[1]!Serial,0),0),"N/A")</f>
        <v>N/A</v>
      </c>
      <c r="I691" s="206" t="str">
        <f ca="1">IF(INDEX(INDIRECT("Tractor_Status.xls!"&amp;I$1),MATCH($F691,[1]!Serial,0),0)&lt;&gt;0,INDEX(INDIRECT("Tractor_Status.xls!"&amp;I$1),MATCH($F691,[1]!Serial,0),0),"N/A")</f>
        <v>N/A</v>
      </c>
      <c r="J691" s="207">
        <f ca="1">IF(INDEX(INDIRECT("Tractor_Status.xls!"&amp;J$1),MATCH($F691,[1]!Serial,0),0)&lt;&gt;0,INDEX(INDIRECT("Tractor_Status.xls!"&amp;J$1),MATCH($F691,[1]!Serial,0),0),"N/A")</f>
        <v>1025</v>
      </c>
      <c r="K691" s="206">
        <f ca="1">INDEX(INDIRECT("Tractor_Status.xls!"&amp;K$1),MATCH($F691,[1]!Serial,0),0)</f>
        <v>0</v>
      </c>
      <c r="L691" s="206" t="str">
        <f ca="1">IF(INDEX(INDIRECT("Tractor_Status.xls!"&amp;L$1),MATCH($F691,[1]!Serial,0),0)&lt;&gt;0,INDEX(INDIRECT("Tractor_Status.xls!"&amp;L$1),MATCH($F691,[1]!Serial,0),0),"N/A")</f>
        <v>N/A</v>
      </c>
      <c r="M691" s="206" t="str">
        <f ca="1">IF(INDEX(INDIRECT("Tractor_Status.xls!"&amp;M$1),MATCH($F691,[1]!Serial,0),0)&lt;&gt;0,INDEX(INDIRECT("Tractor_Status.xls!"&amp;M$1),MATCH($F691,[1]!Serial,0),0),"N/A")</f>
        <v>N/A</v>
      </c>
      <c r="N691" s="206" t="str">
        <f ca="1">IF(INDEX(INDIRECT("Tractor_Status.xls!"&amp;N$1),MATCH($F691,[1]!Serial,0),0)&lt;&gt;0,INDEX(INDIRECT("Tractor_Status.xls!"&amp;N$1),MATCH($F691,[1]!Serial,0),0),"N/A")</f>
        <v>N/A</v>
      </c>
    </row>
    <row r="692" spans="6:14" x14ac:dyDescent="0.4">
      <c r="F692" t="s">
        <v>1159</v>
      </c>
      <c r="G692" s="207" t="str">
        <f ca="1">INDEX($C$2:$C$13,MONTH(INDEX(INDIRECT("Tractor_Status.xls!"&amp;G$1),MATCH($F692,[1]!Serial,0),0)))</f>
        <v>January</v>
      </c>
      <c r="H692" s="206" t="str">
        <f ca="1">IF(INDEX(INDIRECT("Tractor_Status.xls!"&amp;H$1),MATCH($F692,[1]!Serial,0),0)&lt;&gt;0,INDEX(INDIRECT("Tractor_Status.xls!"&amp;H$1),MATCH($F692,[1]!Serial,0),0),"N/A")</f>
        <v>N/A</v>
      </c>
      <c r="I692" s="206" t="str">
        <f ca="1">IF(INDEX(INDIRECT("Tractor_Status.xls!"&amp;I$1),MATCH($F692,[1]!Serial,0),0)&lt;&gt;0,INDEX(INDIRECT("Tractor_Status.xls!"&amp;I$1),MATCH($F692,[1]!Serial,0),0),"N/A")</f>
        <v>N/A</v>
      </c>
      <c r="J692" s="207">
        <f ca="1">IF(INDEX(INDIRECT("Tractor_Status.xls!"&amp;J$1),MATCH($F692,[1]!Serial,0),0)&lt;&gt;0,INDEX(INDIRECT("Tractor_Status.xls!"&amp;J$1),MATCH($F692,[1]!Serial,0),0),"N/A")</f>
        <v>1025</v>
      </c>
      <c r="K692" s="206">
        <f ca="1">INDEX(INDIRECT("Tractor_Status.xls!"&amp;K$1),MATCH($F692,[1]!Serial,0),0)</f>
        <v>0</v>
      </c>
      <c r="L692" s="206" t="str">
        <f ca="1">IF(INDEX(INDIRECT("Tractor_Status.xls!"&amp;L$1),MATCH($F692,[1]!Serial,0),0)&lt;&gt;0,INDEX(INDIRECT("Tractor_Status.xls!"&amp;L$1),MATCH($F692,[1]!Serial,0),0),"N/A")</f>
        <v>N/A</v>
      </c>
      <c r="M692" s="206" t="str">
        <f ca="1">IF(INDEX(INDIRECT("Tractor_Status.xls!"&amp;M$1),MATCH($F692,[1]!Serial,0),0)&lt;&gt;0,INDEX(INDIRECT("Tractor_Status.xls!"&amp;M$1),MATCH($F692,[1]!Serial,0),0),"N/A")</f>
        <v>N/A</v>
      </c>
      <c r="N692" s="206" t="str">
        <f ca="1">IF(INDEX(INDIRECT("Tractor_Status.xls!"&amp;N$1),MATCH($F692,[1]!Serial,0),0)&lt;&gt;0,INDEX(INDIRECT("Tractor_Status.xls!"&amp;N$1),MATCH($F692,[1]!Serial,0),0),"N/A")</f>
        <v>N/A</v>
      </c>
    </row>
    <row r="693" spans="6:14" x14ac:dyDescent="0.4">
      <c r="F693" t="s">
        <v>1160</v>
      </c>
      <c r="G693" s="207" t="str">
        <f ca="1">INDEX($C$2:$C$13,MONTH(INDEX(INDIRECT("Tractor_Status.xls!"&amp;G$1),MATCH($F693,[1]!Serial,0),0)))</f>
        <v>January</v>
      </c>
      <c r="H693" s="206" t="str">
        <f ca="1">IF(INDEX(INDIRECT("Tractor_Status.xls!"&amp;H$1),MATCH($F693,[1]!Serial,0),0)&lt;&gt;0,INDEX(INDIRECT("Tractor_Status.xls!"&amp;H$1),MATCH($F693,[1]!Serial,0),0),"N/A")</f>
        <v>N/A</v>
      </c>
      <c r="I693" s="206" t="str">
        <f ca="1">IF(INDEX(INDIRECT("Tractor_Status.xls!"&amp;I$1),MATCH($F693,[1]!Serial,0),0)&lt;&gt;0,INDEX(INDIRECT("Tractor_Status.xls!"&amp;I$1),MATCH($F693,[1]!Serial,0),0),"N/A")</f>
        <v>N/A</v>
      </c>
      <c r="J693" s="207">
        <f ca="1">IF(INDEX(INDIRECT("Tractor_Status.xls!"&amp;J$1),MATCH($F693,[1]!Serial,0),0)&lt;&gt;0,INDEX(INDIRECT("Tractor_Status.xls!"&amp;J$1),MATCH($F693,[1]!Serial,0),0),"N/A")</f>
        <v>720</v>
      </c>
      <c r="K693" s="206">
        <f ca="1">INDEX(INDIRECT("Tractor_Status.xls!"&amp;K$1),MATCH($F693,[1]!Serial,0),0)</f>
        <v>0</v>
      </c>
      <c r="L693" s="206" t="str">
        <f ca="1">IF(INDEX(INDIRECT("Tractor_Status.xls!"&amp;L$1),MATCH($F693,[1]!Serial,0),0)&lt;&gt;0,INDEX(INDIRECT("Tractor_Status.xls!"&amp;L$1),MATCH($F693,[1]!Serial,0),0),"N/A")</f>
        <v>N/A</v>
      </c>
      <c r="M693" s="206" t="str">
        <f ca="1">IF(INDEX(INDIRECT("Tractor_Status.xls!"&amp;M$1),MATCH($F693,[1]!Serial,0),0)&lt;&gt;0,INDEX(INDIRECT("Tractor_Status.xls!"&amp;M$1),MATCH($F693,[1]!Serial,0),0),"N/A")</f>
        <v>N/A</v>
      </c>
      <c r="N693" s="206" t="str">
        <f ca="1">IF(INDEX(INDIRECT("Tractor_Status.xls!"&amp;N$1),MATCH($F693,[1]!Serial,0),0)&lt;&gt;0,INDEX(INDIRECT("Tractor_Status.xls!"&amp;N$1),MATCH($F693,[1]!Serial,0),0),"N/A")</f>
        <v>N/A</v>
      </c>
    </row>
    <row r="694" spans="6:14" x14ac:dyDescent="0.4">
      <c r="F694" t="s">
        <v>1161</v>
      </c>
      <c r="G694" s="207" t="str">
        <f ca="1">INDEX($C$2:$C$13,MONTH(INDEX(INDIRECT("Tractor_Status.xls!"&amp;G$1),MATCH($F694,[1]!Serial,0),0)))</f>
        <v>January</v>
      </c>
      <c r="H694" s="206" t="str">
        <f ca="1">IF(INDEX(INDIRECT("Tractor_Status.xls!"&amp;H$1),MATCH($F694,[1]!Serial,0),0)&lt;&gt;0,INDEX(INDIRECT("Tractor_Status.xls!"&amp;H$1),MATCH($F694,[1]!Serial,0),0),"N/A")</f>
        <v>N/A</v>
      </c>
      <c r="I694" s="206" t="str">
        <f ca="1">IF(INDEX(INDIRECT("Tractor_Status.xls!"&amp;I$1),MATCH($F694,[1]!Serial,0),0)&lt;&gt;0,INDEX(INDIRECT("Tractor_Status.xls!"&amp;I$1),MATCH($F694,[1]!Serial,0),0),"N/A")</f>
        <v>N/A</v>
      </c>
      <c r="J694" s="207">
        <f ca="1">IF(INDEX(INDIRECT("Tractor_Status.xls!"&amp;J$1),MATCH($F694,[1]!Serial,0),0)&lt;&gt;0,INDEX(INDIRECT("Tractor_Status.xls!"&amp;J$1),MATCH($F694,[1]!Serial,0),0),"N/A")</f>
        <v>1020</v>
      </c>
      <c r="K694" s="206">
        <f ca="1">INDEX(INDIRECT("Tractor_Status.xls!"&amp;K$1),MATCH($F694,[1]!Serial,0),0)</f>
        <v>0</v>
      </c>
      <c r="L694" s="206" t="str">
        <f ca="1">IF(INDEX(INDIRECT("Tractor_Status.xls!"&amp;L$1),MATCH($F694,[1]!Serial,0),0)&lt;&gt;0,INDEX(INDIRECT("Tractor_Status.xls!"&amp;L$1),MATCH($F694,[1]!Serial,0),0),"N/A")</f>
        <v>N/A</v>
      </c>
      <c r="M694" s="206" t="str">
        <f ca="1">IF(INDEX(INDIRECT("Tractor_Status.xls!"&amp;M$1),MATCH($F694,[1]!Serial,0),0)&lt;&gt;0,INDEX(INDIRECT("Tractor_Status.xls!"&amp;M$1),MATCH($F694,[1]!Serial,0),0),"N/A")</f>
        <v>N/A</v>
      </c>
      <c r="N694" s="206" t="str">
        <f ca="1">IF(INDEX(INDIRECT("Tractor_Status.xls!"&amp;N$1),MATCH($F694,[1]!Serial,0),0)&lt;&gt;0,INDEX(INDIRECT("Tractor_Status.xls!"&amp;N$1),MATCH($F694,[1]!Serial,0),0),"N/A")</f>
        <v>N/A</v>
      </c>
    </row>
    <row r="695" spans="6:14" x14ac:dyDescent="0.4">
      <c r="F695" t="s">
        <v>1162</v>
      </c>
      <c r="G695" s="207" t="str">
        <f ca="1">INDEX($C$2:$C$13,MONTH(INDEX(INDIRECT("Tractor_Status.xls!"&amp;G$1),MATCH($F695,[1]!Serial,0),0)))</f>
        <v>January</v>
      </c>
      <c r="H695" s="206" t="str">
        <f ca="1">IF(INDEX(INDIRECT("Tractor_Status.xls!"&amp;H$1),MATCH($F695,[1]!Serial,0),0)&lt;&gt;0,INDEX(INDIRECT("Tractor_Status.xls!"&amp;H$1),MATCH($F695,[1]!Serial,0),0),"N/A")</f>
        <v>N/A</v>
      </c>
      <c r="I695" s="206" t="str">
        <f ca="1">IF(INDEX(INDIRECT("Tractor_Status.xls!"&amp;I$1),MATCH($F695,[1]!Serial,0),0)&lt;&gt;0,INDEX(INDIRECT("Tractor_Status.xls!"&amp;I$1),MATCH($F695,[1]!Serial,0),0),"N/A")</f>
        <v>N/A</v>
      </c>
      <c r="J695" s="207">
        <f ca="1">IF(INDEX(INDIRECT("Tractor_Status.xls!"&amp;J$1),MATCH($F695,[1]!Serial,0),0)&lt;&gt;0,INDEX(INDIRECT("Tractor_Status.xls!"&amp;J$1),MATCH($F695,[1]!Serial,0),0),"N/A")</f>
        <v>1025</v>
      </c>
      <c r="K695" s="206">
        <f ca="1">INDEX(INDIRECT("Tractor_Status.xls!"&amp;K$1),MATCH($F695,[1]!Serial,0),0)</f>
        <v>0</v>
      </c>
      <c r="L695" s="206" t="str">
        <f ca="1">IF(INDEX(INDIRECT("Tractor_Status.xls!"&amp;L$1),MATCH($F695,[1]!Serial,0),0)&lt;&gt;0,INDEX(INDIRECT("Tractor_Status.xls!"&amp;L$1),MATCH($F695,[1]!Serial,0),0),"N/A")</f>
        <v>N/A</v>
      </c>
      <c r="M695" s="206" t="str">
        <f ca="1">IF(INDEX(INDIRECT("Tractor_Status.xls!"&amp;M$1),MATCH($F695,[1]!Serial,0),0)&lt;&gt;0,INDEX(INDIRECT("Tractor_Status.xls!"&amp;M$1),MATCH($F695,[1]!Serial,0),0),"N/A")</f>
        <v>N/A</v>
      </c>
      <c r="N695" s="206" t="str">
        <f ca="1">IF(INDEX(INDIRECT("Tractor_Status.xls!"&amp;N$1),MATCH($F695,[1]!Serial,0),0)&lt;&gt;0,INDEX(INDIRECT("Tractor_Status.xls!"&amp;N$1),MATCH($F695,[1]!Serial,0),0),"N/A")</f>
        <v>N/A</v>
      </c>
    </row>
    <row r="696" spans="6:14" x14ac:dyDescent="0.4">
      <c r="F696" t="s">
        <v>1163</v>
      </c>
      <c r="G696" s="207" t="str">
        <f ca="1">INDEX($C$2:$C$13,MONTH(INDEX(INDIRECT("Tractor_Status.xls!"&amp;G$1),MATCH($F696,[1]!Serial,0),0)))</f>
        <v>January</v>
      </c>
      <c r="H696" s="206" t="str">
        <f ca="1">IF(INDEX(INDIRECT("Tractor_Status.xls!"&amp;H$1),MATCH($F696,[1]!Serial,0),0)&lt;&gt;0,INDEX(INDIRECT("Tractor_Status.xls!"&amp;H$1),MATCH($F696,[1]!Serial,0),0),"N/A")</f>
        <v>N/A</v>
      </c>
      <c r="I696" s="206" t="str">
        <f ca="1">IF(INDEX(INDIRECT("Tractor_Status.xls!"&amp;I$1),MATCH($F696,[1]!Serial,0),0)&lt;&gt;0,INDEX(INDIRECT("Tractor_Status.xls!"&amp;I$1),MATCH($F696,[1]!Serial,0),0),"N/A")</f>
        <v>N/A</v>
      </c>
      <c r="J696" s="207">
        <f ca="1">IF(INDEX(INDIRECT("Tractor_Status.xls!"&amp;J$1),MATCH($F696,[1]!Serial,0),0)&lt;&gt;0,INDEX(INDIRECT("Tractor_Status.xls!"&amp;J$1),MATCH($F696,[1]!Serial,0),0),"N/A")</f>
        <v>720</v>
      </c>
      <c r="K696" s="206">
        <f ca="1">INDEX(INDIRECT("Tractor_Status.xls!"&amp;K$1),MATCH($F696,[1]!Serial,0),0)</f>
        <v>0</v>
      </c>
      <c r="L696" s="206" t="str">
        <f ca="1">IF(INDEX(INDIRECT("Tractor_Status.xls!"&amp;L$1),MATCH($F696,[1]!Serial,0),0)&lt;&gt;0,INDEX(INDIRECT("Tractor_Status.xls!"&amp;L$1),MATCH($F696,[1]!Serial,0),0),"N/A")</f>
        <v>N/A</v>
      </c>
      <c r="M696" s="206" t="str">
        <f ca="1">IF(INDEX(INDIRECT("Tractor_Status.xls!"&amp;M$1),MATCH($F696,[1]!Serial,0),0)&lt;&gt;0,INDEX(INDIRECT("Tractor_Status.xls!"&amp;M$1),MATCH($F696,[1]!Serial,0),0),"N/A")</f>
        <v>N/A</v>
      </c>
      <c r="N696" s="206" t="str">
        <f ca="1">IF(INDEX(INDIRECT("Tractor_Status.xls!"&amp;N$1),MATCH($F696,[1]!Serial,0),0)&lt;&gt;0,INDEX(INDIRECT("Tractor_Status.xls!"&amp;N$1),MATCH($F696,[1]!Serial,0),0),"N/A")</f>
        <v>N/A</v>
      </c>
    </row>
    <row r="697" spans="6:14" x14ac:dyDescent="0.4">
      <c r="F697" t="s">
        <v>1164</v>
      </c>
      <c r="G697" s="207" t="str">
        <f ca="1">INDEX($C$2:$C$13,MONTH(INDEX(INDIRECT("Tractor_Status.xls!"&amp;G$1),MATCH($F697,[1]!Serial,0),0)))</f>
        <v>January</v>
      </c>
      <c r="H697" s="206" t="str">
        <f ca="1">IF(INDEX(INDIRECT("Tractor_Status.xls!"&amp;H$1),MATCH($F697,[1]!Serial,0),0)&lt;&gt;0,INDEX(INDIRECT("Tractor_Status.xls!"&amp;H$1),MATCH($F697,[1]!Serial,0),0),"N/A")</f>
        <v>N/A</v>
      </c>
      <c r="I697" s="206" t="str">
        <f ca="1">IF(INDEX(INDIRECT("Tractor_Status.xls!"&amp;I$1),MATCH($F697,[1]!Serial,0),0)&lt;&gt;0,INDEX(INDIRECT("Tractor_Status.xls!"&amp;I$1),MATCH($F697,[1]!Serial,0),0),"N/A")</f>
        <v>N/A</v>
      </c>
      <c r="J697" s="207" t="str">
        <f ca="1">IF(INDEX(INDIRECT("Tractor_Status.xls!"&amp;J$1),MATCH($F697,[1]!Serial,0),0)&lt;&gt;0,INDEX(INDIRECT("Tractor_Status.xls!"&amp;J$1),MATCH($F697,[1]!Serial,0),0),"N/A")</f>
        <v>1220+</v>
      </c>
      <c r="K697" s="206">
        <f ca="1">INDEX(INDIRECT("Tractor_Status.xls!"&amp;K$1),MATCH($F697,[1]!Serial,0),0)</f>
        <v>0</v>
      </c>
      <c r="L697" s="206" t="str">
        <f ca="1">IF(INDEX(INDIRECT("Tractor_Status.xls!"&amp;L$1),MATCH($F697,[1]!Serial,0),0)&lt;&gt;0,INDEX(INDIRECT("Tractor_Status.xls!"&amp;L$1),MATCH($F697,[1]!Serial,0),0),"N/A")</f>
        <v>N/A</v>
      </c>
      <c r="M697" s="206" t="str">
        <f ca="1">IF(INDEX(INDIRECT("Tractor_Status.xls!"&amp;M$1),MATCH($F697,[1]!Serial,0),0)&lt;&gt;0,INDEX(INDIRECT("Tractor_Status.xls!"&amp;M$1),MATCH($F697,[1]!Serial,0),0),"N/A")</f>
        <v>N/A</v>
      </c>
      <c r="N697" s="206" t="str">
        <f ca="1">IF(INDEX(INDIRECT("Tractor_Status.xls!"&amp;N$1),MATCH($F697,[1]!Serial,0),0)&lt;&gt;0,INDEX(INDIRECT("Tractor_Status.xls!"&amp;N$1),MATCH($F697,[1]!Serial,0),0),"N/A")</f>
        <v>N/A</v>
      </c>
    </row>
    <row r="698" spans="6:14" x14ac:dyDescent="0.4">
      <c r="F698" t="s">
        <v>1165</v>
      </c>
      <c r="G698" s="207" t="str">
        <f ca="1">INDEX($C$2:$C$13,MONTH(INDEX(INDIRECT("Tractor_Status.xls!"&amp;G$1),MATCH($F698,[1]!Serial,0),0)))</f>
        <v>January</v>
      </c>
      <c r="H698" s="206" t="str">
        <f ca="1">IF(INDEX(INDIRECT("Tractor_Status.xls!"&amp;H$1),MATCH($F698,[1]!Serial,0),0)&lt;&gt;0,INDEX(INDIRECT("Tractor_Status.xls!"&amp;H$1),MATCH($F698,[1]!Serial,0),0),"N/A")</f>
        <v>N/A</v>
      </c>
      <c r="I698" s="206" t="str">
        <f ca="1">IF(INDEX(INDIRECT("Tractor_Status.xls!"&amp;I$1),MATCH($F698,[1]!Serial,0),0)&lt;&gt;0,INDEX(INDIRECT("Tractor_Status.xls!"&amp;I$1),MATCH($F698,[1]!Serial,0),0),"N/A")</f>
        <v>N/A</v>
      </c>
      <c r="J698" s="207">
        <f ca="1">IF(INDEX(INDIRECT("Tractor_Status.xls!"&amp;J$1),MATCH($F698,[1]!Serial,0),0)&lt;&gt;0,INDEX(INDIRECT("Tractor_Status.xls!"&amp;J$1),MATCH($F698,[1]!Serial,0),0),"N/A")</f>
        <v>1220</v>
      </c>
      <c r="K698" s="206">
        <f ca="1">INDEX(INDIRECT("Tractor_Status.xls!"&amp;K$1),MATCH($F698,[1]!Serial,0),0)</f>
        <v>0</v>
      </c>
      <c r="L698" s="206" t="str">
        <f ca="1">IF(INDEX(INDIRECT("Tractor_Status.xls!"&amp;L$1),MATCH($F698,[1]!Serial,0),0)&lt;&gt;0,INDEX(INDIRECT("Tractor_Status.xls!"&amp;L$1),MATCH($F698,[1]!Serial,0),0),"N/A")</f>
        <v>N/A</v>
      </c>
      <c r="M698" s="206" t="str">
        <f ca="1">IF(INDEX(INDIRECT("Tractor_Status.xls!"&amp;M$1),MATCH($F698,[1]!Serial,0),0)&lt;&gt;0,INDEX(INDIRECT("Tractor_Status.xls!"&amp;M$1),MATCH($F698,[1]!Serial,0),0),"N/A")</f>
        <v>N/A</v>
      </c>
      <c r="N698" s="206" t="str">
        <f ca="1">IF(INDEX(INDIRECT("Tractor_Status.xls!"&amp;N$1),MATCH($F698,[1]!Serial,0),0)&lt;&gt;0,INDEX(INDIRECT("Tractor_Status.xls!"&amp;N$1),MATCH($F698,[1]!Serial,0),0),"N/A")</f>
        <v>N/A</v>
      </c>
    </row>
    <row r="699" spans="6:14" x14ac:dyDescent="0.4">
      <c r="F699" t="s">
        <v>1166</v>
      </c>
      <c r="G699" s="207" t="str">
        <f ca="1">INDEX($C$2:$C$13,MONTH(INDEX(INDIRECT("Tractor_Status.xls!"&amp;G$1),MATCH($F699,[1]!Serial,0),0)))</f>
        <v>January</v>
      </c>
      <c r="H699" s="206" t="str">
        <f ca="1">IF(INDEX(INDIRECT("Tractor_Status.xls!"&amp;H$1),MATCH($F699,[1]!Serial,0),0)&lt;&gt;0,INDEX(INDIRECT("Tractor_Status.xls!"&amp;H$1),MATCH($F699,[1]!Serial,0),0),"N/A")</f>
        <v>N/A</v>
      </c>
      <c r="I699" s="206" t="str">
        <f ca="1">IF(INDEX(INDIRECT("Tractor_Status.xls!"&amp;I$1),MATCH($F699,[1]!Serial,0),0)&lt;&gt;0,INDEX(INDIRECT("Tractor_Status.xls!"&amp;I$1),MATCH($F699,[1]!Serial,0),0),"N/A")</f>
        <v>N/A</v>
      </c>
      <c r="J699" s="207">
        <f ca="1">IF(INDEX(INDIRECT("Tractor_Status.xls!"&amp;J$1),MATCH($F699,[1]!Serial,0),0)&lt;&gt;0,INDEX(INDIRECT("Tractor_Status.xls!"&amp;J$1),MATCH($F699,[1]!Serial,0),0),"N/A")</f>
        <v>1220</v>
      </c>
      <c r="K699" s="206">
        <f ca="1">INDEX(INDIRECT("Tractor_Status.xls!"&amp;K$1),MATCH($F699,[1]!Serial,0),0)</f>
        <v>0</v>
      </c>
      <c r="L699" s="206" t="str">
        <f ca="1">IF(INDEX(INDIRECT("Tractor_Status.xls!"&amp;L$1),MATCH($F699,[1]!Serial,0),0)&lt;&gt;0,INDEX(INDIRECT("Tractor_Status.xls!"&amp;L$1),MATCH($F699,[1]!Serial,0),0),"N/A")</f>
        <v>N/A</v>
      </c>
      <c r="M699" s="206" t="str">
        <f ca="1">IF(INDEX(INDIRECT("Tractor_Status.xls!"&amp;M$1),MATCH($F699,[1]!Serial,0),0)&lt;&gt;0,INDEX(INDIRECT("Tractor_Status.xls!"&amp;M$1),MATCH($F699,[1]!Serial,0),0),"N/A")</f>
        <v>N/A</v>
      </c>
      <c r="N699" s="206" t="str">
        <f ca="1">IF(INDEX(INDIRECT("Tractor_Status.xls!"&amp;N$1),MATCH($F699,[1]!Serial,0),0)&lt;&gt;0,INDEX(INDIRECT("Tractor_Status.xls!"&amp;N$1),MATCH($F699,[1]!Serial,0),0),"N/A")</f>
        <v>N/A</v>
      </c>
    </row>
    <row r="700" spans="6:14" x14ac:dyDescent="0.4">
      <c r="F700" t="s">
        <v>1167</v>
      </c>
      <c r="G700" s="207" t="str">
        <f ca="1">INDEX($C$2:$C$13,MONTH(INDEX(INDIRECT("Tractor_Status.xls!"&amp;G$1),MATCH($F700,[1]!Serial,0),0)))</f>
        <v>January</v>
      </c>
      <c r="H700" s="206" t="str">
        <f ca="1">IF(INDEX(INDIRECT("Tractor_Status.xls!"&amp;H$1),MATCH($F700,[1]!Serial,0),0)&lt;&gt;0,INDEX(INDIRECT("Tractor_Status.xls!"&amp;H$1),MATCH($F700,[1]!Serial,0),0),"N/A")</f>
        <v>N/A</v>
      </c>
      <c r="I700" s="206" t="str">
        <f ca="1">IF(INDEX(INDIRECT("Tractor_Status.xls!"&amp;I$1),MATCH($F700,[1]!Serial,0),0)&lt;&gt;0,INDEX(INDIRECT("Tractor_Status.xls!"&amp;I$1),MATCH($F700,[1]!Serial,0),0),"N/A")</f>
        <v>N/A</v>
      </c>
      <c r="J700" s="207">
        <f ca="1">IF(INDEX(INDIRECT("Tractor_Status.xls!"&amp;J$1),MATCH($F700,[1]!Serial,0),0)&lt;&gt;0,INDEX(INDIRECT("Tractor_Status.xls!"&amp;J$1),MATCH($F700,[1]!Serial,0),0),"N/A")</f>
        <v>720</v>
      </c>
      <c r="K700" s="206">
        <f ca="1">INDEX(INDIRECT("Tractor_Status.xls!"&amp;K$1),MATCH($F700,[1]!Serial,0),0)</f>
        <v>0</v>
      </c>
      <c r="L700" s="206" t="str">
        <f ca="1">IF(INDEX(INDIRECT("Tractor_Status.xls!"&amp;L$1),MATCH($F700,[1]!Serial,0),0)&lt;&gt;0,INDEX(INDIRECT("Tractor_Status.xls!"&amp;L$1),MATCH($F700,[1]!Serial,0),0),"N/A")</f>
        <v>N/A</v>
      </c>
      <c r="M700" s="206" t="str">
        <f ca="1">IF(INDEX(INDIRECT("Tractor_Status.xls!"&amp;M$1),MATCH($F700,[1]!Serial,0),0)&lt;&gt;0,INDEX(INDIRECT("Tractor_Status.xls!"&amp;M$1),MATCH($F700,[1]!Serial,0),0),"N/A")</f>
        <v>N/A</v>
      </c>
      <c r="N700" s="206" t="str">
        <f ca="1">IF(INDEX(INDIRECT("Tractor_Status.xls!"&amp;N$1),MATCH($F700,[1]!Serial,0),0)&lt;&gt;0,INDEX(INDIRECT("Tractor_Status.xls!"&amp;N$1),MATCH($F700,[1]!Serial,0),0),"N/A")</f>
        <v>N/A</v>
      </c>
    </row>
    <row r="701" spans="6:14" x14ac:dyDescent="0.4">
      <c r="F701" t="s">
        <v>1168</v>
      </c>
      <c r="G701" s="207" t="str">
        <f ca="1">INDEX($C$2:$C$13,MONTH(INDEX(INDIRECT("Tractor_Status.xls!"&amp;G$1),MATCH($F701,[1]!Serial,0),0)))</f>
        <v>January</v>
      </c>
      <c r="H701" s="206" t="str">
        <f ca="1">IF(INDEX(INDIRECT("Tractor_Status.xls!"&amp;H$1),MATCH($F701,[1]!Serial,0),0)&lt;&gt;0,INDEX(INDIRECT("Tractor_Status.xls!"&amp;H$1),MATCH($F701,[1]!Serial,0),0),"N/A")</f>
        <v>N/A</v>
      </c>
      <c r="I701" s="206" t="str">
        <f ca="1">IF(INDEX(INDIRECT("Tractor_Status.xls!"&amp;I$1),MATCH($F701,[1]!Serial,0),0)&lt;&gt;0,INDEX(INDIRECT("Tractor_Status.xls!"&amp;I$1),MATCH($F701,[1]!Serial,0),0),"N/A")</f>
        <v>N/A</v>
      </c>
      <c r="J701" s="207">
        <f ca="1">IF(INDEX(INDIRECT("Tractor_Status.xls!"&amp;J$1),MATCH($F701,[1]!Serial,0),0)&lt;&gt;0,INDEX(INDIRECT("Tractor_Status.xls!"&amp;J$1),MATCH($F701,[1]!Serial,0),0),"N/A")</f>
        <v>1025</v>
      </c>
      <c r="K701" s="206">
        <f ca="1">INDEX(INDIRECT("Tractor_Status.xls!"&amp;K$1),MATCH($F701,[1]!Serial,0),0)</f>
        <v>0</v>
      </c>
      <c r="L701" s="206" t="str">
        <f ca="1">IF(INDEX(INDIRECT("Tractor_Status.xls!"&amp;L$1),MATCH($F701,[1]!Serial,0),0)&lt;&gt;0,INDEX(INDIRECT("Tractor_Status.xls!"&amp;L$1),MATCH($F701,[1]!Serial,0),0),"N/A")</f>
        <v>N/A</v>
      </c>
      <c r="M701" s="206" t="str">
        <f ca="1">IF(INDEX(INDIRECT("Tractor_Status.xls!"&amp;M$1),MATCH($F701,[1]!Serial,0),0)&lt;&gt;0,INDEX(INDIRECT("Tractor_Status.xls!"&amp;M$1),MATCH($F701,[1]!Serial,0),0),"N/A")</f>
        <v>N/A</v>
      </c>
      <c r="N701" s="206" t="str">
        <f ca="1">IF(INDEX(INDIRECT("Tractor_Status.xls!"&amp;N$1),MATCH($F701,[1]!Serial,0),0)&lt;&gt;0,INDEX(INDIRECT("Tractor_Status.xls!"&amp;N$1),MATCH($F701,[1]!Serial,0),0),"N/A")</f>
        <v>N/A</v>
      </c>
    </row>
  </sheetData>
  <phoneticPr fontId="22" type="noConversion"/>
  <conditionalFormatting sqref="F2:N701">
    <cfRule type="cellIs" dxfId="0" priority="1" operator="equal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02"/>
  <sheetViews>
    <sheetView topLeftCell="A4" workbookViewId="0">
      <selection activeCell="B30" sqref="B30"/>
    </sheetView>
  </sheetViews>
  <sheetFormatPr defaultRowHeight="12.3" x14ac:dyDescent="0.4"/>
  <cols>
    <col min="1" max="1" width="17" bestFit="1" customWidth="1"/>
    <col min="2" max="2" width="33.27734375" bestFit="1" customWidth="1"/>
    <col min="3" max="3" width="28.44140625" bestFit="1" customWidth="1"/>
    <col min="4" max="4" width="32.1640625" bestFit="1" customWidth="1"/>
  </cols>
  <sheetData>
    <row r="2" spans="1:5" x14ac:dyDescent="0.4">
      <c r="A2" t="s">
        <v>298</v>
      </c>
      <c r="B2" t="s">
        <v>210</v>
      </c>
      <c r="C2" t="s">
        <v>211</v>
      </c>
      <c r="D2" t="s">
        <v>212</v>
      </c>
      <c r="E2" t="s">
        <v>376</v>
      </c>
    </row>
    <row r="3" spans="1:5" ht="12.6" thickBot="1" x14ac:dyDescent="0.45"/>
    <row r="4" spans="1:5" ht="12.6" thickBot="1" x14ac:dyDescent="0.45">
      <c r="A4" s="142" t="s">
        <v>355</v>
      </c>
      <c r="B4" s="113" t="s">
        <v>357</v>
      </c>
      <c r="C4" s="113" t="s">
        <v>358</v>
      </c>
      <c r="D4" s="113" t="s">
        <v>359</v>
      </c>
    </row>
    <row r="5" spans="1:5" ht="12.6" thickBot="1" x14ac:dyDescent="0.45">
      <c r="A5" s="142" t="s">
        <v>130</v>
      </c>
      <c r="B5" s="113" t="s">
        <v>130</v>
      </c>
      <c r="C5" s="113" t="s">
        <v>131</v>
      </c>
      <c r="D5" s="113" t="s">
        <v>132</v>
      </c>
    </row>
    <row r="6" spans="1:5" ht="12.6" thickBot="1" x14ac:dyDescent="0.45">
      <c r="A6" s="142" t="s">
        <v>292</v>
      </c>
      <c r="B6" s="113" t="s">
        <v>133</v>
      </c>
      <c r="C6" s="113" t="s">
        <v>134</v>
      </c>
      <c r="D6" s="113" t="s">
        <v>135</v>
      </c>
    </row>
    <row r="7" spans="1:5" ht="12.6" thickBot="1" x14ac:dyDescent="0.45">
      <c r="A7" t="s">
        <v>304</v>
      </c>
      <c r="B7" s="113" t="s">
        <v>136</v>
      </c>
      <c r="C7" s="113" t="s">
        <v>137</v>
      </c>
      <c r="D7" s="113" t="s">
        <v>138</v>
      </c>
    </row>
    <row r="8" spans="1:5" ht="12.6" thickBot="1" x14ac:dyDescent="0.45">
      <c r="A8" s="142" t="s">
        <v>273</v>
      </c>
      <c r="B8" s="113" t="s">
        <v>139</v>
      </c>
      <c r="C8" s="113" t="s">
        <v>140</v>
      </c>
      <c r="D8" s="113" t="s">
        <v>141</v>
      </c>
    </row>
    <row r="9" spans="1:5" ht="12.6" thickBot="1" x14ac:dyDescent="0.45">
      <c r="A9" s="142" t="s">
        <v>348</v>
      </c>
      <c r="B9" s="113" t="s">
        <v>347</v>
      </c>
      <c r="C9" s="113" t="s">
        <v>140</v>
      </c>
      <c r="D9" s="113" t="s">
        <v>141</v>
      </c>
    </row>
    <row r="10" spans="1:5" ht="12.6" thickBot="1" x14ac:dyDescent="0.45">
      <c r="A10" s="142" t="s">
        <v>267</v>
      </c>
      <c r="B10" s="113" t="s">
        <v>142</v>
      </c>
      <c r="C10" s="113" t="s">
        <v>143</v>
      </c>
      <c r="D10" s="113" t="s">
        <v>144</v>
      </c>
    </row>
    <row r="11" spans="1:5" ht="12.6" thickBot="1" x14ac:dyDescent="0.45">
      <c r="A11" s="142" t="s">
        <v>350</v>
      </c>
      <c r="B11" s="113" t="s">
        <v>330</v>
      </c>
      <c r="C11" s="113" t="s">
        <v>331</v>
      </c>
      <c r="D11" s="113" t="s">
        <v>332</v>
      </c>
    </row>
    <row r="12" spans="1:5" ht="12.6" thickBot="1" x14ac:dyDescent="0.45">
      <c r="A12" s="142" t="s">
        <v>291</v>
      </c>
      <c r="B12" s="113" t="s">
        <v>234</v>
      </c>
      <c r="C12" s="113" t="s">
        <v>235</v>
      </c>
      <c r="D12" s="113" t="s">
        <v>236</v>
      </c>
    </row>
    <row r="13" spans="1:5" ht="12.6" thickBot="1" x14ac:dyDescent="0.45">
      <c r="A13" s="142" t="s">
        <v>274</v>
      </c>
      <c r="B13" s="113" t="s">
        <v>145</v>
      </c>
      <c r="C13" s="113" t="s">
        <v>146</v>
      </c>
      <c r="D13" s="113" t="s">
        <v>147</v>
      </c>
    </row>
    <row r="14" spans="1:5" ht="12.6" thickBot="1" x14ac:dyDescent="0.45">
      <c r="A14" s="142"/>
      <c r="B14" s="113" t="s">
        <v>48</v>
      </c>
      <c r="C14" s="113" t="s">
        <v>363</v>
      </c>
      <c r="D14" s="113" t="s">
        <v>49</v>
      </c>
      <c r="E14" s="174" t="s">
        <v>412</v>
      </c>
    </row>
    <row r="15" spans="1:5" ht="12.6" thickBot="1" x14ac:dyDescent="0.45">
      <c r="B15" s="113" t="s">
        <v>42</v>
      </c>
      <c r="C15" s="113" t="s">
        <v>43</v>
      </c>
      <c r="D15" s="113" t="s">
        <v>44</v>
      </c>
      <c r="E15" s="175" t="s">
        <v>412</v>
      </c>
    </row>
    <row r="16" spans="1:5" ht="12.6" thickBot="1" x14ac:dyDescent="0.45">
      <c r="A16" s="142" t="s">
        <v>288</v>
      </c>
      <c r="B16" s="113" t="s">
        <v>45</v>
      </c>
      <c r="C16" s="113" t="s">
        <v>46</v>
      </c>
      <c r="D16" s="113" t="s">
        <v>47</v>
      </c>
      <c r="E16" s="175" t="s">
        <v>412</v>
      </c>
    </row>
    <row r="17" spans="1:5" ht="12.6" thickBot="1" x14ac:dyDescent="0.45">
      <c r="A17" s="142" t="s">
        <v>464</v>
      </c>
      <c r="B17" s="113" t="s">
        <v>463</v>
      </c>
      <c r="C17" s="113" t="s">
        <v>465</v>
      </c>
      <c r="D17" s="113" t="s">
        <v>466</v>
      </c>
      <c r="E17" s="175"/>
    </row>
    <row r="18" spans="1:5" ht="12.6" thickBot="1" x14ac:dyDescent="0.45">
      <c r="A18" s="142" t="s">
        <v>290</v>
      </c>
      <c r="B18" s="113" t="s">
        <v>148</v>
      </c>
      <c r="C18" s="113" t="s">
        <v>149</v>
      </c>
      <c r="D18" s="113" t="s">
        <v>150</v>
      </c>
      <c r="E18" s="175"/>
    </row>
    <row r="19" spans="1:5" ht="12.6" thickBot="1" x14ac:dyDescent="0.45">
      <c r="A19" s="142" t="s">
        <v>434</v>
      </c>
      <c r="B19" s="113" t="s">
        <v>435</v>
      </c>
      <c r="C19" s="113" t="s">
        <v>436</v>
      </c>
      <c r="D19" s="113" t="s">
        <v>437</v>
      </c>
      <c r="E19" s="175"/>
    </row>
    <row r="20" spans="1:5" ht="12.6" thickBot="1" x14ac:dyDescent="0.45">
      <c r="A20" s="142" t="s">
        <v>284</v>
      </c>
      <c r="B20" s="113" t="s">
        <v>229</v>
      </c>
      <c r="C20" s="113" t="s">
        <v>230</v>
      </c>
      <c r="D20" s="113" t="s">
        <v>237</v>
      </c>
    </row>
    <row r="21" spans="1:5" ht="12.6" thickBot="1" x14ac:dyDescent="0.45">
      <c r="A21" s="142" t="s">
        <v>451</v>
      </c>
      <c r="B21" s="113" t="s">
        <v>452</v>
      </c>
      <c r="C21" s="113" t="s">
        <v>461</v>
      </c>
      <c r="D21" s="113" t="s">
        <v>462</v>
      </c>
    </row>
    <row r="22" spans="1:5" ht="12.6" thickBot="1" x14ac:dyDescent="0.45">
      <c r="A22" s="142" t="s">
        <v>279</v>
      </c>
      <c r="B22" s="113" t="s">
        <v>226</v>
      </c>
      <c r="C22" s="113" t="s">
        <v>227</v>
      </c>
      <c r="D22" s="113" t="s">
        <v>228</v>
      </c>
    </row>
    <row r="23" spans="1:5" x14ac:dyDescent="0.4">
      <c r="A23" s="193" t="s">
        <v>414</v>
      </c>
      <c r="B23" s="113" t="s">
        <v>50</v>
      </c>
      <c r="C23" s="113" t="s">
        <v>51</v>
      </c>
      <c r="D23" s="113" t="s">
        <v>52</v>
      </c>
      <c r="E23" s="175" t="s">
        <v>412</v>
      </c>
    </row>
    <row r="24" spans="1:5" x14ac:dyDescent="0.4">
      <c r="A24" s="152" t="s">
        <v>333</v>
      </c>
      <c r="B24" s="113" t="s">
        <v>334</v>
      </c>
      <c r="C24" s="113" t="s">
        <v>335</v>
      </c>
      <c r="D24" s="113" t="s">
        <v>336</v>
      </c>
    </row>
    <row r="25" spans="1:5" ht="12.6" thickBot="1" x14ac:dyDescent="0.45">
      <c r="B25" s="113" t="s">
        <v>151</v>
      </c>
      <c r="C25" s="113" t="s">
        <v>152</v>
      </c>
      <c r="D25" s="113" t="s">
        <v>153</v>
      </c>
    </row>
    <row r="26" spans="1:5" ht="12.6" thickBot="1" x14ac:dyDescent="0.45">
      <c r="A26" s="142" t="s">
        <v>278</v>
      </c>
      <c r="B26" s="113" t="s">
        <v>154</v>
      </c>
      <c r="C26" s="113" t="s">
        <v>155</v>
      </c>
      <c r="D26" s="113" t="s">
        <v>156</v>
      </c>
    </row>
    <row r="27" spans="1:5" ht="12.6" thickBot="1" x14ac:dyDescent="0.45">
      <c r="A27" s="142" t="s">
        <v>282</v>
      </c>
      <c r="B27" s="113" t="s">
        <v>231</v>
      </c>
      <c r="C27" s="113" t="s">
        <v>232</v>
      </c>
      <c r="D27" s="113" t="s">
        <v>233</v>
      </c>
    </row>
    <row r="28" spans="1:5" ht="12.6" thickBot="1" x14ac:dyDescent="0.45">
      <c r="B28" s="113" t="s">
        <v>53</v>
      </c>
      <c r="C28" s="113" t="s">
        <v>54</v>
      </c>
      <c r="D28" s="113" t="s">
        <v>55</v>
      </c>
    </row>
    <row r="29" spans="1:5" ht="12.6" thickBot="1" x14ac:dyDescent="0.45">
      <c r="A29" s="142" t="s">
        <v>286</v>
      </c>
      <c r="B29" s="113" t="s">
        <v>425</v>
      </c>
      <c r="C29" s="113" t="s">
        <v>56</v>
      </c>
      <c r="D29" s="113" t="s">
        <v>57</v>
      </c>
      <c r="E29" s="175" t="s">
        <v>412</v>
      </c>
    </row>
    <row r="30" spans="1:5" ht="12.6" thickBot="1" x14ac:dyDescent="0.45">
      <c r="B30" s="113" t="s">
        <v>58</v>
      </c>
      <c r="C30" s="113" t="s">
        <v>59</v>
      </c>
      <c r="D30" s="113" t="s">
        <v>60</v>
      </c>
      <c r="E30" s="174" t="s">
        <v>412</v>
      </c>
    </row>
    <row r="31" spans="1:5" ht="12.6" thickBot="1" x14ac:dyDescent="0.45">
      <c r="A31" s="142" t="s">
        <v>468</v>
      </c>
      <c r="B31" s="113" t="s">
        <v>372</v>
      </c>
      <c r="C31" s="113" t="s">
        <v>61</v>
      </c>
      <c r="D31" s="113" t="s">
        <v>62</v>
      </c>
      <c r="E31" s="175" t="s">
        <v>412</v>
      </c>
    </row>
    <row r="32" spans="1:5" x14ac:dyDescent="0.4">
      <c r="B32" s="113" t="s">
        <v>241</v>
      </c>
      <c r="C32" s="113" t="s">
        <v>63</v>
      </c>
      <c r="D32" s="113" t="s">
        <v>64</v>
      </c>
      <c r="E32" s="175" t="s">
        <v>412</v>
      </c>
    </row>
    <row r="33" spans="1:5" x14ac:dyDescent="0.4">
      <c r="B33" s="113" t="s">
        <v>242</v>
      </c>
      <c r="C33" s="113" t="s">
        <v>63</v>
      </c>
      <c r="D33" s="113" t="s">
        <v>71</v>
      </c>
      <c r="E33" s="175" t="s">
        <v>412</v>
      </c>
    </row>
    <row r="34" spans="1:5" x14ac:dyDescent="0.4">
      <c r="B34" s="113" t="s">
        <v>243</v>
      </c>
      <c r="C34" s="113" t="s">
        <v>69</v>
      </c>
      <c r="D34" s="113" t="s">
        <v>70</v>
      </c>
      <c r="E34" s="175" t="s">
        <v>412</v>
      </c>
    </row>
    <row r="35" spans="1:5" x14ac:dyDescent="0.4">
      <c r="B35" s="113" t="s">
        <v>244</v>
      </c>
      <c r="C35" s="113" t="s">
        <v>65</v>
      </c>
      <c r="D35" s="113" t="s">
        <v>66</v>
      </c>
      <c r="E35" s="175" t="s">
        <v>412</v>
      </c>
    </row>
    <row r="36" spans="1:5" x14ac:dyDescent="0.4">
      <c r="B36" s="113" t="s">
        <v>245</v>
      </c>
      <c r="C36" s="113" t="s">
        <v>67</v>
      </c>
      <c r="D36" s="113" t="s">
        <v>68</v>
      </c>
      <c r="E36" s="175" t="s">
        <v>412</v>
      </c>
    </row>
    <row r="37" spans="1:5" x14ac:dyDescent="0.4">
      <c r="A37" s="118"/>
      <c r="B37" s="113" t="s">
        <v>75</v>
      </c>
      <c r="C37" s="113" t="s">
        <v>76</v>
      </c>
      <c r="D37" s="113" t="s">
        <v>77</v>
      </c>
      <c r="E37" s="175" t="s">
        <v>412</v>
      </c>
    </row>
    <row r="38" spans="1:5" ht="12.6" thickBot="1" x14ac:dyDescent="0.45">
      <c r="A38" s="118" t="s">
        <v>306</v>
      </c>
      <c r="B38" s="113" t="s">
        <v>72</v>
      </c>
      <c r="C38" s="113" t="s">
        <v>73</v>
      </c>
      <c r="D38" s="113" t="s">
        <v>74</v>
      </c>
      <c r="E38" s="175" t="s">
        <v>412</v>
      </c>
    </row>
    <row r="39" spans="1:5" ht="12.6" thickBot="1" x14ac:dyDescent="0.45">
      <c r="A39" s="142" t="s">
        <v>277</v>
      </c>
      <c r="B39" s="113" t="s">
        <v>92</v>
      </c>
      <c r="C39" s="113" t="s">
        <v>93</v>
      </c>
      <c r="D39" s="113" t="s">
        <v>94</v>
      </c>
      <c r="E39" s="175" t="s">
        <v>412</v>
      </c>
    </row>
    <row r="40" spans="1:5" ht="12.6" thickBot="1" x14ac:dyDescent="0.45">
      <c r="A40" s="142" t="s">
        <v>276</v>
      </c>
      <c r="B40" s="113" t="s">
        <v>78</v>
      </c>
      <c r="C40" s="113" t="s">
        <v>79</v>
      </c>
      <c r="D40" s="113" t="s">
        <v>80</v>
      </c>
      <c r="E40" s="175" t="s">
        <v>412</v>
      </c>
    </row>
    <row r="41" spans="1:5" x14ac:dyDescent="0.4">
      <c r="B41" s="113" t="s">
        <v>78</v>
      </c>
      <c r="C41" s="113" t="s">
        <v>81</v>
      </c>
      <c r="D41" s="113" t="s">
        <v>82</v>
      </c>
      <c r="E41" s="175" t="s">
        <v>412</v>
      </c>
    </row>
    <row r="42" spans="1:5" x14ac:dyDescent="0.4">
      <c r="B42" s="113" t="s">
        <v>95</v>
      </c>
      <c r="C42" s="113" t="s">
        <v>96</v>
      </c>
      <c r="D42" s="113" t="s">
        <v>97</v>
      </c>
      <c r="E42" s="175" t="s">
        <v>412</v>
      </c>
    </row>
    <row r="43" spans="1:5" x14ac:dyDescent="0.4">
      <c r="B43" s="113" t="s">
        <v>86</v>
      </c>
      <c r="C43" s="113" t="s">
        <v>87</v>
      </c>
      <c r="D43" s="113" t="s">
        <v>88</v>
      </c>
      <c r="E43" s="175" t="s">
        <v>412</v>
      </c>
    </row>
    <row r="44" spans="1:5" x14ac:dyDescent="0.4">
      <c r="B44" s="113" t="s">
        <v>98</v>
      </c>
      <c r="C44" s="113" t="s">
        <v>99</v>
      </c>
      <c r="D44" s="113" t="s">
        <v>100</v>
      </c>
      <c r="E44" s="175" t="s">
        <v>412</v>
      </c>
    </row>
    <row r="45" spans="1:5" x14ac:dyDescent="0.4">
      <c r="B45" s="113" t="s">
        <v>89</v>
      </c>
      <c r="C45" s="113" t="s">
        <v>90</v>
      </c>
      <c r="D45" s="113" t="s">
        <v>91</v>
      </c>
      <c r="E45" s="175" t="s">
        <v>412</v>
      </c>
    </row>
    <row r="46" spans="1:5" ht="13.5" customHeight="1" thickBot="1" x14ac:dyDescent="0.45">
      <c r="B46" s="113" t="s">
        <v>83</v>
      </c>
      <c r="C46" s="113" t="s">
        <v>84</v>
      </c>
      <c r="D46" s="113" t="s">
        <v>85</v>
      </c>
      <c r="E46" s="175" t="s">
        <v>412</v>
      </c>
    </row>
    <row r="47" spans="1:5" ht="13.5" customHeight="1" thickBot="1" x14ac:dyDescent="0.45">
      <c r="A47" s="142" t="s">
        <v>283</v>
      </c>
      <c r="B47" s="143" t="s">
        <v>301</v>
      </c>
      <c r="C47" s="143" t="s">
        <v>302</v>
      </c>
      <c r="D47" s="143" t="s">
        <v>303</v>
      </c>
      <c r="E47" s="175"/>
    </row>
    <row r="48" spans="1:5" ht="12.6" thickBot="1" x14ac:dyDescent="0.45">
      <c r="A48" s="142" t="s">
        <v>415</v>
      </c>
      <c r="B48" s="143" t="s">
        <v>418</v>
      </c>
      <c r="C48" s="143" t="s">
        <v>419</v>
      </c>
      <c r="D48" s="143" t="s">
        <v>420</v>
      </c>
    </row>
    <row r="49" spans="1:5" ht="15" x14ac:dyDescent="0.5">
      <c r="B49" s="183"/>
      <c r="C49" s="183"/>
      <c r="D49" s="184"/>
    </row>
    <row r="50" spans="1:5" x14ac:dyDescent="0.4">
      <c r="B50" s="113" t="s">
        <v>160</v>
      </c>
      <c r="C50" s="113" t="s">
        <v>161</v>
      </c>
      <c r="D50" s="113" t="s">
        <v>162</v>
      </c>
    </row>
    <row r="51" spans="1:5" x14ac:dyDescent="0.4">
      <c r="B51" s="113" t="s">
        <v>157</v>
      </c>
      <c r="C51" s="113" t="s">
        <v>158</v>
      </c>
      <c r="D51" s="113" t="s">
        <v>159</v>
      </c>
    </row>
    <row r="52" spans="1:5" ht="12.6" thickBot="1" x14ac:dyDescent="0.45">
      <c r="B52" s="113" t="s">
        <v>163</v>
      </c>
      <c r="C52" s="113"/>
      <c r="D52" s="113"/>
    </row>
    <row r="53" spans="1:5" ht="12.6" thickBot="1" x14ac:dyDescent="0.45">
      <c r="A53" s="168" t="s">
        <v>364</v>
      </c>
      <c r="B53" s="166" t="s">
        <v>365</v>
      </c>
      <c r="C53" s="113" t="s">
        <v>366</v>
      </c>
      <c r="D53" s="113" t="s">
        <v>367</v>
      </c>
    </row>
    <row r="54" spans="1:5" ht="12.6" thickBot="1" x14ac:dyDescent="0.45">
      <c r="A54" s="167" t="s">
        <v>268</v>
      </c>
      <c r="B54" s="113" t="s">
        <v>300</v>
      </c>
      <c r="C54" s="143" t="s">
        <v>311</v>
      </c>
      <c r="D54" s="143" t="s">
        <v>312</v>
      </c>
    </row>
    <row r="55" spans="1:5" ht="12.6" thickBot="1" x14ac:dyDescent="0.45">
      <c r="A55" s="142" t="s">
        <v>269</v>
      </c>
      <c r="B55" s="113" t="s">
        <v>166</v>
      </c>
      <c r="C55" s="113" t="s">
        <v>167</v>
      </c>
      <c r="D55" s="113" t="s">
        <v>168</v>
      </c>
    </row>
    <row r="56" spans="1:5" x14ac:dyDescent="0.4">
      <c r="A56" s="181" t="s">
        <v>429</v>
      </c>
      <c r="B56" s="113" t="s">
        <v>417</v>
      </c>
      <c r="C56" s="113" t="s">
        <v>427</v>
      </c>
      <c r="D56" s="113" t="s">
        <v>428</v>
      </c>
    </row>
    <row r="57" spans="1:5" x14ac:dyDescent="0.4">
      <c r="B57" s="113" t="s">
        <v>169</v>
      </c>
      <c r="C57" s="113" t="s">
        <v>170</v>
      </c>
      <c r="D57" s="113" t="s">
        <v>171</v>
      </c>
    </row>
    <row r="58" spans="1:5" x14ac:dyDescent="0.4">
      <c r="A58" s="118" t="s">
        <v>349</v>
      </c>
      <c r="B58" s="113" t="s">
        <v>172</v>
      </c>
      <c r="C58" s="113" t="s">
        <v>173</v>
      </c>
      <c r="D58" s="113" t="s">
        <v>174</v>
      </c>
    </row>
    <row r="59" spans="1:5" x14ac:dyDescent="0.4">
      <c r="B59" s="113" t="s">
        <v>175</v>
      </c>
      <c r="C59" s="113" t="s">
        <v>176</v>
      </c>
      <c r="D59" s="113" t="s">
        <v>177</v>
      </c>
    </row>
    <row r="60" spans="1:5" ht="12.6" thickBot="1" x14ac:dyDescent="0.45">
      <c r="B60" s="113" t="s">
        <v>178</v>
      </c>
      <c r="C60" s="113" t="s">
        <v>179</v>
      </c>
      <c r="D60" s="113" t="s">
        <v>180</v>
      </c>
    </row>
    <row r="61" spans="1:5" ht="12.6" thickBot="1" x14ac:dyDescent="0.45">
      <c r="A61" s="142" t="s">
        <v>272</v>
      </c>
      <c r="B61" s="113" t="s">
        <v>181</v>
      </c>
      <c r="C61" s="113" t="s">
        <v>182</v>
      </c>
      <c r="D61" s="113" t="s">
        <v>183</v>
      </c>
    </row>
    <row r="62" spans="1:5" ht="12.6" thickBot="1" x14ac:dyDescent="0.45">
      <c r="B62" s="113" t="s">
        <v>101</v>
      </c>
      <c r="C62" s="113" t="s">
        <v>102</v>
      </c>
      <c r="D62" s="113" t="s">
        <v>103</v>
      </c>
      <c r="E62" s="175" t="s">
        <v>412</v>
      </c>
    </row>
    <row r="63" spans="1:5" ht="12.6" thickBot="1" x14ac:dyDescent="0.45">
      <c r="A63" s="142" t="s">
        <v>319</v>
      </c>
      <c r="B63" s="113" t="s">
        <v>322</v>
      </c>
      <c r="C63" s="113" t="s">
        <v>323</v>
      </c>
      <c r="D63" s="113" t="s">
        <v>324</v>
      </c>
      <c r="E63" s="175" t="s">
        <v>412</v>
      </c>
    </row>
    <row r="64" spans="1:5" ht="12.6" thickBot="1" x14ac:dyDescent="0.45">
      <c r="A64" s="142" t="s">
        <v>293</v>
      </c>
      <c r="B64" s="113" t="s">
        <v>184</v>
      </c>
      <c r="C64" s="113" t="s">
        <v>185</v>
      </c>
      <c r="D64" s="113" t="s">
        <v>186</v>
      </c>
    </row>
    <row r="65" spans="1:5" ht="12.6" thickBot="1" x14ac:dyDescent="0.45">
      <c r="A65" s="142" t="s">
        <v>294</v>
      </c>
      <c r="B65" s="113" t="s">
        <v>187</v>
      </c>
      <c r="C65" s="113" t="s">
        <v>326</v>
      </c>
      <c r="D65" s="113" t="s">
        <v>327</v>
      </c>
    </row>
    <row r="66" spans="1:5" ht="12.6" thickBot="1" x14ac:dyDescent="0.45">
      <c r="A66" s="142" t="s">
        <v>295</v>
      </c>
      <c r="B66" s="113" t="s">
        <v>426</v>
      </c>
      <c r="C66" s="113" t="s">
        <v>110</v>
      </c>
      <c r="D66" s="113" t="s">
        <v>111</v>
      </c>
      <c r="E66" s="174" t="s">
        <v>412</v>
      </c>
    </row>
    <row r="67" spans="1:5" ht="12.6" thickBot="1" x14ac:dyDescent="0.45">
      <c r="A67" s="142" t="s">
        <v>266</v>
      </c>
      <c r="B67" s="113" t="s">
        <v>299</v>
      </c>
      <c r="C67" s="113" t="s">
        <v>164</v>
      </c>
      <c r="D67" s="113" t="s">
        <v>165</v>
      </c>
    </row>
    <row r="68" spans="1:5" ht="12.6" thickBot="1" x14ac:dyDescent="0.45">
      <c r="A68" s="142" t="s">
        <v>296</v>
      </c>
      <c r="B68" s="113" t="s">
        <v>189</v>
      </c>
      <c r="C68" s="113" t="s">
        <v>190</v>
      </c>
      <c r="D68" s="113" t="s">
        <v>191</v>
      </c>
    </row>
    <row r="69" spans="1:5" x14ac:dyDescent="0.4">
      <c r="B69" s="113" t="s">
        <v>198</v>
      </c>
      <c r="C69" s="113" t="s">
        <v>199</v>
      </c>
      <c r="D69" s="113" t="s">
        <v>200</v>
      </c>
    </row>
    <row r="70" spans="1:5" x14ac:dyDescent="0.4">
      <c r="B70" s="113" t="s">
        <v>195</v>
      </c>
      <c r="C70" s="113" t="s">
        <v>196</v>
      </c>
      <c r="D70" s="113" t="s">
        <v>197</v>
      </c>
    </row>
    <row r="71" spans="1:5" x14ac:dyDescent="0.4">
      <c r="B71" s="113" t="s">
        <v>192</v>
      </c>
      <c r="C71" s="113" t="s">
        <v>193</v>
      </c>
      <c r="D71" s="113" t="s">
        <v>194</v>
      </c>
    </row>
    <row r="72" spans="1:5" ht="12.6" thickBot="1" x14ac:dyDescent="0.45">
      <c r="A72" s="182" t="s">
        <v>368</v>
      </c>
      <c r="B72" s="113" t="s">
        <v>369</v>
      </c>
      <c r="C72" s="113" t="s">
        <v>370</v>
      </c>
      <c r="D72" s="113" t="s">
        <v>371</v>
      </c>
    </row>
    <row r="73" spans="1:5" ht="12.6" thickBot="1" x14ac:dyDescent="0.45">
      <c r="A73" s="142" t="s">
        <v>275</v>
      </c>
      <c r="B73" s="113" t="s">
        <v>188</v>
      </c>
      <c r="C73" s="113" t="s">
        <v>328</v>
      </c>
      <c r="D73" s="113" t="s">
        <v>329</v>
      </c>
    </row>
    <row r="74" spans="1:5" ht="12.6" thickBot="1" x14ac:dyDescent="0.45">
      <c r="A74" s="142" t="s">
        <v>356</v>
      </c>
      <c r="B74" s="113" t="s">
        <v>360</v>
      </c>
      <c r="C74" s="113" t="s">
        <v>361</v>
      </c>
      <c r="D74" s="113" t="s">
        <v>362</v>
      </c>
    </row>
    <row r="75" spans="1:5" ht="12.6" thickBot="1" x14ac:dyDescent="0.45">
      <c r="A75" s="142" t="s">
        <v>430</v>
      </c>
      <c r="B75" s="113" t="s">
        <v>431</v>
      </c>
      <c r="C75" s="113" t="s">
        <v>432</v>
      </c>
      <c r="D75" s="113" t="s">
        <v>433</v>
      </c>
    </row>
    <row r="76" spans="1:5" ht="12.6" thickBot="1" x14ac:dyDescent="0.45">
      <c r="A76" s="142" t="s">
        <v>281</v>
      </c>
      <c r="B76" s="113" t="s">
        <v>201</v>
      </c>
      <c r="C76" s="113" t="s">
        <v>202</v>
      </c>
      <c r="D76" s="113" t="s">
        <v>203</v>
      </c>
    </row>
    <row r="77" spans="1:5" ht="12.6" thickBot="1" x14ac:dyDescent="0.45">
      <c r="A77" s="142" t="s">
        <v>287</v>
      </c>
      <c r="B77" s="113" t="s">
        <v>112</v>
      </c>
      <c r="C77" s="113" t="s">
        <v>113</v>
      </c>
      <c r="D77" s="113" t="s">
        <v>114</v>
      </c>
      <c r="E77" s="174" t="s">
        <v>412</v>
      </c>
    </row>
    <row r="78" spans="1:5" x14ac:dyDescent="0.4">
      <c r="B78" s="113" t="s">
        <v>115</v>
      </c>
      <c r="C78" s="113" t="s">
        <v>116</v>
      </c>
      <c r="D78" s="113" t="s">
        <v>117</v>
      </c>
      <c r="E78" s="175" t="s">
        <v>412</v>
      </c>
    </row>
    <row r="79" spans="1:5" x14ac:dyDescent="0.4">
      <c r="A79" s="146" t="s">
        <v>351</v>
      </c>
      <c r="B79" s="113" t="s">
        <v>354</v>
      </c>
      <c r="C79" s="113" t="s">
        <v>352</v>
      </c>
      <c r="D79" s="113" t="s">
        <v>353</v>
      </c>
    </row>
    <row r="80" spans="1:5" ht="12.6" thickBot="1" x14ac:dyDescent="0.45">
      <c r="B80" s="113" t="s">
        <v>204</v>
      </c>
      <c r="C80" s="113" t="s">
        <v>205</v>
      </c>
      <c r="D80" s="113" t="s">
        <v>206</v>
      </c>
    </row>
    <row r="81" spans="1:5" ht="12.6" thickBot="1" x14ac:dyDescent="0.45">
      <c r="A81" s="142" t="s">
        <v>310</v>
      </c>
      <c r="B81" s="113" t="s">
        <v>238</v>
      </c>
      <c r="C81" s="113" t="s">
        <v>239</v>
      </c>
      <c r="D81" s="113" t="s">
        <v>240</v>
      </c>
    </row>
    <row r="82" spans="1:5" x14ac:dyDescent="0.4">
      <c r="B82" s="113" t="s">
        <v>107</v>
      </c>
      <c r="C82" s="113" t="s">
        <v>108</v>
      </c>
      <c r="D82" s="113" t="s">
        <v>109</v>
      </c>
    </row>
    <row r="83" spans="1:5" ht="12.6" thickBot="1" x14ac:dyDescent="0.45">
      <c r="B83" s="113" t="s">
        <v>104</v>
      </c>
      <c r="C83" s="113" t="s">
        <v>105</v>
      </c>
      <c r="D83" s="113" t="s">
        <v>106</v>
      </c>
      <c r="E83" s="175" t="s">
        <v>412</v>
      </c>
    </row>
    <row r="84" spans="1:5" ht="12.6" thickBot="1" x14ac:dyDescent="0.45">
      <c r="A84" s="142" t="s">
        <v>285</v>
      </c>
      <c r="B84" s="113" t="s">
        <v>118</v>
      </c>
      <c r="C84" s="113" t="s">
        <v>119</v>
      </c>
      <c r="D84" s="113" t="s">
        <v>120</v>
      </c>
      <c r="E84" s="174" t="s">
        <v>412</v>
      </c>
    </row>
    <row r="85" spans="1:5" x14ac:dyDescent="0.4">
      <c r="B85" s="113" t="s">
        <v>121</v>
      </c>
      <c r="C85" s="113" t="s">
        <v>122</v>
      </c>
      <c r="D85" s="113" t="s">
        <v>123</v>
      </c>
      <c r="E85" s="175" t="s">
        <v>412</v>
      </c>
    </row>
    <row r="86" spans="1:5" x14ac:dyDescent="0.4">
      <c r="B86" s="113" t="s">
        <v>124</v>
      </c>
      <c r="C86" s="113" t="s">
        <v>125</v>
      </c>
      <c r="D86" s="113" t="s">
        <v>126</v>
      </c>
      <c r="E86" s="175" t="s">
        <v>412</v>
      </c>
    </row>
    <row r="87" spans="1:5" ht="12.6" thickBot="1" x14ac:dyDescent="0.45">
      <c r="B87" s="113" t="s">
        <v>127</v>
      </c>
      <c r="C87" s="113" t="s">
        <v>128</v>
      </c>
      <c r="D87" s="113" t="s">
        <v>129</v>
      </c>
      <c r="E87" s="175" t="s">
        <v>412</v>
      </c>
    </row>
    <row r="88" spans="1:5" ht="12.6" thickBot="1" x14ac:dyDescent="0.45">
      <c r="A88" s="142" t="s">
        <v>289</v>
      </c>
      <c r="B88" s="113" t="s">
        <v>207</v>
      </c>
      <c r="C88" s="113" t="s">
        <v>208</v>
      </c>
      <c r="D88" s="113" t="s">
        <v>209</v>
      </c>
      <c r="E88" s="175"/>
    </row>
    <row r="89" spans="1:5" ht="12.6" thickBot="1" x14ac:dyDescent="0.45">
      <c r="A89" s="142" t="s">
        <v>305</v>
      </c>
      <c r="B89" s="142" t="s">
        <v>305</v>
      </c>
      <c r="C89" s="113" t="s">
        <v>308</v>
      </c>
      <c r="D89" s="113" t="s">
        <v>309</v>
      </c>
      <c r="E89" t="s">
        <v>377</v>
      </c>
    </row>
    <row r="90" spans="1:5" ht="12.6" thickBot="1" x14ac:dyDescent="0.45">
      <c r="A90" s="142" t="s">
        <v>307</v>
      </c>
      <c r="B90" s="113" t="s">
        <v>20</v>
      </c>
      <c r="C90" s="113" t="s">
        <v>460</v>
      </c>
      <c r="D90" s="113" t="s">
        <v>459</v>
      </c>
      <c r="E90" s="4"/>
    </row>
    <row r="91" spans="1:5" ht="21.3" thickBot="1" x14ac:dyDescent="0.45">
      <c r="A91" s="146" t="s">
        <v>314</v>
      </c>
      <c r="B91" s="149" t="s">
        <v>315</v>
      </c>
      <c r="C91" s="149" t="s">
        <v>316</v>
      </c>
      <c r="D91" s="150" t="s">
        <v>317</v>
      </c>
      <c r="E91" t="s">
        <v>377</v>
      </c>
    </row>
    <row r="92" spans="1:5" ht="12.6" thickBot="1" x14ac:dyDescent="0.45">
      <c r="A92" s="142" t="s">
        <v>318</v>
      </c>
      <c r="B92" s="149" t="s">
        <v>318</v>
      </c>
      <c r="C92" s="149" t="s">
        <v>320</v>
      </c>
      <c r="D92" s="151" t="s">
        <v>321</v>
      </c>
      <c r="E92" t="s">
        <v>377</v>
      </c>
    </row>
    <row r="93" spans="1:5" x14ac:dyDescent="0.4">
      <c r="E93" s="148"/>
    </row>
    <row r="94" spans="1:5" x14ac:dyDescent="0.4">
      <c r="C94" s="4"/>
    </row>
    <row r="95" spans="1:5" ht="15.6" x14ac:dyDescent="0.4">
      <c r="C95" s="145"/>
    </row>
    <row r="96" spans="1:5" ht="15.6" x14ac:dyDescent="0.4">
      <c r="C96" s="145"/>
    </row>
    <row r="97" spans="2:4" ht="15.6" x14ac:dyDescent="0.4">
      <c r="C97" s="145"/>
    </row>
    <row r="98" spans="2:4" ht="15.6" x14ac:dyDescent="0.4">
      <c r="C98" s="145"/>
    </row>
    <row r="99" spans="2:4" x14ac:dyDescent="0.4">
      <c r="B99" s="111"/>
      <c r="C99" s="4"/>
      <c r="D99" s="144"/>
    </row>
    <row r="100" spans="2:4" x14ac:dyDescent="0.4">
      <c r="B100" s="147"/>
      <c r="C100" s="148"/>
      <c r="D100" s="148"/>
    </row>
    <row r="101" spans="2:4" x14ac:dyDescent="0.4">
      <c r="B101" s="147"/>
      <c r="C101" s="148"/>
      <c r="D101" s="148"/>
    </row>
    <row r="102" spans="2:4" x14ac:dyDescent="0.4">
      <c r="B102" s="147"/>
      <c r="C102" s="148"/>
      <c r="D102" s="148"/>
    </row>
  </sheetData>
  <phoneticPr fontId="22" type="noConversion"/>
  <dataValidations count="1">
    <dataValidation type="list" allowBlank="1" showInputMessage="1" showErrorMessage="1" sqref="B100:D100" xr:uid="{00000000-0002-0000-0300-000000000000}">
      <formula1>Dealer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5:G64"/>
  <sheetViews>
    <sheetView zoomScale="80" zoomScaleNormal="80" workbookViewId="0">
      <selection activeCell="G7" sqref="G7"/>
    </sheetView>
  </sheetViews>
  <sheetFormatPr defaultColWidth="9.1640625" defaultRowHeight="14.4" x14ac:dyDescent="0.55000000000000004"/>
  <cols>
    <col min="1" max="1" width="9.71875" style="194" bestFit="1" customWidth="1"/>
    <col min="2" max="2" width="24.44140625" style="194" bestFit="1" customWidth="1"/>
    <col min="3" max="3" width="44.5546875" style="195" bestFit="1" customWidth="1"/>
    <col min="4" max="4" width="33.44140625" style="195" bestFit="1" customWidth="1"/>
    <col min="5" max="5" width="95.1640625" style="194" customWidth="1"/>
    <col min="6" max="6" width="7.5546875" style="194" bestFit="1" customWidth="1"/>
    <col min="7" max="16384" width="9.1640625" style="194"/>
  </cols>
  <sheetData>
    <row r="5" spans="1:7" x14ac:dyDescent="0.55000000000000004">
      <c r="A5" s="237" t="s">
        <v>1284</v>
      </c>
      <c r="B5" s="237"/>
      <c r="C5" s="237"/>
      <c r="D5" s="195" t="s">
        <v>1285</v>
      </c>
      <c r="E5" s="194" t="s">
        <v>1286</v>
      </c>
      <c r="F5" s="194" t="s">
        <v>223</v>
      </c>
      <c r="G5" s="208" t="s">
        <v>1353</v>
      </c>
    </row>
    <row r="6" spans="1:7" x14ac:dyDescent="0.55000000000000004">
      <c r="B6" s="201" t="s">
        <v>1345</v>
      </c>
      <c r="C6" s="195">
        <v>50</v>
      </c>
      <c r="D6" s="195" t="s">
        <v>1193</v>
      </c>
      <c r="E6" s="194" t="s">
        <v>453</v>
      </c>
      <c r="F6" s="196">
        <v>8261</v>
      </c>
      <c r="G6" s="194">
        <f ca="1">IF(AND(OR(Model="AS720",Model="AS1025"),INDEX(INDIRECT("Tractor_Status.xls!"&amp;$D6),MATCH(SerialNum,[1]!Serial,0))=$C6),1,0)</f>
        <v>0</v>
      </c>
    </row>
    <row r="7" spans="1:7" x14ac:dyDescent="0.55000000000000004">
      <c r="B7" s="201" t="s">
        <v>1345</v>
      </c>
      <c r="C7" s="195" t="s">
        <v>1287</v>
      </c>
      <c r="D7" s="195" t="s">
        <v>1185</v>
      </c>
      <c r="E7" s="194" t="s">
        <v>454</v>
      </c>
      <c r="F7" s="196">
        <v>16622</v>
      </c>
      <c r="G7" s="194">
        <f ca="1">IF(AND(OR(Model="AS720",Model="AS1025"),INDEX(INDIRECT("Tractor_Status.xls!"&amp;$D7),MATCH(SerialNum,[1]!Serial,0))=$C7),1,0)</f>
        <v>0</v>
      </c>
    </row>
    <row r="8" spans="1:7" x14ac:dyDescent="0.55000000000000004">
      <c r="B8" s="201" t="s">
        <v>1346</v>
      </c>
      <c r="C8" s="195" t="s">
        <v>1287</v>
      </c>
      <c r="D8" s="195" t="s">
        <v>1185</v>
      </c>
      <c r="E8" s="194" t="s">
        <v>1288</v>
      </c>
      <c r="F8" s="196">
        <v>8361</v>
      </c>
      <c r="G8" s="194">
        <f ca="1">IF(AND(OR(Model="AS1220",Model="AS1220+"),INDEX(INDIRECT("Tractor_Status.xls!"&amp;$D8),MATCH(SerialNum,[1]!Serial,0))=$C8),1,0)</f>
        <v>1</v>
      </c>
    </row>
    <row r="9" spans="1:7" x14ac:dyDescent="0.55000000000000004">
      <c r="B9" s="201" t="s">
        <v>1347</v>
      </c>
      <c r="C9" s="195" t="s">
        <v>1287</v>
      </c>
      <c r="D9" s="195" t="s">
        <v>1185</v>
      </c>
      <c r="E9" s="194" t="s">
        <v>467</v>
      </c>
      <c r="F9" s="196">
        <v>8361</v>
      </c>
      <c r="G9" s="194">
        <f ca="1">IF(AND(OR(Model="AS1020",Model="AS1020+"),INDEX(INDIRECT("Tractor_Status.xls!"&amp;$D9),MATCH(SerialNum,[1]!Serial,0))=$C9),1,0)</f>
        <v>0</v>
      </c>
    </row>
    <row r="10" spans="1:7" x14ac:dyDescent="0.55000000000000004">
      <c r="C10" s="195" t="s">
        <v>1289</v>
      </c>
      <c r="D10" s="195" t="s">
        <v>1227</v>
      </c>
      <c r="E10" s="194" t="s">
        <v>213</v>
      </c>
      <c r="F10" s="196">
        <v>9409.085365853658</v>
      </c>
      <c r="G10" s="194">
        <f ca="1">IF(INDEX(INDIRECT("Tractor_Status.xls!"&amp;$D10),MATCH(SerialNum,[1]!Serial,0))=$C10,1,0)</f>
        <v>1</v>
      </c>
    </row>
    <row r="11" spans="1:7" x14ac:dyDescent="0.55000000000000004">
      <c r="C11" s="195" t="s">
        <v>1290</v>
      </c>
      <c r="D11" s="195" t="s">
        <v>1258</v>
      </c>
      <c r="E11" s="194" t="s">
        <v>413</v>
      </c>
      <c r="F11" s="196">
        <v>13460.780020358781</v>
      </c>
      <c r="G11" s="194">
        <f ca="1">IF(INDEX(INDIRECT("Tractor_Status.xls!"&amp;$D11),MATCH(SerialNum,[1]!Serial,0))=$C11,1,0)</f>
        <v>0</v>
      </c>
    </row>
    <row r="12" spans="1:7" x14ac:dyDescent="0.55000000000000004">
      <c r="B12" s="194" t="s">
        <v>1291</v>
      </c>
      <c r="C12" s="195" t="s">
        <v>1292</v>
      </c>
      <c r="D12" s="195" t="s">
        <v>1223</v>
      </c>
      <c r="E12" s="194" t="s">
        <v>455</v>
      </c>
      <c r="F12" s="196">
        <v>295</v>
      </c>
      <c r="G12" s="194">
        <f ca="1">IF(AND(Model&lt;&gt;"*+*",INDEX(INDIRECT("Tractor_Status.xls!"&amp;$D12),MATCH(SerialNum,[1]!Serial,0))=$C12),1,0)</f>
        <v>0</v>
      </c>
    </row>
    <row r="13" spans="1:7" x14ac:dyDescent="0.55000000000000004">
      <c r="B13" s="194" t="s">
        <v>1291</v>
      </c>
      <c r="C13" s="195" t="s">
        <v>1293</v>
      </c>
      <c r="D13" s="195" t="s">
        <v>1261</v>
      </c>
      <c r="E13" s="194" t="s">
        <v>341</v>
      </c>
      <c r="F13" s="196">
        <v>7212</v>
      </c>
      <c r="G13" s="194">
        <f ca="1">IF(AND(Model&lt;&gt;"*+*",INDEX(INDIRECT("Tractor_Status.xls!"&amp;$D13),MATCH(SerialNum,[1]!Serial,0))=$C13),1,0)</f>
        <v>0</v>
      </c>
    </row>
    <row r="14" spans="1:7" x14ac:dyDescent="0.55000000000000004">
      <c r="B14" s="194" t="s">
        <v>1291</v>
      </c>
      <c r="C14" s="195" t="s">
        <v>1294</v>
      </c>
      <c r="D14" s="195" t="s">
        <v>1258</v>
      </c>
      <c r="E14" s="194" t="s">
        <v>456</v>
      </c>
      <c r="F14" s="196">
        <v>2250</v>
      </c>
      <c r="G14" s="194">
        <f ca="1">IF(AND(Model&lt;&gt;"*+*",INDEX(INDIRECT("Tractor_Status.xls!"&amp;$D14),MATCH(SerialNum,[1]!Serial,0))=$C14),1,0)</f>
        <v>0</v>
      </c>
    </row>
    <row r="15" spans="1:7" x14ac:dyDescent="0.55000000000000004">
      <c r="B15" s="194" t="s">
        <v>1291</v>
      </c>
      <c r="C15" s="195" t="s">
        <v>1295</v>
      </c>
      <c r="D15" s="195" t="s">
        <v>1263</v>
      </c>
      <c r="E15" s="194" t="s">
        <v>342</v>
      </c>
      <c r="F15" s="196">
        <v>11758</v>
      </c>
      <c r="G15" s="194">
        <f ca="1">IF(AND(Model&lt;&gt;"*+*",INDEX(INDIRECT("Tractor_Status.xls!"&amp;$D15),MATCH(SerialNum,[1]!Serial,0))=$C15),1,0)</f>
        <v>0</v>
      </c>
    </row>
    <row r="16" spans="1:7" x14ac:dyDescent="0.55000000000000004">
      <c r="B16" s="194" t="s">
        <v>1291</v>
      </c>
      <c r="C16" s="195" t="s">
        <v>1296</v>
      </c>
      <c r="D16" s="195" t="s">
        <v>1263</v>
      </c>
      <c r="E16" s="194" t="s">
        <v>380</v>
      </c>
      <c r="F16" s="196">
        <v>14409</v>
      </c>
      <c r="G16" s="194">
        <f ca="1">IF(AND(Model&lt;&gt;"*+*",INDEX(INDIRECT("Tractor_Status.xls!"&amp;$D16),MATCH(SerialNum,[1]!Serial,0))=$C16),1,0)</f>
        <v>0</v>
      </c>
    </row>
    <row r="17" spans="2:7" x14ac:dyDescent="0.55000000000000004">
      <c r="B17" s="194" t="s">
        <v>1291</v>
      </c>
      <c r="C17" s="195" t="s">
        <v>1297</v>
      </c>
      <c r="D17" s="195" t="s">
        <v>1263</v>
      </c>
      <c r="E17" s="194" t="s">
        <v>381</v>
      </c>
      <c r="F17" s="196">
        <v>12409</v>
      </c>
      <c r="G17" s="194">
        <f ca="1">IF(AND(Model&lt;&gt;"*+*",INDEX(INDIRECT("Tractor_Status.xls!"&amp;$D17),MATCH(SerialNum,[1]!Serial,0))=$C17),1,0)</f>
        <v>0</v>
      </c>
    </row>
    <row r="18" spans="2:7" x14ac:dyDescent="0.55000000000000004">
      <c r="B18" s="194" t="s">
        <v>1291</v>
      </c>
      <c r="C18" s="195" t="s">
        <v>1298</v>
      </c>
      <c r="D18" s="195" t="s">
        <v>1263</v>
      </c>
      <c r="E18" s="194" t="s">
        <v>382</v>
      </c>
      <c r="F18" s="196">
        <v>12822</v>
      </c>
      <c r="G18" s="194">
        <f ca="1">IF(AND(Model&lt;&gt;"*+*",INDEX(INDIRECT("Tractor_Status.xls!"&amp;$D18),MATCH(SerialNum,[1]!Serial,0))=$C18),1,0)</f>
        <v>0</v>
      </c>
    </row>
    <row r="19" spans="2:7" x14ac:dyDescent="0.55000000000000004">
      <c r="B19" s="202" t="s">
        <v>1348</v>
      </c>
      <c r="C19" s="195" t="s">
        <v>1299</v>
      </c>
      <c r="D19" s="195" t="s">
        <v>1223</v>
      </c>
      <c r="E19" s="194" t="s">
        <v>455</v>
      </c>
      <c r="F19" s="196">
        <v>295</v>
      </c>
      <c r="G19" s="194">
        <f ca="1">IF(AND(OR(Model="AS1020+",Model="AS1220+"),INDEX(INDIRECT("Tractor_Status.xls!"&amp;$D19),MATCH(SerialNum,[1]!Serial,0))=$C19),1,0)</f>
        <v>0</v>
      </c>
    </row>
    <row r="20" spans="2:7" x14ac:dyDescent="0.55000000000000004">
      <c r="B20" s="202" t="s">
        <v>1348</v>
      </c>
      <c r="C20" s="195" t="s">
        <v>1300</v>
      </c>
      <c r="D20" s="195" t="s">
        <v>1261</v>
      </c>
      <c r="E20" s="194" t="s">
        <v>341</v>
      </c>
      <c r="F20" s="196">
        <v>7212</v>
      </c>
      <c r="G20" s="194">
        <f ca="1">IF(AND(OR(Model="AS1020+",Model="AS1220+"),INDEX(INDIRECT("Tractor_Status.xls!"&amp;$D20),MATCH(SerialNum,[1]!Serial,0))=$C20),1,0)</f>
        <v>0</v>
      </c>
    </row>
    <row r="21" spans="2:7" x14ac:dyDescent="0.55000000000000004">
      <c r="B21" s="202" t="s">
        <v>1348</v>
      </c>
      <c r="C21" s="195" t="s">
        <v>1301</v>
      </c>
      <c r="D21" s="195" t="s">
        <v>1258</v>
      </c>
      <c r="E21" s="194" t="s">
        <v>456</v>
      </c>
      <c r="F21" s="196">
        <v>2250</v>
      </c>
      <c r="G21" s="194">
        <f ca="1">IF(AND(OR(Model="AS1020+",Model="AS1220+"),INDEX(INDIRECT("Tractor_Status.xls!"&amp;$D21),MATCH(SerialNum,[1]!Serial,0))=$C21),1,0)</f>
        <v>0</v>
      </c>
    </row>
    <row r="22" spans="2:7" x14ac:dyDescent="0.55000000000000004">
      <c r="B22" s="202" t="s">
        <v>1348</v>
      </c>
      <c r="C22" s="195" t="s">
        <v>1302</v>
      </c>
      <c r="D22" s="195" t="s">
        <v>1263</v>
      </c>
      <c r="E22" s="194" t="s">
        <v>342</v>
      </c>
      <c r="F22" s="196">
        <v>11758</v>
      </c>
      <c r="G22" s="194">
        <f ca="1">IF(AND(OR(Model="AS1020+",Model="AS1220+"),INDEX(INDIRECT("Tractor_Status.xls!"&amp;$D22),MATCH(SerialNum,[1]!Serial,0))=$C22),1,0)</f>
        <v>0</v>
      </c>
    </row>
    <row r="23" spans="2:7" x14ac:dyDescent="0.55000000000000004">
      <c r="B23" s="202" t="s">
        <v>1348</v>
      </c>
      <c r="C23" s="195" t="s">
        <v>1303</v>
      </c>
      <c r="D23" s="195" t="s">
        <v>1263</v>
      </c>
      <c r="E23" s="194" t="s">
        <v>380</v>
      </c>
      <c r="F23" s="196">
        <v>14409</v>
      </c>
      <c r="G23" s="194">
        <f ca="1">IF(AND(OR(Model="AS1020+",Model="AS1220+"),INDEX(INDIRECT("Tractor_Status.xls!"&amp;$D23),MATCH(SerialNum,[1]!Serial,0))=$C23),1,0)</f>
        <v>0</v>
      </c>
    </row>
    <row r="24" spans="2:7" x14ac:dyDescent="0.55000000000000004">
      <c r="B24" s="202" t="s">
        <v>1348</v>
      </c>
      <c r="C24" s="195" t="s">
        <v>1304</v>
      </c>
      <c r="D24" s="195" t="s">
        <v>1263</v>
      </c>
      <c r="E24" s="194" t="s">
        <v>381</v>
      </c>
      <c r="F24" s="196">
        <v>12409</v>
      </c>
      <c r="G24" s="194">
        <f ca="1">IF(AND(OR(Model="AS1020+",Model="AS1220+"),INDEX(INDIRECT("Tractor_Status.xls!"&amp;$D24),MATCH(SerialNum,[1]!Serial,0))=$C24),1,0)</f>
        <v>0</v>
      </c>
    </row>
    <row r="25" spans="2:7" x14ac:dyDescent="0.55000000000000004">
      <c r="B25" s="202" t="s">
        <v>1348</v>
      </c>
      <c r="C25" s="195" t="s">
        <v>1305</v>
      </c>
      <c r="D25" s="195" t="s">
        <v>1263</v>
      </c>
      <c r="E25" s="194" t="s">
        <v>382</v>
      </c>
      <c r="F25" s="196">
        <v>12822</v>
      </c>
      <c r="G25" s="194">
        <f ca="1">IF(AND(OR(Model="AS1020+",Model="AS1220+"),INDEX(INDIRECT("Tractor_Status.xls!"&amp;$D25),MATCH(SerialNum,[1]!Serial,0))=$C25),1,0)</f>
        <v>0</v>
      </c>
    </row>
    <row r="26" spans="2:7" x14ac:dyDescent="0.55000000000000004">
      <c r="C26" s="195" t="s">
        <v>1306</v>
      </c>
      <c r="D26" s="195" t="s">
        <v>1215</v>
      </c>
      <c r="E26" s="194" t="s">
        <v>214</v>
      </c>
      <c r="F26" s="196">
        <v>1175</v>
      </c>
      <c r="G26" s="194">
        <f ca="1">IF(INDEX(INDIRECT("Tractor_Status.xls!"&amp;$D26),MATCH(SerialNum,[1]!Serial,0))&lt;&gt;"N",1,0)</f>
        <v>1</v>
      </c>
    </row>
    <row r="27" spans="2:7" x14ac:dyDescent="0.55000000000000004">
      <c r="C27" s="195" t="s">
        <v>1306</v>
      </c>
      <c r="D27" s="195" t="s">
        <v>1307</v>
      </c>
      <c r="E27" s="194" t="s">
        <v>215</v>
      </c>
      <c r="F27" s="196">
        <v>1343</v>
      </c>
      <c r="G27" s="194">
        <f ca="1">IF(INDEX(INDIRECT("Tractor_Status.xls!"&amp;$D27),MATCH(SerialNum,[1]!Serial,0))&lt;&gt;"N",1,0)</f>
        <v>1</v>
      </c>
    </row>
    <row r="28" spans="2:7" x14ac:dyDescent="0.55000000000000004">
      <c r="C28" s="195" t="s">
        <v>1289</v>
      </c>
      <c r="D28" s="195" t="s">
        <v>1209</v>
      </c>
      <c r="E28" s="194" t="s">
        <v>383</v>
      </c>
      <c r="F28" s="196">
        <v>1712</v>
      </c>
      <c r="G28" s="194">
        <f ca="1">IF(INDEX(INDIRECT("Tractor_Status.xls!"&amp;$D28),MATCH(SerialNum,[1]!Serial,0))=$C28,1,0)</f>
        <v>1</v>
      </c>
    </row>
    <row r="29" spans="2:7" x14ac:dyDescent="0.55000000000000004">
      <c r="C29" s="195" t="s">
        <v>1289</v>
      </c>
      <c r="D29" s="195" t="s">
        <v>1171</v>
      </c>
      <c r="E29" s="194" t="s">
        <v>216</v>
      </c>
      <c r="F29" s="196">
        <v>927</v>
      </c>
      <c r="G29" s="194">
        <f ca="1">IF(INDEX(INDIRECT("Tractor_Status.xls!"&amp;$D29),MATCH(SerialNum,[1]!Serial,0))=$C29,1,0)</f>
        <v>1</v>
      </c>
    </row>
    <row r="30" spans="2:7" x14ac:dyDescent="0.55000000000000004">
      <c r="C30" s="195" t="s">
        <v>1289</v>
      </c>
      <c r="D30" s="195" t="s">
        <v>1282</v>
      </c>
      <c r="E30" s="194" t="s">
        <v>384</v>
      </c>
      <c r="F30" s="196">
        <v>2535</v>
      </c>
      <c r="G30" s="194">
        <f ca="1">IF(INDEX(INDIRECT("Tractor_Status.xls!"&amp;$D30),MATCH(SerialNum,[1]!Serial,0))=$C30,1,0)</f>
        <v>1</v>
      </c>
    </row>
    <row r="31" spans="2:7" x14ac:dyDescent="0.55000000000000004">
      <c r="C31" s="195" t="s">
        <v>1289</v>
      </c>
      <c r="D31" s="195" t="s">
        <v>1197</v>
      </c>
      <c r="E31" s="194" t="s">
        <v>385</v>
      </c>
      <c r="F31" s="196">
        <v>495</v>
      </c>
      <c r="G31" s="194">
        <f ca="1">IF(INDEX(INDIRECT("Tractor_Status.xls!"&amp;$D31),MATCH(SerialNum,[1]!Serial,0))=$C31,1,0)</f>
        <v>1</v>
      </c>
    </row>
    <row r="32" spans="2:7" x14ac:dyDescent="0.55000000000000004">
      <c r="C32" s="195" t="s">
        <v>1289</v>
      </c>
      <c r="D32" s="195" t="s">
        <v>1256</v>
      </c>
      <c r="E32" s="194" t="s">
        <v>386</v>
      </c>
      <c r="F32" s="196">
        <v>416</v>
      </c>
      <c r="G32" s="194">
        <f ca="1">IF(INDEX(INDIRECT("Tractor_Status.xls!"&amp;$D32),MATCH(SerialNum,[1]!Serial,0))=$C32,1,0)</f>
        <v>1</v>
      </c>
    </row>
    <row r="33" spans="1:7" x14ac:dyDescent="0.55000000000000004">
      <c r="A33" s="198" t="s">
        <v>1276</v>
      </c>
      <c r="B33" s="197">
        <v>1000</v>
      </c>
      <c r="C33" s="195" t="s">
        <v>1289</v>
      </c>
      <c r="D33" s="195" t="s">
        <v>1272</v>
      </c>
      <c r="E33" s="194" t="s">
        <v>407</v>
      </c>
      <c r="F33" s="196">
        <v>14939</v>
      </c>
      <c r="G33" s="194">
        <f ca="1">IF(AND(INDEX(INDIRECT("Tractor_Status.xls!"&amp;$A33),MATCH(SerialNum,[1]!Serial,0))=B33,INDEX(INDIRECT("Tractor_Status.xls!"&amp;$D33),MATCH(SerialNum,[1]!Serial,0))=$C33),1,0)</f>
        <v>0</v>
      </c>
    </row>
    <row r="34" spans="1:7" x14ac:dyDescent="0.55000000000000004">
      <c r="A34" s="198" t="s">
        <v>1276</v>
      </c>
      <c r="B34" s="197">
        <v>1200</v>
      </c>
      <c r="C34" s="195" t="s">
        <v>1289</v>
      </c>
      <c r="D34" s="195" t="s">
        <v>1272</v>
      </c>
      <c r="E34" s="194" t="s">
        <v>408</v>
      </c>
      <c r="F34" s="196">
        <v>15770</v>
      </c>
      <c r="G34" s="194">
        <f ca="1">IF(AND(INDEX(INDIRECT("Tractor_Status.xls!"&amp;$A34),MATCH(SerialNum,[1]!Serial,0))=B34,INDEX(INDIRECT("Tractor_Status.xls!"&amp;$D34),MATCH(SerialNum,[1]!Serial,0))=$C34),1,0)</f>
        <v>1</v>
      </c>
    </row>
    <row r="35" spans="1:7" x14ac:dyDescent="0.55000000000000004">
      <c r="C35" s="195">
        <v>80</v>
      </c>
      <c r="D35" s="195" t="s">
        <v>1187</v>
      </c>
      <c r="E35" s="194" t="s">
        <v>392</v>
      </c>
      <c r="F35" s="196">
        <v>22936</v>
      </c>
      <c r="G35" s="194">
        <f ca="1">IF(INDEX(INDIRECT("Tractor_Status.xls!"&amp;$D35),MATCH(SerialNum,[1]!Serial,0))=$C35,1,0)</f>
        <v>0</v>
      </c>
    </row>
    <row r="36" spans="1:7" x14ac:dyDescent="0.55000000000000004">
      <c r="C36" s="195">
        <v>90</v>
      </c>
      <c r="D36" s="195" t="s">
        <v>1187</v>
      </c>
      <c r="E36" s="194" t="s">
        <v>387</v>
      </c>
      <c r="F36" s="196">
        <v>23989</v>
      </c>
      <c r="G36" s="194">
        <f ca="1">IF(INDEX(INDIRECT("Tractor_Status.xls!"&amp;$D36),MATCH(SerialNum,[1]!Serial,0))=$C36,1,0)</f>
        <v>0</v>
      </c>
    </row>
    <row r="37" spans="1:7" x14ac:dyDescent="0.55000000000000004">
      <c r="C37" s="195">
        <v>100</v>
      </c>
      <c r="D37" s="195" t="s">
        <v>1187</v>
      </c>
      <c r="E37" s="194" t="s">
        <v>388</v>
      </c>
      <c r="F37" s="196">
        <v>26317</v>
      </c>
      <c r="G37" s="194">
        <f ca="1">IF(INDEX(INDIRECT("Tractor_Status.xls!"&amp;$D37),MATCH(SerialNum,[1]!Serial,0))=$C37,1,0)</f>
        <v>1</v>
      </c>
    </row>
    <row r="38" spans="1:7" x14ac:dyDescent="0.55000000000000004">
      <c r="C38" s="195" t="s">
        <v>1308</v>
      </c>
      <c r="D38" s="195" t="s">
        <v>1187</v>
      </c>
      <c r="E38" s="194" t="s">
        <v>393</v>
      </c>
      <c r="F38" s="196">
        <v>23692</v>
      </c>
      <c r="G38" s="194">
        <f ca="1">IF(INDEX(INDIRECT("Tractor_Status.xls!"&amp;$D38),MATCH(SerialNum,[1]!Serial,0))=$C38,1,0)</f>
        <v>0</v>
      </c>
    </row>
    <row r="39" spans="1:7" x14ac:dyDescent="0.55000000000000004">
      <c r="C39" s="195" t="s">
        <v>1309</v>
      </c>
      <c r="D39" s="195" t="s">
        <v>1187</v>
      </c>
      <c r="E39" s="194" t="s">
        <v>389</v>
      </c>
      <c r="F39" s="196">
        <v>24431</v>
      </c>
      <c r="G39" s="194">
        <f ca="1">IF(INDEX(INDIRECT("Tractor_Status.xls!"&amp;$D39),MATCH(SerialNum,[1]!Serial,0))=$C39,1,0)</f>
        <v>0</v>
      </c>
    </row>
    <row r="40" spans="1:7" x14ac:dyDescent="0.55000000000000004">
      <c r="C40" s="195" t="s">
        <v>1310</v>
      </c>
      <c r="D40" s="195" t="s">
        <v>1187</v>
      </c>
      <c r="E40" s="194" t="s">
        <v>390</v>
      </c>
      <c r="F40" s="196">
        <v>61224</v>
      </c>
      <c r="G40" s="194">
        <f ca="1">IF(INDEX(INDIRECT("Tractor_Status.xls!"&amp;$D40),MATCH(SerialNum,[1]!Serial,0))=$C40,1,0)</f>
        <v>0</v>
      </c>
    </row>
    <row r="41" spans="1:7" x14ac:dyDescent="0.55000000000000004">
      <c r="C41" s="195" t="s">
        <v>1311</v>
      </c>
      <c r="D41" s="195" t="s">
        <v>1187</v>
      </c>
      <c r="E41" s="194" t="s">
        <v>391</v>
      </c>
      <c r="F41" s="196">
        <v>64442</v>
      </c>
      <c r="G41" s="194">
        <f ca="1">IF(INDEX(INDIRECT("Tractor_Status.xls!"&amp;$D41),MATCH(SerialNum,[1]!Serial,0))=$C41,1,0)</f>
        <v>0</v>
      </c>
    </row>
    <row r="42" spans="1:7" x14ac:dyDescent="0.55000000000000004">
      <c r="C42" s="195">
        <v>5</v>
      </c>
      <c r="D42" s="195" t="s">
        <v>1269</v>
      </c>
      <c r="E42" s="194" t="s">
        <v>394</v>
      </c>
      <c r="F42" s="196">
        <v>0</v>
      </c>
      <c r="G42" s="194">
        <f ca="1">IF(INDEX(INDIRECT("Tractor_Status.xls!"&amp;$D42),MATCH(SerialNum,[1]!Serial,0))=$C42,1,0)</f>
        <v>0</v>
      </c>
    </row>
    <row r="43" spans="1:7" x14ac:dyDescent="0.55000000000000004">
      <c r="C43" s="195">
        <v>5</v>
      </c>
      <c r="D43" s="195" t="s">
        <v>1173</v>
      </c>
      <c r="E43" s="194" t="s">
        <v>217</v>
      </c>
      <c r="F43" s="196">
        <v>250</v>
      </c>
      <c r="G43" s="194">
        <f ca="1">IF(INDEX(INDIRECT("Tractor_Status.xls!"&amp;$D43),MATCH(SerialNum,[1]!Serial,0))=$C43,1,0)</f>
        <v>0</v>
      </c>
    </row>
    <row r="44" spans="1:7" x14ac:dyDescent="0.55000000000000004">
      <c r="C44" s="195" t="s">
        <v>1271</v>
      </c>
      <c r="D44" s="195" t="s">
        <v>1219</v>
      </c>
      <c r="E44" s="194" t="s">
        <v>218</v>
      </c>
      <c r="F44" s="196">
        <v>2601</v>
      </c>
      <c r="G44" s="194">
        <f ca="1">IF(INDEX(INDIRECT("Tractor_Status.xls!"&amp;$D44),MATCH(SerialNum,[1]!Serial,0))=$C44,1,0)</f>
        <v>0</v>
      </c>
    </row>
    <row r="45" spans="1:7" x14ac:dyDescent="0.55000000000000004">
      <c r="C45" s="195" t="s">
        <v>1275</v>
      </c>
      <c r="D45" s="195" t="s">
        <v>1219</v>
      </c>
      <c r="E45" s="194" t="s">
        <v>219</v>
      </c>
      <c r="F45" s="196">
        <v>2242</v>
      </c>
      <c r="G45" s="194">
        <f ca="1">IF(INDEX(INDIRECT("Tractor_Status.xls!"&amp;$D45),MATCH(SerialNum,[1]!Serial,0))=$C45,1,0)</f>
        <v>0</v>
      </c>
    </row>
    <row r="46" spans="1:7" x14ac:dyDescent="0.55000000000000004">
      <c r="C46" s="195" t="s">
        <v>1312</v>
      </c>
      <c r="D46" s="195" t="s">
        <v>1213</v>
      </c>
      <c r="E46" s="194" t="s">
        <v>220</v>
      </c>
      <c r="F46" s="196">
        <v>479</v>
      </c>
      <c r="G46" s="194">
        <f ca="1">IF(OR(INDEX(INDIRECT("Tractor_Status.xls!"&amp;$D46),MATCH(SerialNum,[1]!Serial,0))="B",INDEX(INDIRECT("Tractor_Status.xls!"&amp;$D46),MATCH(SerialNum,[1]!Serial,0))="R"),1,0)</f>
        <v>1</v>
      </c>
    </row>
    <row r="47" spans="1:7" x14ac:dyDescent="0.55000000000000004">
      <c r="C47" s="195" t="s">
        <v>1313</v>
      </c>
      <c r="D47" s="195" t="s">
        <v>1213</v>
      </c>
      <c r="E47" s="194" t="s">
        <v>221</v>
      </c>
      <c r="F47" s="196">
        <v>479</v>
      </c>
      <c r="G47" s="194">
        <f ca="1">IF(OR(INDEX(INDIRECT("Tractor_Status.xls!"&amp;$D47),MATCH(SerialNum,[1]!Serial,0))="B",INDEX(INDIRECT("Tractor_Status.xls!"&amp;$D47),MATCH(SerialNum,[1]!Serial,0))="L"),1,0)</f>
        <v>1</v>
      </c>
    </row>
    <row r="48" spans="1:7" x14ac:dyDescent="0.55000000000000004">
      <c r="C48" s="195" t="s">
        <v>1314</v>
      </c>
      <c r="D48" s="195" t="s">
        <v>1187</v>
      </c>
      <c r="E48" s="194" t="s">
        <v>395</v>
      </c>
      <c r="F48" s="196">
        <v>0</v>
      </c>
      <c r="G48" s="194">
        <f ca="1">IF(INDEX(INDIRECT("Tractor_Status.xls!"&amp;$D48),MATCH(SerialNum,[1]!Serial,0))=$C48,1,0)</f>
        <v>0</v>
      </c>
    </row>
    <row r="49" spans="3:7" x14ac:dyDescent="0.55000000000000004">
      <c r="C49" s="195" t="s">
        <v>1315</v>
      </c>
      <c r="D49" s="195" t="s">
        <v>1187</v>
      </c>
      <c r="E49" s="194" t="s">
        <v>396</v>
      </c>
      <c r="F49" s="196">
        <v>-1000</v>
      </c>
      <c r="G49" s="194">
        <f ca="1">IF(INDEX(INDIRECT("Tractor_Status.xls!"&amp;$D49),MATCH(SerialNum,[1]!Serial,0))=$C49,1,0)</f>
        <v>0</v>
      </c>
    </row>
    <row r="50" spans="3:7" x14ac:dyDescent="0.55000000000000004">
      <c r="C50" s="195" t="s">
        <v>1316</v>
      </c>
      <c r="D50" s="195" t="s">
        <v>1187</v>
      </c>
      <c r="E50" s="194" t="s">
        <v>397</v>
      </c>
      <c r="F50" s="196">
        <v>11602</v>
      </c>
      <c r="G50" s="194">
        <f ca="1">IF(INDEX(INDIRECT("Tractor_Status.xls!"&amp;$D50),MATCH(SerialNum,[1]!Serial,0))=$C50,1,0)</f>
        <v>0</v>
      </c>
    </row>
    <row r="51" spans="3:7" x14ac:dyDescent="0.55000000000000004">
      <c r="C51" s="195" t="s">
        <v>1317</v>
      </c>
      <c r="D51" s="195" t="s">
        <v>1187</v>
      </c>
      <c r="E51" s="194" t="s">
        <v>398</v>
      </c>
      <c r="F51" s="196">
        <v>17691</v>
      </c>
      <c r="G51" s="194">
        <f ca="1">IF(INDEX(INDIRECT("Tractor_Status.xls!"&amp;$D51),MATCH(SerialNum,[1]!Serial,0))=$C51,1,0)</f>
        <v>0</v>
      </c>
    </row>
    <row r="52" spans="3:7" x14ac:dyDescent="0.55000000000000004">
      <c r="C52" s="195" t="s">
        <v>1318</v>
      </c>
      <c r="D52" s="195" t="s">
        <v>1250</v>
      </c>
      <c r="E52" s="194" t="s">
        <v>247</v>
      </c>
      <c r="F52" s="196">
        <v>11855</v>
      </c>
      <c r="G52" s="194">
        <f ca="1">IF(INDEX(INDIRECT("Tractor_Status.xls!"&amp;$D52),MATCH(SerialNum,[1]!Serial,0))=$C52,1,0)</f>
        <v>1</v>
      </c>
    </row>
    <row r="53" spans="3:7" x14ac:dyDescent="0.55000000000000004">
      <c r="C53" s="195" t="s">
        <v>416</v>
      </c>
      <c r="D53" s="195" t="s">
        <v>1250</v>
      </c>
      <c r="E53" s="194" t="s">
        <v>416</v>
      </c>
      <c r="F53" s="196">
        <v>15317</v>
      </c>
      <c r="G53" s="194">
        <f ca="1">IF(INDEX(INDIRECT("Tractor_Status.xls!"&amp;$D53),MATCH(SerialNum,[1]!Serial,0))=$C53,1,0)</f>
        <v>0</v>
      </c>
    </row>
    <row r="54" spans="3:7" x14ac:dyDescent="0.55000000000000004">
      <c r="C54" s="195" t="s">
        <v>1319</v>
      </c>
      <c r="D54" s="195" t="s">
        <v>1250</v>
      </c>
      <c r="E54" s="194" t="s">
        <v>325</v>
      </c>
      <c r="F54" s="196">
        <v>13794</v>
      </c>
      <c r="G54" s="194">
        <f ca="1">IF(INDEX(INDIRECT("Tractor_Status.xls!"&amp;$D54),MATCH(SerialNum,[1]!Serial,0))=$C54,1,0)</f>
        <v>0</v>
      </c>
    </row>
    <row r="55" spans="3:7" x14ac:dyDescent="0.55000000000000004">
      <c r="C55" s="195" t="s">
        <v>1320</v>
      </c>
      <c r="D55" s="195" t="s">
        <v>1250</v>
      </c>
      <c r="E55" s="194" t="s">
        <v>399</v>
      </c>
      <c r="F55" s="196">
        <v>3438</v>
      </c>
      <c r="G55" s="194">
        <f ca="1">IF(INDEX(INDIRECT("Tractor_Status.xls!"&amp;$D55),MATCH(SerialNum,[1]!Serial,0))=$C55,1,0)</f>
        <v>0</v>
      </c>
    </row>
    <row r="56" spans="3:7" x14ac:dyDescent="0.55000000000000004">
      <c r="C56" s="195" t="s">
        <v>1321</v>
      </c>
      <c r="D56" s="195" t="s">
        <v>1183</v>
      </c>
      <c r="E56" s="194" t="s">
        <v>400</v>
      </c>
      <c r="F56" s="196">
        <v>8576</v>
      </c>
      <c r="G56" s="194">
        <f ca="1">IF(INDEX(INDIRECT("Tractor_Status.xls!"&amp;$D56),MATCH(SerialNum,[1]!Serial,0))=$C56,1,0)</f>
        <v>1</v>
      </c>
    </row>
    <row r="57" spans="3:7" x14ac:dyDescent="0.55000000000000004">
      <c r="C57" s="195" t="s">
        <v>1322</v>
      </c>
      <c r="D57" s="195" t="s">
        <v>1183</v>
      </c>
      <c r="E57" s="194" t="s">
        <v>401</v>
      </c>
      <c r="F57" s="196">
        <v>10215</v>
      </c>
      <c r="G57" s="194">
        <f ca="1">IF(INDEX(INDIRECT("Tractor_Status.xls!"&amp;$D57),MATCH(SerialNum,[1]!Serial,0))=$C57,1,0)</f>
        <v>0</v>
      </c>
    </row>
    <row r="58" spans="3:7" x14ac:dyDescent="0.55000000000000004">
      <c r="C58" s="195" t="s">
        <v>1323</v>
      </c>
      <c r="D58" s="195" t="s">
        <v>1324</v>
      </c>
      <c r="E58" s="194" t="s">
        <v>337</v>
      </c>
      <c r="F58" s="196">
        <v>878</v>
      </c>
      <c r="G58" s="194">
        <f ca="1">IF(INDEX(INDIRECT("Tractor_Status.xls!"&amp;$D58),MATCH(SerialNum,[1]!Serial,0))=$C58,1,0)</f>
        <v>0</v>
      </c>
    </row>
    <row r="59" spans="3:7" x14ac:dyDescent="0.55000000000000004">
      <c r="C59" s="195" t="s">
        <v>1325</v>
      </c>
      <c r="D59" s="195" t="s">
        <v>1181</v>
      </c>
      <c r="E59" s="194" t="s">
        <v>222</v>
      </c>
      <c r="F59" s="196">
        <v>6620</v>
      </c>
      <c r="G59" s="194">
        <f ca="1">IF(INDEX(INDIRECT("Tractor_Status.xls!"&amp;$D59),MATCH(SerialNum,[1]!Serial,0))=$C59,1,0)</f>
        <v>0</v>
      </c>
    </row>
    <row r="60" spans="3:7" x14ac:dyDescent="0.55000000000000004">
      <c r="C60" s="238" t="s">
        <v>1343</v>
      </c>
      <c r="D60" s="195" t="s">
        <v>1181</v>
      </c>
      <c r="E60" s="194" t="s">
        <v>338</v>
      </c>
      <c r="F60" s="196">
        <v>9171</v>
      </c>
      <c r="G60" s="194">
        <f ca="1">IF((INDEX(INDIRECT("Tractor_Status.xls!"&amp;$D60),MATCH(SerialNum,[1]!Serial,0))="UltraGlide 3")+(INDEX(INDIRECT("Tractor_Status.xls!"&amp;$D60),MATCH(SerialNum,[1]!Serial,0))="ISO UltraGlide 3")+(INDEX(INDIRECT("Tractor_Status.xls!"&amp;$D60),MATCH(SerialNum,[1]!Serial,0))="UltraGlide 3 W"),1,0)</f>
        <v>0</v>
      </c>
    </row>
    <row r="61" spans="3:7" x14ac:dyDescent="0.55000000000000004">
      <c r="C61" s="200" t="s">
        <v>1344</v>
      </c>
      <c r="D61" s="195" t="s">
        <v>1181</v>
      </c>
      <c r="E61" s="194" t="s">
        <v>339</v>
      </c>
      <c r="F61" s="196">
        <v>11659</v>
      </c>
      <c r="G61" s="194">
        <f ca="1">IF((INDEX(INDIRECT("Tractor_Status.xls!"&amp;$D61),MATCH(SerialNum,[1]!Serial,0))="UltraGlide 5")+(INDEX(INDIRECT("Tractor_Status.xls!"&amp;$D61),MATCH(SerialNum,[1]!Serial,0))="ISO UltraGlide 5")+(INDEX(INDIRECT("Tractor_Status.xls!"&amp;$D61),MATCH(SerialNum,[1]!Serial,0))="UltraGlide 5 W"),1,0)</f>
        <v>1</v>
      </c>
    </row>
    <row r="62" spans="3:7" x14ac:dyDescent="0.55000000000000004">
      <c r="C62" s="195" t="s">
        <v>1326</v>
      </c>
      <c r="D62" s="195" t="s">
        <v>1181</v>
      </c>
      <c r="E62" s="194" t="s">
        <v>402</v>
      </c>
      <c r="F62" s="196">
        <v>1759</v>
      </c>
      <c r="G62" s="194">
        <f ca="1">IF((INDEX(INDIRECT("Tractor_Status.xls!"&amp;$D62),MATCH(SerialNum,[1]!Serial,0))="UltraGlide 5 W")+(INDEX(INDIRECT("Tractor_Status.xls!"&amp;$D62),MATCH(SerialNum,[1]!Serial,0))="UltraGlide 3 W"),1,0)</f>
        <v>1</v>
      </c>
    </row>
    <row r="63" spans="3:7" x14ac:dyDescent="0.55000000000000004">
      <c r="C63" s="195" t="s">
        <v>1327</v>
      </c>
      <c r="D63" s="195" t="s">
        <v>1217</v>
      </c>
      <c r="E63" s="194" t="s">
        <v>457</v>
      </c>
      <c r="F63" s="196">
        <v>2079</v>
      </c>
      <c r="G63" s="194">
        <f ca="1">IF(INDEX(INDIRECT("Tractor_Status.xls!"&amp;$D63),MATCH(SerialNum,[1]!Serial,0))=$C63,1,0)</f>
        <v>0</v>
      </c>
    </row>
    <row r="64" spans="3:7" x14ac:dyDescent="0.55000000000000004">
      <c r="C64" s="195" t="s">
        <v>1328</v>
      </c>
      <c r="D64" s="195" t="s">
        <v>1217</v>
      </c>
      <c r="E64" s="194" t="s">
        <v>458</v>
      </c>
      <c r="F64" s="196">
        <v>2363</v>
      </c>
      <c r="G64" s="194">
        <f ca="1">IF(INDEX(INDIRECT("Tractor_Status.xls!"&amp;$D64),MATCH(SerialNum,[1]!Serial,0))=$C64,1,0)</f>
        <v>1</v>
      </c>
    </row>
  </sheetData>
  <mergeCells count="1">
    <mergeCell ref="A5:C5"/>
  </mergeCells>
  <pageMargins left="0" right="0" top="0" bottom="0" header="0.3" footer="0.3"/>
  <pageSetup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65"/>
  <sheetViews>
    <sheetView topLeftCell="A34" workbookViewId="0">
      <selection activeCell="A17" sqref="A17"/>
    </sheetView>
  </sheetViews>
  <sheetFormatPr defaultColWidth="9.1640625" defaultRowHeight="14.4" x14ac:dyDescent="0.55000000000000004"/>
  <cols>
    <col min="1" max="1" width="33.44140625" style="194" bestFit="1" customWidth="1"/>
    <col min="2" max="2" width="64.71875" style="194" bestFit="1" customWidth="1"/>
    <col min="3" max="16384" width="9.1640625" style="194"/>
  </cols>
  <sheetData>
    <row r="2" spans="1:2" x14ac:dyDescent="0.55000000000000004">
      <c r="A2" s="194" t="s">
        <v>1329</v>
      </c>
      <c r="B2" s="194" t="s">
        <v>1330</v>
      </c>
    </row>
    <row r="3" spans="1:2" x14ac:dyDescent="0.55000000000000004">
      <c r="A3" s="194" t="s">
        <v>1169</v>
      </c>
      <c r="B3" s="194" t="s">
        <v>1170</v>
      </c>
    </row>
    <row r="4" spans="1:2" x14ac:dyDescent="0.55000000000000004">
      <c r="A4" s="194" t="s">
        <v>1171</v>
      </c>
      <c r="B4" s="194" t="s">
        <v>1172</v>
      </c>
    </row>
    <row r="5" spans="1:2" x14ac:dyDescent="0.55000000000000004">
      <c r="A5" s="194" t="s">
        <v>1173</v>
      </c>
      <c r="B5" s="194" t="s">
        <v>1174</v>
      </c>
    </row>
    <row r="6" spans="1:2" x14ac:dyDescent="0.55000000000000004">
      <c r="A6" s="194" t="s">
        <v>1175</v>
      </c>
      <c r="B6" s="194" t="s">
        <v>1176</v>
      </c>
    </row>
    <row r="7" spans="1:2" x14ac:dyDescent="0.55000000000000004">
      <c r="A7" s="194" t="s">
        <v>1177</v>
      </c>
      <c r="B7" s="194" t="s">
        <v>1178</v>
      </c>
    </row>
    <row r="8" spans="1:2" x14ac:dyDescent="0.55000000000000004">
      <c r="A8" s="194" t="s">
        <v>1179</v>
      </c>
      <c r="B8" s="194" t="s">
        <v>1180</v>
      </c>
    </row>
    <row r="9" spans="1:2" x14ac:dyDescent="0.55000000000000004">
      <c r="A9" s="194" t="s">
        <v>1181</v>
      </c>
      <c r="B9" s="194" t="s">
        <v>1182</v>
      </c>
    </row>
    <row r="10" spans="1:2" x14ac:dyDescent="0.55000000000000004">
      <c r="A10" s="194" t="s">
        <v>1183</v>
      </c>
      <c r="B10" s="194" t="s">
        <v>1184</v>
      </c>
    </row>
    <row r="11" spans="1:2" x14ac:dyDescent="0.55000000000000004">
      <c r="A11" s="194" t="s">
        <v>1185</v>
      </c>
      <c r="B11" s="194" t="s">
        <v>1186</v>
      </c>
    </row>
    <row r="12" spans="1:2" x14ac:dyDescent="0.55000000000000004">
      <c r="A12" s="194" t="s">
        <v>1187</v>
      </c>
      <c r="B12" s="194" t="s">
        <v>1188</v>
      </c>
    </row>
    <row r="13" spans="1:2" x14ac:dyDescent="0.55000000000000004">
      <c r="A13" s="194" t="s">
        <v>1331</v>
      </c>
      <c r="B13" s="194" t="s">
        <v>1332</v>
      </c>
    </row>
    <row r="14" spans="1:2" x14ac:dyDescent="0.55000000000000004">
      <c r="A14" s="194" t="s">
        <v>1189</v>
      </c>
      <c r="B14" s="194" t="s">
        <v>1190</v>
      </c>
    </row>
    <row r="15" spans="1:2" x14ac:dyDescent="0.55000000000000004">
      <c r="A15" s="194" t="s">
        <v>1191</v>
      </c>
      <c r="B15" s="194" t="s">
        <v>1192</v>
      </c>
    </row>
    <row r="16" spans="1:2" x14ac:dyDescent="0.55000000000000004">
      <c r="A16" s="194" t="s">
        <v>1193</v>
      </c>
      <c r="B16" s="194" t="s">
        <v>1194</v>
      </c>
    </row>
    <row r="17" spans="1:2" x14ac:dyDescent="0.55000000000000004">
      <c r="A17" s="194" t="s">
        <v>1195</v>
      </c>
      <c r="B17" s="194" t="s">
        <v>1196</v>
      </c>
    </row>
    <row r="18" spans="1:2" x14ac:dyDescent="0.55000000000000004">
      <c r="A18" s="194" t="s">
        <v>1197</v>
      </c>
      <c r="B18" s="194" t="s">
        <v>1198</v>
      </c>
    </row>
    <row r="19" spans="1:2" x14ac:dyDescent="0.55000000000000004">
      <c r="A19" s="194" t="s">
        <v>1199</v>
      </c>
      <c r="B19" s="194" t="s">
        <v>1200</v>
      </c>
    </row>
    <row r="20" spans="1:2" x14ac:dyDescent="0.55000000000000004">
      <c r="A20" s="194" t="s">
        <v>1201</v>
      </c>
      <c r="B20" s="194" t="s">
        <v>1202</v>
      </c>
    </row>
    <row r="21" spans="1:2" x14ac:dyDescent="0.55000000000000004">
      <c r="A21" s="194" t="s">
        <v>1203</v>
      </c>
      <c r="B21" s="194" t="s">
        <v>1204</v>
      </c>
    </row>
    <row r="22" spans="1:2" x14ac:dyDescent="0.55000000000000004">
      <c r="A22" s="194" t="s">
        <v>1333</v>
      </c>
      <c r="B22" s="194" t="s">
        <v>1334</v>
      </c>
    </row>
    <row r="23" spans="1:2" x14ac:dyDescent="0.55000000000000004">
      <c r="A23" s="194" t="s">
        <v>1205</v>
      </c>
      <c r="B23" s="194" t="s">
        <v>1206</v>
      </c>
    </row>
    <row r="24" spans="1:2" x14ac:dyDescent="0.55000000000000004">
      <c r="A24" s="194" t="s">
        <v>1207</v>
      </c>
      <c r="B24" s="194" t="s">
        <v>1208</v>
      </c>
    </row>
    <row r="25" spans="1:2" x14ac:dyDescent="0.55000000000000004">
      <c r="A25" s="194" t="s">
        <v>1209</v>
      </c>
      <c r="B25" s="194" t="s">
        <v>1210</v>
      </c>
    </row>
    <row r="26" spans="1:2" x14ac:dyDescent="0.55000000000000004">
      <c r="A26" s="194" t="s">
        <v>1211</v>
      </c>
      <c r="B26" s="194" t="s">
        <v>1212</v>
      </c>
    </row>
    <row r="27" spans="1:2" x14ac:dyDescent="0.55000000000000004">
      <c r="A27" s="194" t="s">
        <v>1335</v>
      </c>
      <c r="B27" s="194" t="s">
        <v>1336</v>
      </c>
    </row>
    <row r="28" spans="1:2" x14ac:dyDescent="0.55000000000000004">
      <c r="A28" s="194" t="s">
        <v>1213</v>
      </c>
      <c r="B28" s="194" t="s">
        <v>1214</v>
      </c>
    </row>
    <row r="29" spans="1:2" x14ac:dyDescent="0.55000000000000004">
      <c r="A29" s="194" t="s">
        <v>1215</v>
      </c>
      <c r="B29" s="194" t="s">
        <v>1216</v>
      </c>
    </row>
    <row r="30" spans="1:2" x14ac:dyDescent="0.55000000000000004">
      <c r="A30" s="194" t="s">
        <v>1217</v>
      </c>
      <c r="B30" s="194" t="s">
        <v>1218</v>
      </c>
    </row>
    <row r="31" spans="1:2" x14ac:dyDescent="0.55000000000000004">
      <c r="A31" s="194" t="s">
        <v>1219</v>
      </c>
      <c r="B31" s="194" t="s">
        <v>1220</v>
      </c>
    </row>
    <row r="32" spans="1:2" x14ac:dyDescent="0.55000000000000004">
      <c r="A32" s="194" t="s">
        <v>1221</v>
      </c>
      <c r="B32" s="194" t="s">
        <v>1222</v>
      </c>
    </row>
    <row r="33" spans="1:3" x14ac:dyDescent="0.55000000000000004">
      <c r="A33" s="194" t="s">
        <v>1223</v>
      </c>
      <c r="B33" s="194" t="s">
        <v>1224</v>
      </c>
    </row>
    <row r="34" spans="1:3" x14ac:dyDescent="0.55000000000000004">
      <c r="A34" s="194" t="s">
        <v>1225</v>
      </c>
      <c r="B34" s="194" t="s">
        <v>1226</v>
      </c>
    </row>
    <row r="35" spans="1:3" x14ac:dyDescent="0.55000000000000004">
      <c r="A35" s="194" t="s">
        <v>1227</v>
      </c>
      <c r="B35" s="194" t="s">
        <v>1228</v>
      </c>
    </row>
    <row r="36" spans="1:3" x14ac:dyDescent="0.55000000000000004">
      <c r="A36" s="194" t="s">
        <v>1229</v>
      </c>
      <c r="B36" s="194" t="s">
        <v>1230</v>
      </c>
    </row>
    <row r="37" spans="1:3" x14ac:dyDescent="0.55000000000000004">
      <c r="A37" s="194" t="s">
        <v>1231</v>
      </c>
      <c r="B37" s="194" t="s">
        <v>1232</v>
      </c>
    </row>
    <row r="38" spans="1:3" x14ac:dyDescent="0.55000000000000004">
      <c r="A38" s="194" t="s">
        <v>1233</v>
      </c>
      <c r="B38" s="194" t="s">
        <v>1234</v>
      </c>
    </row>
    <row r="39" spans="1:3" x14ac:dyDescent="0.55000000000000004">
      <c r="A39" s="194" t="s">
        <v>1235</v>
      </c>
      <c r="B39" s="194" t="s">
        <v>1236</v>
      </c>
    </row>
    <row r="40" spans="1:3" x14ac:dyDescent="0.55000000000000004">
      <c r="A40" s="194" t="s">
        <v>1237</v>
      </c>
      <c r="B40" s="194" t="s">
        <v>1238</v>
      </c>
    </row>
    <row r="41" spans="1:3" x14ac:dyDescent="0.55000000000000004">
      <c r="A41" s="194" t="s">
        <v>1239</v>
      </c>
      <c r="B41" s="194" t="s">
        <v>1240</v>
      </c>
    </row>
    <row r="42" spans="1:3" x14ac:dyDescent="0.55000000000000004">
      <c r="A42" s="194" t="s">
        <v>1241</v>
      </c>
      <c r="B42" s="194" t="s">
        <v>1242</v>
      </c>
    </row>
    <row r="43" spans="1:3" x14ac:dyDescent="0.55000000000000004">
      <c r="A43" s="194" t="s">
        <v>1243</v>
      </c>
      <c r="B43" s="194" t="s">
        <v>1244</v>
      </c>
    </row>
    <row r="44" spans="1:3" x14ac:dyDescent="0.55000000000000004">
      <c r="A44" s="194" t="s">
        <v>1245</v>
      </c>
      <c r="B44" s="194" t="s">
        <v>1337</v>
      </c>
    </row>
    <row r="45" spans="1:3" x14ac:dyDescent="0.55000000000000004">
      <c r="A45" s="194" t="s">
        <v>1246</v>
      </c>
      <c r="B45" s="194" t="s">
        <v>1247</v>
      </c>
      <c r="C45" s="208" t="s">
        <v>1352</v>
      </c>
    </row>
    <row r="46" spans="1:3" x14ac:dyDescent="0.55000000000000004">
      <c r="A46" s="194" t="s">
        <v>1248</v>
      </c>
      <c r="B46" s="194" t="s">
        <v>1249</v>
      </c>
    </row>
    <row r="47" spans="1:3" x14ac:dyDescent="0.55000000000000004">
      <c r="A47" s="194" t="s">
        <v>1250</v>
      </c>
      <c r="B47" s="194" t="s">
        <v>1251</v>
      </c>
    </row>
    <row r="48" spans="1:3" x14ac:dyDescent="0.55000000000000004">
      <c r="A48" s="194" t="s">
        <v>1252</v>
      </c>
      <c r="B48" s="194" t="s">
        <v>1253</v>
      </c>
    </row>
    <row r="49" spans="1:2" x14ac:dyDescent="0.55000000000000004">
      <c r="A49" s="194" t="s">
        <v>1254</v>
      </c>
      <c r="B49" s="194" t="s">
        <v>1255</v>
      </c>
    </row>
    <row r="50" spans="1:2" x14ac:dyDescent="0.55000000000000004">
      <c r="A50" s="194" t="s">
        <v>1307</v>
      </c>
      <c r="B50" s="194" t="s">
        <v>1338</v>
      </c>
    </row>
    <row r="51" spans="1:2" x14ac:dyDescent="0.55000000000000004">
      <c r="A51" s="194" t="s">
        <v>1256</v>
      </c>
      <c r="B51" s="194" t="s">
        <v>1257</v>
      </c>
    </row>
    <row r="52" spans="1:2" x14ac:dyDescent="0.55000000000000004">
      <c r="A52" s="194" t="s">
        <v>1258</v>
      </c>
      <c r="B52" s="194" t="s">
        <v>1259</v>
      </c>
    </row>
    <row r="53" spans="1:2" x14ac:dyDescent="0.55000000000000004">
      <c r="A53" s="194" t="s">
        <v>224</v>
      </c>
      <c r="B53" s="194" t="s">
        <v>1260</v>
      </c>
    </row>
    <row r="54" spans="1:2" x14ac:dyDescent="0.55000000000000004">
      <c r="A54" s="194" t="s">
        <v>1339</v>
      </c>
      <c r="B54" s="194" t="s">
        <v>1340</v>
      </c>
    </row>
    <row r="55" spans="1:2" x14ac:dyDescent="0.55000000000000004">
      <c r="A55" s="194" t="s">
        <v>1261</v>
      </c>
      <c r="B55" s="194" t="s">
        <v>1262</v>
      </c>
    </row>
    <row r="56" spans="1:2" x14ac:dyDescent="0.55000000000000004">
      <c r="A56" s="194" t="s">
        <v>1263</v>
      </c>
      <c r="B56" s="194" t="s">
        <v>1264</v>
      </c>
    </row>
    <row r="57" spans="1:2" x14ac:dyDescent="0.55000000000000004">
      <c r="A57" s="194" t="s">
        <v>1265</v>
      </c>
      <c r="B57" s="194" t="s">
        <v>1266</v>
      </c>
    </row>
    <row r="58" spans="1:2" x14ac:dyDescent="0.55000000000000004">
      <c r="A58" s="194" t="s">
        <v>1267</v>
      </c>
      <c r="B58" s="194" t="s">
        <v>1268</v>
      </c>
    </row>
    <row r="59" spans="1:2" x14ac:dyDescent="0.55000000000000004">
      <c r="A59" s="194" t="s">
        <v>1269</v>
      </c>
      <c r="B59" s="194" t="s">
        <v>1270</v>
      </c>
    </row>
    <row r="60" spans="1:2" x14ac:dyDescent="0.55000000000000004">
      <c r="A60" s="194" t="s">
        <v>1272</v>
      </c>
      <c r="B60" s="194" t="s">
        <v>1273</v>
      </c>
    </row>
    <row r="61" spans="1:2" x14ac:dyDescent="0.55000000000000004">
      <c r="A61" s="194" t="s">
        <v>1274</v>
      </c>
      <c r="B61" s="194" t="s">
        <v>1341</v>
      </c>
    </row>
    <row r="62" spans="1:2" x14ac:dyDescent="0.55000000000000004">
      <c r="A62" s="194" t="s">
        <v>1276</v>
      </c>
      <c r="B62" s="194" t="s">
        <v>1277</v>
      </c>
    </row>
    <row r="63" spans="1:2" x14ac:dyDescent="0.55000000000000004">
      <c r="A63" s="194" t="s">
        <v>1278</v>
      </c>
      <c r="B63" s="194" t="s">
        <v>1279</v>
      </c>
    </row>
    <row r="64" spans="1:2" x14ac:dyDescent="0.55000000000000004">
      <c r="A64" s="194" t="s">
        <v>1280</v>
      </c>
      <c r="B64" s="194" t="s">
        <v>1281</v>
      </c>
    </row>
    <row r="65" spans="1:2" x14ac:dyDescent="0.55000000000000004">
      <c r="A65" s="194" t="s">
        <v>1282</v>
      </c>
      <c r="B65" s="194" t="s">
        <v>1283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27</vt:i4>
      </vt:variant>
    </vt:vector>
  </HeadingPairs>
  <TitlesOfParts>
    <vt:vector size="33" baseType="lpstr">
      <vt:lpstr>Honor Code</vt:lpstr>
      <vt:lpstr>Confirmation Model</vt:lpstr>
      <vt:lpstr>Tables</vt:lpstr>
      <vt:lpstr>Dealers</vt:lpstr>
      <vt:lpstr>Price Rules</vt:lpstr>
      <vt:lpstr>Range Names in Tractor Status</vt:lpstr>
      <vt:lpstr>Address</vt:lpstr>
      <vt:lpstr>Base_Price</vt:lpstr>
      <vt:lpstr>build_month</vt:lpstr>
      <vt:lpstr>Canada</vt:lpstr>
      <vt:lpstr>Commited?</vt:lpstr>
      <vt:lpstr>Controls</vt:lpstr>
      <vt:lpstr>Customer_PO</vt:lpstr>
      <vt:lpstr>Data</vt:lpstr>
      <vt:lpstr>Dealer</vt:lpstr>
      <vt:lpstr>Dealer_lookup</vt:lpstr>
      <vt:lpstr>Dealer_Request_Date</vt:lpstr>
      <vt:lpstr>INTL</vt:lpstr>
      <vt:lpstr>Model</vt:lpstr>
      <vt:lpstr>Options_in_Confirmation_Model</vt:lpstr>
      <vt:lpstr>PO_Date</vt:lpstr>
      <vt:lpstr>Price</vt:lpstr>
      <vt:lpstr>'Price Rules'!Print_Area</vt:lpstr>
      <vt:lpstr>Rep</vt:lpstr>
      <vt:lpstr>Serial</vt:lpstr>
      <vt:lpstr>Serial_Con</vt:lpstr>
      <vt:lpstr>SerialNum</vt:lpstr>
      <vt:lpstr>Series</vt:lpstr>
      <vt:lpstr>Sold_to</vt:lpstr>
      <vt:lpstr>Specs</vt:lpstr>
      <vt:lpstr>Specs_Ref</vt:lpstr>
      <vt:lpstr>State</vt:lpstr>
      <vt:lpstr>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K327</dc:subject>
  <dc:creator>Paul Serex</dc:creator>
  <dc:description>K327 Fall 2017 Exam 1: Data Retrieval</dc:description>
  <cp:lastModifiedBy>Michael Zelenka</cp:lastModifiedBy>
  <cp:lastPrinted>2016-02-09T13:06:50Z</cp:lastPrinted>
  <dcterms:created xsi:type="dcterms:W3CDTF">1997-01-06T15:38:50Z</dcterms:created>
  <dcterms:modified xsi:type="dcterms:W3CDTF">2018-02-16T23:12:59Z</dcterms:modified>
</cp:coreProperties>
</file>