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\Desktop\K327 Exam 3\Part 2\"/>
    </mc:Choice>
  </mc:AlternateContent>
  <xr:revisionPtr revIDLastSave="0" documentId="13_ncr:1_{599AA757-621C-4A49-8EB3-118BD4DFA280}" xr6:coauthVersionLast="31" xr6:coauthVersionMax="31" xr10:uidLastSave="{00000000-0000-0000-0000-000000000000}"/>
  <bookViews>
    <workbookView xWindow="0" yWindow="0" windowWidth="11496" windowHeight="4236" xr2:uid="{00000000-000D-0000-FFFF-FFFF00000000}"/>
  </bookViews>
  <sheets>
    <sheet name="Asphalt Demand" sheetId="1" r:id="rId1"/>
    <sheet name="Mix Designs" sheetId="3" r:id="rId2"/>
    <sheet name="Lookup Info" sheetId="2" r:id="rId3"/>
    <sheet name="Kelley Honor Code" sheetId="4" r:id="rId4"/>
  </sheets>
  <definedNames>
    <definedName name="_4_FRAP">'Mix Designs'!$P$2:$P$51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localSheetId="3" hidden="1">4</definedName>
    <definedName name="_AtRisk_SimSetting_ReportsList" hidden="1">16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'Mix Designs'!$A$1:$S$51</definedName>
    <definedName name="CM_16_Michels">'Mix Designs'!$E$2:$E$51</definedName>
    <definedName name="CM11_Irene">'Mix Designs'!$F$2:$F$51</definedName>
    <definedName name="CM11_Porter">'Mix Designs'!$M$2:$M$51</definedName>
    <definedName name="CM16_Airport">'Mix Designs'!$J$2:$J$51</definedName>
    <definedName name="CM16_Irene">'Mix Designs'!$G$2:$G$51</definedName>
    <definedName name="CM16_Porter">'Mix Designs'!$N$2:$N$51</definedName>
    <definedName name="Design_Number">'Mix Designs'!$C$2:$C$51</definedName>
    <definedName name="FM01_Airport">'Mix Designs'!$L$2:$L$51</definedName>
    <definedName name="FM20_Airport">'Mix Designs'!$K$2:$K$51</definedName>
    <definedName name="FM20_Irene">'Mix Designs'!$H$2:$H$51</definedName>
    <definedName name="FM22_Irene">'Mix Designs'!$I$2:$I$51</definedName>
    <definedName name="FRAP__4">'Mix Designs'!$Q$2:$Q$51</definedName>
    <definedName name="Job">'Mix Designs'!$A$2:$A$51</definedName>
    <definedName name="JobNumbersandDescriptions">'Lookup Info'!$A$1:$B$14</definedName>
    <definedName name="Mix_Code">'Mix Designs'!$B$2:$B$51</definedName>
    <definedName name="Poly_Oil">'Mix Designs'!$S$2:$S$51</definedName>
    <definedName name="RAS">'Mix Designs'!$O$2:$O$51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3" hidden="1">100</definedName>
    <definedName name="RiskNumIterations" hidden="1">1000</definedName>
    <definedName name="RiskNumSimulations" localSheetId="3" hidden="1">7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localSheetId="3" hidden="1">FALSE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ons">'Mix Designs'!$D$2:$D$51</definedName>
    <definedName name="Virgin_Oil">'Mix Designs'!$R$2:$R$51</definedName>
  </definedNames>
  <calcPr calcId="179017"/>
</workbook>
</file>

<file path=xl/calcChain.xml><?xml version="1.0" encoding="utf-8"?>
<calcChain xmlns="http://schemas.openxmlformats.org/spreadsheetml/2006/main">
  <c r="F17" i="1" l="1"/>
  <c r="U22" i="1" a="1"/>
  <c r="U26" i="1" a="1"/>
  <c r="U30" i="1" a="1"/>
  <c r="U34" i="1" a="1"/>
  <c r="U27" i="1" a="1"/>
  <c r="U23" i="1" a="1"/>
  <c r="U31" i="1" a="1"/>
  <c r="U35" i="1" a="1"/>
  <c r="U28" i="1" a="1"/>
  <c r="U24" i="1" a="1"/>
  <c r="U32" i="1" a="1"/>
  <c r="U25" i="1" a="1"/>
  <c r="U29" i="1" a="1"/>
  <c r="U33" i="1" a="1"/>
  <c r="U21" i="1" a="1"/>
  <c r="C22" i="1" a="1"/>
  <c r="C23" i="1" a="1"/>
  <c r="C27" i="1" a="1"/>
  <c r="C31" i="1" a="1"/>
  <c r="C35" i="1" a="1"/>
  <c r="C24" i="1" a="1"/>
  <c r="C28" i="1" a="1"/>
  <c r="C26" i="1" a="1"/>
  <c r="C32" i="1" a="1"/>
  <c r="C30" i="1" a="1"/>
  <c r="C25" i="1" a="1"/>
  <c r="C29" i="1" a="1"/>
  <c r="C33" i="1" a="1"/>
  <c r="C34" i="1" a="1"/>
  <c r="C21" i="1" a="1"/>
  <c r="D22" i="1" a="1"/>
  <c r="L22" i="1" a="1"/>
  <c r="T22" i="1" a="1"/>
  <c r="K23" i="1" a="1"/>
  <c r="S23" i="1" a="1"/>
  <c r="J24" i="1" a="1"/>
  <c r="R24" i="1" a="1"/>
  <c r="I25" i="1" a="1"/>
  <c r="Q25" i="1" a="1"/>
  <c r="H26" i="1" a="1"/>
  <c r="P26" i="1" a="1"/>
  <c r="G27" i="1" a="1"/>
  <c r="O27" i="1" a="1"/>
  <c r="F28" i="1" a="1"/>
  <c r="N28" i="1" a="1"/>
  <c r="E29" i="1" a="1"/>
  <c r="M29" i="1" a="1"/>
  <c r="D30" i="1" a="1"/>
  <c r="L30" i="1" a="1"/>
  <c r="T30" i="1" a="1"/>
  <c r="K31" i="1" a="1"/>
  <c r="S31" i="1" a="1"/>
  <c r="J32" i="1" a="1"/>
  <c r="R32" i="1" a="1"/>
  <c r="I33" i="1" a="1"/>
  <c r="Q33" i="1" a="1"/>
  <c r="H34" i="1" a="1"/>
  <c r="P34" i="1" a="1"/>
  <c r="G35" i="1" a="1"/>
  <c r="O35" i="1" a="1"/>
  <c r="P35" i="1" a="1"/>
  <c r="I22" i="1" a="1"/>
  <c r="Q22" i="1" a="1"/>
  <c r="H23" i="1" a="1"/>
  <c r="P23" i="1" a="1"/>
  <c r="G24" i="1" a="1"/>
  <c r="J25" i="1" a="1"/>
  <c r="E26" i="1" a="1"/>
  <c r="M26" i="1" a="1"/>
  <c r="D27" i="1" a="1"/>
  <c r="L27" i="1" a="1"/>
  <c r="T27" i="1" a="1"/>
  <c r="K28" i="1" a="1"/>
  <c r="S28" i="1" a="1"/>
  <c r="J29" i="1" a="1"/>
  <c r="R29" i="1" a="1"/>
  <c r="I30" i="1" a="1"/>
  <c r="Q30" i="1" a="1"/>
  <c r="H31" i="1" a="1"/>
  <c r="P31" i="1" a="1"/>
  <c r="G32" i="1" a="1"/>
  <c r="O32" i="1" a="1"/>
  <c r="F33" i="1" a="1"/>
  <c r="N33" i="1" a="1"/>
  <c r="E34" i="1" a="1"/>
  <c r="M34" i="1" a="1"/>
  <c r="D35" i="1" a="1"/>
  <c r="E22" i="1" a="1"/>
  <c r="M22" i="1" a="1"/>
  <c r="D23" i="1" a="1"/>
  <c r="L23" i="1" a="1"/>
  <c r="T23" i="1" a="1"/>
  <c r="K24" i="1" a="1"/>
  <c r="O24" i="1" a="1"/>
  <c r="S24" i="1" a="1"/>
  <c r="F25" i="1" a="1"/>
  <c r="N25" i="1" a="1"/>
  <c r="R25" i="1" a="1"/>
  <c r="I26" i="1" a="1"/>
  <c r="Q26" i="1" a="1"/>
  <c r="H27" i="1" a="1"/>
  <c r="P27" i="1" a="1"/>
  <c r="G28" i="1" a="1"/>
  <c r="O28" i="1" a="1"/>
  <c r="F29" i="1" a="1"/>
  <c r="N29" i="1" a="1"/>
  <c r="E30" i="1" a="1"/>
  <c r="M30" i="1" a="1"/>
  <c r="D31" i="1" a="1"/>
  <c r="L31" i="1" a="1"/>
  <c r="T31" i="1" a="1"/>
  <c r="K32" i="1" a="1"/>
  <c r="S32" i="1" a="1"/>
  <c r="J33" i="1" a="1"/>
  <c r="R33" i="1" a="1"/>
  <c r="I34" i="1" a="1"/>
  <c r="Q34" i="1" a="1"/>
  <c r="F22" i="1" a="1"/>
  <c r="N22" i="1" a="1"/>
  <c r="E23" i="1" a="1"/>
  <c r="M23" i="1" a="1"/>
  <c r="D24" i="1" a="1"/>
  <c r="L24" i="1" a="1"/>
  <c r="T24" i="1" a="1"/>
  <c r="K25" i="1" a="1"/>
  <c r="S25" i="1" a="1"/>
  <c r="J26" i="1" a="1"/>
  <c r="R26" i="1" a="1"/>
  <c r="I27" i="1" a="1"/>
  <c r="Q27" i="1" a="1"/>
  <c r="H28" i="1" a="1"/>
  <c r="P28" i="1" a="1"/>
  <c r="G29" i="1" a="1"/>
  <c r="O29" i="1" a="1"/>
  <c r="F30" i="1" a="1"/>
  <c r="N30" i="1" a="1"/>
  <c r="E31" i="1" a="1"/>
  <c r="M31" i="1" a="1"/>
  <c r="D32" i="1" a="1"/>
  <c r="L32" i="1" a="1"/>
  <c r="T32" i="1" a="1"/>
  <c r="K33" i="1" a="1"/>
  <c r="S33" i="1" a="1"/>
  <c r="J34" i="1" a="1"/>
  <c r="R34" i="1" a="1"/>
  <c r="I35" i="1" a="1"/>
  <c r="Q35" i="1" a="1"/>
  <c r="T35" i="1" a="1"/>
  <c r="J22" i="1" a="1"/>
  <c r="R22" i="1" a="1"/>
  <c r="I23" i="1" a="1"/>
  <c r="Q23" i="1" a="1"/>
  <c r="H24" i="1" a="1"/>
  <c r="P24" i="1" a="1"/>
  <c r="G25" i="1" a="1"/>
  <c r="O25" i="1" a="1"/>
  <c r="F26" i="1" a="1"/>
  <c r="N26" i="1" a="1"/>
  <c r="E27" i="1" a="1"/>
  <c r="M27" i="1" a="1"/>
  <c r="D28" i="1" a="1"/>
  <c r="L28" i="1" a="1"/>
  <c r="T28" i="1" a="1"/>
  <c r="K29" i="1" a="1"/>
  <c r="S29" i="1" a="1"/>
  <c r="J30" i="1" a="1"/>
  <c r="R30" i="1" a="1"/>
  <c r="I31" i="1" a="1"/>
  <c r="Q31" i="1" a="1"/>
  <c r="H32" i="1" a="1"/>
  <c r="P32" i="1" a="1"/>
  <c r="G33" i="1" a="1"/>
  <c r="O33" i="1" a="1"/>
  <c r="F34" i="1" a="1"/>
  <c r="N34" i="1" a="1"/>
  <c r="E35" i="1" a="1"/>
  <c r="M35" i="1" a="1"/>
  <c r="R35" i="1" a="1"/>
  <c r="K22" i="1" a="1"/>
  <c r="S22" i="1" a="1"/>
  <c r="J23" i="1" a="1"/>
  <c r="R23" i="1" a="1"/>
  <c r="I24" i="1" a="1"/>
  <c r="Q24" i="1" a="1"/>
  <c r="D25" i="1" a="1"/>
  <c r="L25" i="1" a="1"/>
  <c r="T25" i="1" a="1"/>
  <c r="K26" i="1" a="1"/>
  <c r="S26" i="1" a="1"/>
  <c r="J27" i="1" a="1"/>
  <c r="R27" i="1" a="1"/>
  <c r="I28" i="1" a="1"/>
  <c r="Q28" i="1" a="1"/>
  <c r="H29" i="1" a="1"/>
  <c r="P29" i="1" a="1"/>
  <c r="G30" i="1" a="1"/>
  <c r="O30" i="1" a="1"/>
  <c r="F31" i="1" a="1"/>
  <c r="N31" i="1" a="1"/>
  <c r="E32" i="1" a="1"/>
  <c r="M32" i="1" a="1"/>
  <c r="D33" i="1" a="1"/>
  <c r="L33" i="1" a="1"/>
  <c r="T33" i="1" a="1"/>
  <c r="K34" i="1" a="1"/>
  <c r="S34" i="1" a="1"/>
  <c r="J35" i="1" a="1"/>
  <c r="H35" i="1" a="1"/>
  <c r="G22" i="1" a="1"/>
  <c r="O22" i="1" a="1"/>
  <c r="F23" i="1" a="1"/>
  <c r="N23" i="1" a="1"/>
  <c r="E24" i="1" a="1"/>
  <c r="M24" i="1" a="1"/>
  <c r="H25" i="1" a="1"/>
  <c r="P25" i="1" a="1"/>
  <c r="G26" i="1" a="1"/>
  <c r="O26" i="1" a="1"/>
  <c r="F27" i="1" a="1"/>
  <c r="N27" i="1" a="1"/>
  <c r="E28" i="1" a="1"/>
  <c r="M28" i="1" a="1"/>
  <c r="D29" i="1" a="1"/>
  <c r="L29" i="1" a="1"/>
  <c r="T29" i="1" a="1"/>
  <c r="K30" i="1" a="1"/>
  <c r="S30" i="1" a="1"/>
  <c r="J31" i="1" a="1"/>
  <c r="R31" i="1" a="1"/>
  <c r="I32" i="1" a="1"/>
  <c r="Q32" i="1" a="1"/>
  <c r="H33" i="1" a="1"/>
  <c r="P33" i="1" a="1"/>
  <c r="G34" i="1" a="1"/>
  <c r="O34" i="1" a="1"/>
  <c r="F35" i="1" a="1"/>
  <c r="N35" i="1" a="1"/>
  <c r="L35" i="1" a="1"/>
  <c r="H22" i="1" a="1"/>
  <c r="P22" i="1" a="1"/>
  <c r="G23" i="1" a="1"/>
  <c r="O23" i="1" a="1"/>
  <c r="F24" i="1" a="1"/>
  <c r="N24" i="1" a="1"/>
  <c r="E25" i="1" a="1"/>
  <c r="M25" i="1" a="1"/>
  <c r="D26" i="1" a="1"/>
  <c r="L26" i="1" a="1"/>
  <c r="T26" i="1" a="1"/>
  <c r="K27" i="1" a="1"/>
  <c r="S27" i="1" a="1"/>
  <c r="J28" i="1" a="1"/>
  <c r="R28" i="1" a="1"/>
  <c r="I29" i="1" a="1"/>
  <c r="Q29" i="1" a="1"/>
  <c r="H30" i="1" a="1"/>
  <c r="P30" i="1" a="1"/>
  <c r="G31" i="1" a="1"/>
  <c r="O31" i="1" a="1"/>
  <c r="F32" i="1" a="1"/>
  <c r="N32" i="1" a="1"/>
  <c r="E33" i="1" a="1"/>
  <c r="M33" i="1" a="1"/>
  <c r="D34" i="1" a="1"/>
  <c r="L34" i="1" a="1"/>
  <c r="T34" i="1" a="1"/>
  <c r="K35" i="1" a="1"/>
  <c r="S35" i="1" a="1"/>
  <c r="R21" i="1" a="1"/>
  <c r="N21" i="1" a="1"/>
  <c r="F21" i="1" a="1"/>
  <c r="O21" i="1" a="1"/>
  <c r="G21" i="1" a="1"/>
  <c r="L21" i="1" a="1"/>
  <c r="T21" i="1" a="1"/>
  <c r="I21" i="1" a="1"/>
  <c r="Q21" i="1" a="1"/>
  <c r="K21" i="1" a="1"/>
  <c r="H21" i="1" a="1"/>
  <c r="P21" i="1" a="1"/>
  <c r="E21" i="1" a="1"/>
  <c r="M21" i="1" a="1"/>
  <c r="J21" i="1" a="1"/>
  <c r="S21" i="1" a="1"/>
  <c r="D21" i="1" a="1"/>
  <c r="U33" i="1" l="1"/>
  <c r="U29" i="1"/>
  <c r="U25" i="1"/>
  <c r="U32" i="1"/>
  <c r="U24" i="1"/>
  <c r="U28" i="1"/>
  <c r="U35" i="1"/>
  <c r="U31" i="1"/>
  <c r="U23" i="1"/>
  <c r="U27" i="1"/>
  <c r="U34" i="1"/>
  <c r="U30" i="1"/>
  <c r="U26" i="1"/>
  <c r="U22" i="1"/>
  <c r="U21" i="1"/>
  <c r="C34" i="1"/>
  <c r="C33" i="1"/>
  <c r="C29" i="1"/>
  <c r="C25" i="1"/>
  <c r="C30" i="1"/>
  <c r="C32" i="1"/>
  <c r="C26" i="1"/>
  <c r="C28" i="1"/>
  <c r="C24" i="1"/>
  <c r="C35" i="1"/>
  <c r="C31" i="1"/>
  <c r="C27" i="1"/>
  <c r="C23" i="1"/>
  <c r="C22" i="1"/>
  <c r="C21" i="1"/>
  <c r="S35" i="1"/>
  <c r="K35" i="1"/>
  <c r="T34" i="1"/>
  <c r="L34" i="1"/>
  <c r="D34" i="1"/>
  <c r="M33" i="1"/>
  <c r="E33" i="1"/>
  <c r="N32" i="1"/>
  <c r="F32" i="1"/>
  <c r="O31" i="1"/>
  <c r="G31" i="1"/>
  <c r="P30" i="1"/>
  <c r="H30" i="1"/>
  <c r="Q29" i="1"/>
  <c r="I29" i="1"/>
  <c r="R28" i="1"/>
  <c r="J28" i="1"/>
  <c r="S27" i="1"/>
  <c r="K27" i="1"/>
  <c r="T26" i="1"/>
  <c r="L26" i="1"/>
  <c r="D26" i="1"/>
  <c r="M25" i="1"/>
  <c r="E25" i="1"/>
  <c r="N24" i="1"/>
  <c r="F24" i="1"/>
  <c r="O23" i="1"/>
  <c r="G23" i="1"/>
  <c r="P22" i="1"/>
  <c r="H22" i="1"/>
  <c r="L35" i="1"/>
  <c r="N35" i="1"/>
  <c r="F35" i="1"/>
  <c r="O34" i="1"/>
  <c r="G34" i="1"/>
  <c r="P33" i="1"/>
  <c r="H33" i="1"/>
  <c r="Q32" i="1"/>
  <c r="I32" i="1"/>
  <c r="R31" i="1"/>
  <c r="J31" i="1"/>
  <c r="S30" i="1"/>
  <c r="K30" i="1"/>
  <c r="T29" i="1"/>
  <c r="L29" i="1"/>
  <c r="D29" i="1"/>
  <c r="M28" i="1"/>
  <c r="E28" i="1"/>
  <c r="N27" i="1"/>
  <c r="F27" i="1"/>
  <c r="O26" i="1"/>
  <c r="G26" i="1"/>
  <c r="P25" i="1"/>
  <c r="H25" i="1"/>
  <c r="M24" i="1"/>
  <c r="E24" i="1"/>
  <c r="N23" i="1"/>
  <c r="F23" i="1"/>
  <c r="O22" i="1"/>
  <c r="G22" i="1"/>
  <c r="H35" i="1"/>
  <c r="J35" i="1"/>
  <c r="S34" i="1"/>
  <c r="K34" i="1"/>
  <c r="T33" i="1"/>
  <c r="L33" i="1"/>
  <c r="D33" i="1"/>
  <c r="M32" i="1"/>
  <c r="E32" i="1"/>
  <c r="N31" i="1"/>
  <c r="F31" i="1"/>
  <c r="O30" i="1"/>
  <c r="G30" i="1"/>
  <c r="P29" i="1"/>
  <c r="H29" i="1"/>
  <c r="Q28" i="1"/>
  <c r="I28" i="1"/>
  <c r="R27" i="1"/>
  <c r="J27" i="1"/>
  <c r="S26" i="1"/>
  <c r="K26" i="1"/>
  <c r="T25" i="1"/>
  <c r="L25" i="1"/>
  <c r="D25" i="1"/>
  <c r="Q24" i="1"/>
  <c r="I24" i="1"/>
  <c r="R23" i="1"/>
  <c r="J23" i="1"/>
  <c r="S22" i="1"/>
  <c r="K22" i="1"/>
  <c r="R35" i="1"/>
  <c r="M35" i="1"/>
  <c r="E35" i="1"/>
  <c r="N34" i="1"/>
  <c r="F34" i="1"/>
  <c r="O33" i="1"/>
  <c r="G33" i="1"/>
  <c r="P32" i="1"/>
  <c r="H32" i="1"/>
  <c r="Q31" i="1"/>
  <c r="I31" i="1"/>
  <c r="R30" i="1"/>
  <c r="J30" i="1"/>
  <c r="S29" i="1"/>
  <c r="K29" i="1"/>
  <c r="T28" i="1"/>
  <c r="L28" i="1"/>
  <c r="D28" i="1"/>
  <c r="M27" i="1"/>
  <c r="E27" i="1"/>
  <c r="N26" i="1"/>
  <c r="F26" i="1"/>
  <c r="O25" i="1"/>
  <c r="G25" i="1"/>
  <c r="P24" i="1"/>
  <c r="H24" i="1"/>
  <c r="Q23" i="1"/>
  <c r="I23" i="1"/>
  <c r="R22" i="1"/>
  <c r="J22" i="1"/>
  <c r="T35" i="1"/>
  <c r="Q35" i="1"/>
  <c r="I35" i="1"/>
  <c r="R34" i="1"/>
  <c r="J34" i="1"/>
  <c r="S33" i="1"/>
  <c r="K33" i="1"/>
  <c r="T32" i="1"/>
  <c r="L32" i="1"/>
  <c r="D32" i="1"/>
  <c r="M31" i="1"/>
  <c r="E31" i="1"/>
  <c r="N30" i="1"/>
  <c r="F30" i="1"/>
  <c r="O29" i="1"/>
  <c r="G29" i="1"/>
  <c r="P28" i="1"/>
  <c r="H28" i="1"/>
  <c r="Q27" i="1"/>
  <c r="I27" i="1"/>
  <c r="R26" i="1"/>
  <c r="J26" i="1"/>
  <c r="S25" i="1"/>
  <c r="K25" i="1"/>
  <c r="T24" i="1"/>
  <c r="L24" i="1"/>
  <c r="D24" i="1"/>
  <c r="M23" i="1"/>
  <c r="E23" i="1"/>
  <c r="N22" i="1"/>
  <c r="F22" i="1"/>
  <c r="Q34" i="1"/>
  <c r="I34" i="1"/>
  <c r="R33" i="1"/>
  <c r="J33" i="1"/>
  <c r="S32" i="1"/>
  <c r="K32" i="1"/>
  <c r="T31" i="1"/>
  <c r="L31" i="1"/>
  <c r="D31" i="1"/>
  <c r="M30" i="1"/>
  <c r="E30" i="1"/>
  <c r="N29" i="1"/>
  <c r="F29" i="1"/>
  <c r="O28" i="1"/>
  <c r="G28" i="1"/>
  <c r="P27" i="1"/>
  <c r="H27" i="1"/>
  <c r="Q26" i="1"/>
  <c r="I26" i="1"/>
  <c r="R25" i="1"/>
  <c r="N25" i="1"/>
  <c r="F25" i="1"/>
  <c r="S24" i="1"/>
  <c r="O24" i="1"/>
  <c r="K24" i="1"/>
  <c r="T23" i="1"/>
  <c r="L23" i="1"/>
  <c r="D23" i="1"/>
  <c r="M22" i="1"/>
  <c r="E22" i="1"/>
  <c r="D35" i="1"/>
  <c r="M34" i="1"/>
  <c r="E34" i="1"/>
  <c r="N33" i="1"/>
  <c r="F33" i="1"/>
  <c r="O32" i="1"/>
  <c r="G32" i="1"/>
  <c r="P31" i="1"/>
  <c r="H31" i="1"/>
  <c r="Q30" i="1"/>
  <c r="I30" i="1"/>
  <c r="R29" i="1"/>
  <c r="J29" i="1"/>
  <c r="S28" i="1"/>
  <c r="K28" i="1"/>
  <c r="T27" i="1"/>
  <c r="L27" i="1"/>
  <c r="D27" i="1"/>
  <c r="M26" i="1"/>
  <c r="E26" i="1"/>
  <c r="J25" i="1"/>
  <c r="G24" i="1"/>
  <c r="P23" i="1"/>
  <c r="H23" i="1"/>
  <c r="Q22" i="1"/>
  <c r="I22" i="1"/>
  <c r="P35" i="1"/>
  <c r="O35" i="1"/>
  <c r="G35" i="1"/>
  <c r="P34" i="1"/>
  <c r="H34" i="1"/>
  <c r="Q33" i="1"/>
  <c r="I33" i="1"/>
  <c r="R32" i="1"/>
  <c r="J32" i="1"/>
  <c r="S31" i="1"/>
  <c r="K31" i="1"/>
  <c r="T30" i="1"/>
  <c r="L30" i="1"/>
  <c r="D30" i="1"/>
  <c r="M29" i="1"/>
  <c r="E29" i="1"/>
  <c r="N28" i="1"/>
  <c r="F28" i="1"/>
  <c r="O27" i="1"/>
  <c r="G27" i="1"/>
  <c r="P26" i="1"/>
  <c r="H26" i="1"/>
  <c r="Q25" i="1"/>
  <c r="I25" i="1"/>
  <c r="R24" i="1"/>
  <c r="J24" i="1"/>
  <c r="S23" i="1"/>
  <c r="K23" i="1"/>
  <c r="T22" i="1"/>
  <c r="L22" i="1"/>
  <c r="D22" i="1"/>
  <c r="S21" i="1"/>
  <c r="J21" i="1"/>
  <c r="M21" i="1"/>
  <c r="E21" i="1"/>
  <c r="P21" i="1"/>
  <c r="H21" i="1"/>
  <c r="K21" i="1"/>
  <c r="Q21" i="1"/>
  <c r="I21" i="1"/>
  <c r="T21" i="1"/>
  <c r="L21" i="1"/>
  <c r="G21" i="1"/>
  <c r="O21" i="1"/>
  <c r="F21" i="1"/>
  <c r="N21" i="1"/>
  <c r="R21" i="1"/>
  <c r="D21" i="1"/>
  <c r="M17" i="1"/>
  <c r="D17" i="1"/>
  <c r="E17" i="1"/>
  <c r="G17" i="1"/>
  <c r="H17" i="1"/>
  <c r="I17" i="1"/>
  <c r="J17" i="1"/>
  <c r="K17" i="1"/>
  <c r="L17" i="1"/>
  <c r="N17" i="1"/>
  <c r="O17" i="1"/>
  <c r="P17" i="1"/>
  <c r="Q17" i="1"/>
  <c r="R17" i="1"/>
  <c r="S17" i="1"/>
  <c r="T17" i="1"/>
  <c r="C17" i="1"/>
  <c r="B15" i="1"/>
  <c r="J30" i="3"/>
  <c r="D24" i="3"/>
  <c r="D17" i="3"/>
  <c r="D8" i="3"/>
  <c r="X24" i="1" l="1"/>
  <c r="X34" i="1"/>
  <c r="X31" i="1"/>
  <c r="X35" i="1"/>
  <c r="X33" i="1"/>
  <c r="X28" i="1"/>
  <c r="X29" i="1"/>
  <c r="X26" i="1"/>
  <c r="X32" i="1"/>
  <c r="X23" i="1"/>
  <c r="X30" i="1"/>
  <c r="X27" i="1"/>
  <c r="X25" i="1"/>
  <c r="X21" i="1"/>
  <c r="X22" i="1"/>
  <c r="B4" i="1"/>
  <c r="B5" i="1"/>
  <c r="B6" i="1"/>
  <c r="B7" i="1"/>
  <c r="B8" i="1"/>
  <c r="B9" i="1"/>
  <c r="B10" i="1"/>
  <c r="B11" i="1"/>
  <c r="B12" i="1"/>
  <c r="B13" i="1"/>
  <c r="B14" i="1"/>
  <c r="B3" i="1"/>
  <c r="B2" i="1"/>
</calcChain>
</file>

<file path=xl/sharedStrings.xml><?xml version="1.0" encoding="utf-8"?>
<sst xmlns="http://schemas.openxmlformats.org/spreadsheetml/2006/main" count="203" uniqueCount="111">
  <si>
    <t>TOTAL DEMAND</t>
  </si>
  <si>
    <t>19512R</t>
  </si>
  <si>
    <t>19524R</t>
  </si>
  <si>
    <t>19532R</t>
  </si>
  <si>
    <t>CM-16 Airport</t>
  </si>
  <si>
    <t>FM-22 Irene</t>
  </si>
  <si>
    <t>FM-20 Irene</t>
  </si>
  <si>
    <t>CM-11 Irene</t>
  </si>
  <si>
    <t>FM-01 Airport</t>
  </si>
  <si>
    <t>RAS</t>
  </si>
  <si>
    <t>FRAP +4</t>
  </si>
  <si>
    <t>FRAP -4</t>
  </si>
  <si>
    <t>Totals</t>
  </si>
  <si>
    <t>NIMTZ HOT MIX PLANT</t>
  </si>
  <si>
    <t>19522R</t>
  </si>
  <si>
    <t>19514R</t>
  </si>
  <si>
    <t>19524PR</t>
  </si>
  <si>
    <t>19604R</t>
  </si>
  <si>
    <t>19535R</t>
  </si>
  <si>
    <t>MIX MATERIAL BREAKDOWN</t>
  </si>
  <si>
    <t>19604FR</t>
  </si>
  <si>
    <t>19535PR</t>
  </si>
  <si>
    <t>Rt. 2 - Beltline to Harrison</t>
  </si>
  <si>
    <t>Rt. 2 - Pond to Cedar</t>
  </si>
  <si>
    <t>I-90/Bus Rt. 20 Ramps</t>
  </si>
  <si>
    <t>Rt. 20 Bonus to Lawrencville</t>
  </si>
  <si>
    <t>Rkfd Airport Runway</t>
  </si>
  <si>
    <t>I-39 Under Perryville</t>
  </si>
  <si>
    <t>IL 173/Alpine to I-90</t>
  </si>
  <si>
    <t>Rt. 20 Bypass Bridges - Civil</t>
  </si>
  <si>
    <t>Rochelle A/P Taxiway</t>
  </si>
  <si>
    <t>Irene Rd. Entrance Ramp D</t>
  </si>
  <si>
    <t>Alpine Rd - Harrison to American</t>
  </si>
  <si>
    <t>Woodward and Zenith</t>
  </si>
  <si>
    <t>I-39 SB Over US 20</t>
  </si>
  <si>
    <t>19512RW</t>
  </si>
  <si>
    <t>90WMA1230</t>
  </si>
  <si>
    <t>19522RW</t>
  </si>
  <si>
    <t>90WMA1333</t>
  </si>
  <si>
    <t>19524RW</t>
  </si>
  <si>
    <t>90WMA1229</t>
  </si>
  <si>
    <t>19532PRW</t>
  </si>
  <si>
    <t>90WMA1334</t>
  </si>
  <si>
    <t>19536PRW</t>
  </si>
  <si>
    <t>90WMA1335</t>
  </si>
  <si>
    <t>82BIT5197</t>
  </si>
  <si>
    <t>82BIT5210*</t>
  </si>
  <si>
    <t>82BIT5204*</t>
  </si>
  <si>
    <t>82BIT5189*</t>
  </si>
  <si>
    <t>Adj 82BIT5173*</t>
  </si>
  <si>
    <t>82BIT5173*</t>
  </si>
  <si>
    <t>19526PR</t>
  </si>
  <si>
    <t>82BIT5215</t>
  </si>
  <si>
    <t>New Design</t>
  </si>
  <si>
    <t>#17</t>
  </si>
  <si>
    <t>#16*</t>
  </si>
  <si>
    <t>#15*</t>
  </si>
  <si>
    <t>82BIT5198</t>
  </si>
  <si>
    <t>82BIT5195</t>
  </si>
  <si>
    <t>82BIT5202</t>
  </si>
  <si>
    <t>82BIT5195*</t>
  </si>
  <si>
    <t>82BIT5182*</t>
  </si>
  <si>
    <t>#25*</t>
  </si>
  <si>
    <t>19512FR</t>
  </si>
  <si>
    <t>#24*</t>
  </si>
  <si>
    <t>82BIT5197*</t>
  </si>
  <si>
    <t>82BIT5169*</t>
  </si>
  <si>
    <t>82BIT5170*</t>
  </si>
  <si>
    <t>82BIT5168*</t>
  </si>
  <si>
    <t xml:space="preserve">CM 16 Michels </t>
  </si>
  <si>
    <t>CM11 Irene</t>
  </si>
  <si>
    <t>CM16 Irene</t>
  </si>
  <si>
    <t>FM20 Irene</t>
  </si>
  <si>
    <t>FM22 Irene</t>
  </si>
  <si>
    <t>CM16 Airport</t>
  </si>
  <si>
    <t>FM20 Airport</t>
  </si>
  <si>
    <t>FM01 Airport</t>
  </si>
  <si>
    <t>CM11 Porter</t>
  </si>
  <si>
    <t>CM16 Porter</t>
  </si>
  <si>
    <t xml:space="preserve"> +4 FRAP</t>
  </si>
  <si>
    <t xml:space="preserve"> -4 FRAP</t>
  </si>
  <si>
    <t>Virgin Oil</t>
  </si>
  <si>
    <t>Poly Oil</t>
  </si>
  <si>
    <t>Job</t>
  </si>
  <si>
    <t>Mix Code</t>
  </si>
  <si>
    <t>Design Number</t>
  </si>
  <si>
    <t>Tons</t>
  </si>
  <si>
    <t>Rt. 64 Resurfacing</t>
  </si>
  <si>
    <t>FM-20 Airport</t>
  </si>
  <si>
    <t>CM-16 Michels</t>
  </si>
  <si>
    <t>CM-11 Porters</t>
  </si>
  <si>
    <t>CM-16 Porters</t>
  </si>
  <si>
    <t>CM-16 Irene</t>
  </si>
  <si>
    <t>Kelley Honor Code</t>
  </si>
  <si>
    <t>I have neither given nor received aid on K327, Exam 3.</t>
  </si>
  <si>
    <t>(Name)</t>
  </si>
  <si>
    <t>_4_FRAP</t>
  </si>
  <si>
    <t>FRAP__4</t>
  </si>
  <si>
    <t>Virgin_Oil</t>
  </si>
  <si>
    <t>Poly_Oil</t>
  </si>
  <si>
    <t>CM_16_Michels</t>
  </si>
  <si>
    <t>CM11_Irene</t>
  </si>
  <si>
    <t>CM16_Irene</t>
  </si>
  <si>
    <t>FM20_Irene</t>
  </si>
  <si>
    <t>FM22_Irene</t>
  </si>
  <si>
    <t>CM16_Airport</t>
  </si>
  <si>
    <t>FM20_Airport</t>
  </si>
  <si>
    <t>FM01_Airport</t>
  </si>
  <si>
    <t>CM11_Porter</t>
  </si>
  <si>
    <t>CM16_Porter</t>
  </si>
  <si>
    <t>Michael Zelenka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</si>
</sst>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6"/>
      <name val="Arial"/>
      <family val="2"/>
    </font>
    <font>
      <b/>
      <sz val="12"/>
      <color theme="0" tint="-0.249977111117893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3" fontId="3" fillId="2" borderId="1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4" fontId="3" fillId="2" borderId="2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1" fillId="0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3" fontId="1" fillId="0" borderId="1" xfId="1" applyNumberFormat="1" applyFont="1" applyBorder="1" applyAlignment="1">
      <alignment horizontal="center" vertical="center" wrapText="1"/>
    </xf>
    <xf numFmtId="3" fontId="0" fillId="0" borderId="0" xfId="1" applyNumberFormat="1" applyFont="1"/>
    <xf numFmtId="164" fontId="0" fillId="0" borderId="1" xfId="2" applyNumberFormat="1" applyFont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8" fillId="5" borderId="8" xfId="0" applyFont="1" applyFill="1" applyBorder="1" applyAlignment="1">
      <alignment horizontal="center" vertical="center"/>
    </xf>
    <xf numFmtId="0" fontId="0" fillId="5" borderId="9" xfId="0" applyFill="1" applyBorder="1"/>
    <xf numFmtId="0" fontId="0" fillId="5" borderId="10" xfId="0" applyFill="1" applyBorder="1" applyAlignment="1">
      <alignment vertical="center"/>
    </xf>
    <xf numFmtId="0" fontId="0" fillId="5" borderId="0" xfId="0" applyFill="1" applyBorder="1"/>
    <xf numFmtId="0" fontId="0" fillId="5" borderId="11" xfId="0" applyFill="1" applyBorder="1"/>
    <xf numFmtId="0" fontId="9" fillId="5" borderId="10" xfId="0" applyFont="1" applyFill="1" applyBorder="1" applyAlignment="1">
      <alignment vertical="center"/>
    </xf>
    <xf numFmtId="0" fontId="0" fillId="5" borderId="10" xfId="0" applyFill="1" applyBorder="1"/>
    <xf numFmtId="0" fontId="9" fillId="5" borderId="14" xfId="0" applyFont="1" applyFill="1" applyBorder="1" applyAlignment="1">
      <alignment horizontal="left" vertical="center" indent="15"/>
    </xf>
    <xf numFmtId="0" fontId="0" fillId="5" borderId="15" xfId="0" applyFill="1" applyBorder="1"/>
    <xf numFmtId="0" fontId="0" fillId="5" borderId="16" xfId="0" applyFill="1" applyBorder="1"/>
    <xf numFmtId="0" fontId="1" fillId="0" borderId="1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9" fillId="5" borderId="1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503464</xdr:colOff>
      <xdr:row>4</xdr:row>
      <xdr:rowOff>108857</xdr:rowOff>
    </xdr:from>
    <xdr:to>
      <xdr:col>23</xdr:col>
      <xdr:colOff>544286</xdr:colOff>
      <xdr:row>5</xdr:row>
      <xdr:rowOff>13607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322143" y="1891393"/>
          <a:ext cx="653143" cy="312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Useless</a:t>
          </a:r>
        </a:p>
        <a:p>
          <a:endParaRPr lang="en-US" sz="1100"/>
        </a:p>
      </xdr:txBody>
    </xdr:sp>
    <xdr:clientData/>
  </xdr:twoCellAnchor>
  <xdr:twoCellAnchor>
    <xdr:from>
      <xdr:col>21</xdr:col>
      <xdr:colOff>149679</xdr:colOff>
      <xdr:row>4</xdr:row>
      <xdr:rowOff>265339</xdr:rowOff>
    </xdr:from>
    <xdr:to>
      <xdr:col>22</xdr:col>
      <xdr:colOff>503464</xdr:colOff>
      <xdr:row>5</xdr:row>
      <xdr:rowOff>272143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>
          <a:off x="17907000" y="2047875"/>
          <a:ext cx="1415143" cy="4150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733425</xdr:rowOff>
    </xdr:from>
    <xdr:to>
      <xdr:col>11</xdr:col>
      <xdr:colOff>9525</xdr:colOff>
      <xdr:row>7</xdr:row>
      <xdr:rowOff>742950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1228725" y="2543175"/>
          <a:ext cx="5486400" cy="9525"/>
        </a:xfrm>
        <a:prstGeom prst="line">
          <a:avLst/>
        </a:prstGeom>
        <a:ln w="476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showZeros="0" tabSelected="1" topLeftCell="A12" zoomScale="70" zoomScaleNormal="70" workbookViewId="0">
      <pane xSplit="2" topLeftCell="C1" activePane="topRight" state="frozen"/>
      <selection pane="topRight" activeCell="Z17" sqref="Z17"/>
    </sheetView>
  </sheetViews>
  <sheetFormatPr defaultRowHeight="14.4" x14ac:dyDescent="0.55000000000000004"/>
  <cols>
    <col min="1" max="1" width="16.26171875" customWidth="1"/>
    <col min="2" max="2" width="27.578125" customWidth="1"/>
    <col min="3" max="14" width="11.41796875" customWidth="1"/>
    <col min="15" max="15" width="14.15625" customWidth="1"/>
    <col min="16" max="17" width="11.41796875" customWidth="1"/>
    <col min="18" max="18" width="15.15625" customWidth="1"/>
    <col min="19" max="20" width="11.41796875" customWidth="1"/>
    <col min="21" max="21" width="10.41796875" customWidth="1"/>
    <col min="22" max="22" width="15.83984375" customWidth="1"/>
  </cols>
  <sheetData>
    <row r="1" spans="1:24" ht="43.5" customHeight="1" thickBot="1" x14ac:dyDescent="0.6">
      <c r="A1" s="42" t="s">
        <v>13</v>
      </c>
      <c r="B1" s="43"/>
      <c r="C1" s="12" t="s">
        <v>1</v>
      </c>
      <c r="D1" s="12" t="s">
        <v>63</v>
      </c>
      <c r="E1" s="12" t="s">
        <v>35</v>
      </c>
      <c r="F1" s="12">
        <v>19514</v>
      </c>
      <c r="G1" s="12" t="s">
        <v>15</v>
      </c>
      <c r="H1" s="12" t="s">
        <v>14</v>
      </c>
      <c r="I1" s="22" t="s">
        <v>37</v>
      </c>
      <c r="J1" s="22" t="s">
        <v>2</v>
      </c>
      <c r="K1" s="22" t="s">
        <v>39</v>
      </c>
      <c r="L1" s="22" t="s">
        <v>16</v>
      </c>
      <c r="M1" s="22" t="s">
        <v>51</v>
      </c>
      <c r="N1" s="22" t="s">
        <v>3</v>
      </c>
      <c r="O1" s="22" t="s">
        <v>41</v>
      </c>
      <c r="P1" s="22" t="s">
        <v>18</v>
      </c>
      <c r="Q1" s="22" t="s">
        <v>21</v>
      </c>
      <c r="R1" s="22" t="s">
        <v>43</v>
      </c>
      <c r="S1" s="2" t="s">
        <v>17</v>
      </c>
      <c r="T1" s="2" t="s">
        <v>20</v>
      </c>
      <c r="U1" s="9"/>
    </row>
    <row r="2" spans="1:24" ht="32.5" customHeight="1" x14ac:dyDescent="0.55000000000000004">
      <c r="A2" s="14">
        <v>9120240</v>
      </c>
      <c r="B2" s="1" t="str">
        <f t="shared" ref="B2:B15" si="0">VLOOKUP(A2,JobNumbersandDescriptions,2,FALSE)</f>
        <v>Rt. 2 - Beltline to Harrison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1"/>
      <c r="Q2" s="11"/>
      <c r="R2" s="11"/>
      <c r="S2" s="7"/>
      <c r="T2" s="7">
        <v>852</v>
      </c>
      <c r="U2" s="8"/>
    </row>
    <row r="3" spans="1:24" ht="32.5" customHeight="1" x14ac:dyDescent="0.55000000000000004">
      <c r="A3" s="14">
        <v>9130229</v>
      </c>
      <c r="B3" s="6" t="str">
        <f t="shared" si="0"/>
        <v>Rt. 2 - Pond to Cedar</v>
      </c>
      <c r="C3" s="7">
        <v>207</v>
      </c>
      <c r="D3" s="7"/>
      <c r="E3" s="7"/>
      <c r="F3" s="7"/>
      <c r="G3" s="7">
        <v>777</v>
      </c>
      <c r="H3" s="7">
        <v>500</v>
      </c>
      <c r="I3" s="7"/>
      <c r="J3" s="7">
        <v>99.94</v>
      </c>
      <c r="K3" s="7"/>
      <c r="L3" s="7"/>
      <c r="M3" s="7"/>
      <c r="N3" s="7"/>
      <c r="O3" s="7"/>
      <c r="P3" s="11"/>
      <c r="Q3" s="11"/>
      <c r="R3" s="11"/>
      <c r="S3" s="7"/>
      <c r="T3" s="7">
        <v>122.8</v>
      </c>
      <c r="U3" s="8"/>
    </row>
    <row r="4" spans="1:24" ht="32.5" customHeight="1" x14ac:dyDescent="0.55000000000000004">
      <c r="A4" s="14">
        <v>9130254</v>
      </c>
      <c r="B4" s="6" t="str">
        <f t="shared" si="0"/>
        <v>I-90/Bus Rt. 20 Ramps</v>
      </c>
      <c r="C4" s="3"/>
      <c r="D4" s="3"/>
      <c r="E4" s="3">
        <v>400</v>
      </c>
      <c r="F4" s="3"/>
      <c r="G4" s="3"/>
      <c r="H4" s="3"/>
      <c r="I4" s="3">
        <v>400</v>
      </c>
      <c r="J4" s="3"/>
      <c r="K4" s="3">
        <v>400</v>
      </c>
      <c r="L4" s="3"/>
      <c r="M4" s="3"/>
      <c r="N4" s="3"/>
      <c r="O4" s="3">
        <v>400</v>
      </c>
      <c r="P4" s="12"/>
      <c r="Q4" s="12"/>
      <c r="R4" s="12">
        <v>400</v>
      </c>
      <c r="S4" s="3"/>
      <c r="T4" s="3"/>
      <c r="U4" s="5"/>
    </row>
    <row r="5" spans="1:24" ht="32.5" customHeight="1" x14ac:dyDescent="0.55000000000000004">
      <c r="A5" s="14">
        <v>9130255</v>
      </c>
      <c r="B5" s="6" t="str">
        <f t="shared" si="0"/>
        <v>Rt. 20 Bonus to Lawrencville</v>
      </c>
      <c r="C5" s="3">
        <v>5640.15</v>
      </c>
      <c r="D5" s="3"/>
      <c r="E5" s="3"/>
      <c r="F5" s="3"/>
      <c r="G5" s="3">
        <v>3470</v>
      </c>
      <c r="H5" s="3">
        <v>6455</v>
      </c>
      <c r="I5" s="3"/>
      <c r="J5" s="3">
        <v>1863</v>
      </c>
      <c r="K5" s="3"/>
      <c r="L5" s="3">
        <v>2049</v>
      </c>
      <c r="M5" s="3">
        <v>3374</v>
      </c>
      <c r="N5" s="2"/>
      <c r="O5" s="2"/>
      <c r="P5" s="12"/>
      <c r="Q5" s="12"/>
      <c r="R5" s="12"/>
      <c r="S5" s="3"/>
      <c r="T5" s="3"/>
      <c r="U5" s="5"/>
    </row>
    <row r="6" spans="1:24" ht="32.5" customHeight="1" x14ac:dyDescent="0.55000000000000004">
      <c r="A6" s="14">
        <v>9130261</v>
      </c>
      <c r="B6" s="6" t="str">
        <f t="shared" si="0"/>
        <v>Rkfd Airport Runway</v>
      </c>
      <c r="C6" s="3">
        <v>8900</v>
      </c>
      <c r="D6" s="3"/>
      <c r="E6" s="3"/>
      <c r="F6" s="3">
        <v>4146.96</v>
      </c>
      <c r="G6" s="3"/>
      <c r="H6" s="3"/>
      <c r="I6" s="3"/>
      <c r="J6" s="3"/>
      <c r="K6" s="3"/>
      <c r="L6" s="3"/>
      <c r="M6" s="3"/>
      <c r="N6" s="2"/>
      <c r="O6" s="2"/>
      <c r="P6" s="12"/>
      <c r="Q6" s="12"/>
      <c r="R6" s="12"/>
      <c r="S6" s="3"/>
      <c r="T6" s="3"/>
      <c r="U6" s="5"/>
    </row>
    <row r="7" spans="1:24" ht="32.5" customHeight="1" x14ac:dyDescent="0.55000000000000004">
      <c r="A7" s="14">
        <v>9130274</v>
      </c>
      <c r="B7" s="6" t="str">
        <f t="shared" si="0"/>
        <v>Alpine Rd - Harrison to American</v>
      </c>
      <c r="C7" s="3"/>
      <c r="D7" s="3"/>
      <c r="E7" s="3"/>
      <c r="F7" s="3"/>
      <c r="G7" s="3"/>
      <c r="H7" s="3"/>
      <c r="I7" s="3"/>
      <c r="J7" s="3">
        <v>25</v>
      </c>
      <c r="K7" s="3"/>
      <c r="L7" s="3">
        <v>732</v>
      </c>
      <c r="M7" s="3"/>
      <c r="N7" s="2"/>
      <c r="O7" s="2"/>
      <c r="P7" s="12"/>
      <c r="Q7" s="12"/>
      <c r="R7" s="12"/>
      <c r="S7" s="3"/>
      <c r="T7" s="3"/>
      <c r="U7" s="5"/>
    </row>
    <row r="8" spans="1:24" ht="32.5" customHeight="1" x14ac:dyDescent="0.55000000000000004">
      <c r="A8" s="14">
        <v>9130275</v>
      </c>
      <c r="B8" s="6" t="str">
        <f t="shared" si="0"/>
        <v>I-39 Under Perryville</v>
      </c>
      <c r="C8" s="3">
        <v>48.22</v>
      </c>
      <c r="D8" s="3"/>
      <c r="E8" s="3"/>
      <c r="F8" s="3"/>
      <c r="G8" s="3">
        <v>63</v>
      </c>
      <c r="H8" s="3"/>
      <c r="I8" s="3"/>
      <c r="J8" s="3"/>
      <c r="K8" s="3"/>
      <c r="L8" s="3"/>
      <c r="M8" s="3"/>
      <c r="N8" s="2"/>
      <c r="O8" s="2"/>
      <c r="P8" s="12"/>
      <c r="Q8" s="12">
        <v>78</v>
      </c>
      <c r="R8" s="12"/>
      <c r="S8" s="3"/>
      <c r="T8" s="3"/>
      <c r="U8" s="5"/>
    </row>
    <row r="9" spans="1:24" ht="32.5" customHeight="1" x14ac:dyDescent="0.55000000000000004">
      <c r="A9" s="14">
        <v>9130276</v>
      </c>
      <c r="B9" s="6" t="str">
        <f t="shared" si="0"/>
        <v>IL 173/Alpine to I-90</v>
      </c>
      <c r="C9" s="3">
        <v>1678.8</v>
      </c>
      <c r="D9" s="3"/>
      <c r="E9" s="3"/>
      <c r="F9" s="3"/>
      <c r="G9" s="3">
        <v>1059</v>
      </c>
      <c r="H9" s="3">
        <v>7061</v>
      </c>
      <c r="I9" s="3"/>
      <c r="J9" s="3">
        <v>2651</v>
      </c>
      <c r="K9" s="3"/>
      <c r="L9" s="3"/>
      <c r="M9" s="3"/>
      <c r="N9" s="2"/>
      <c r="O9" s="2"/>
      <c r="P9" s="12"/>
      <c r="Q9" s="12"/>
      <c r="R9" s="12"/>
      <c r="S9" s="3">
        <v>2264</v>
      </c>
      <c r="T9" s="3"/>
      <c r="U9" s="5"/>
    </row>
    <row r="10" spans="1:24" ht="32.5" customHeight="1" x14ac:dyDescent="0.55000000000000004">
      <c r="A10" s="14">
        <v>9130422</v>
      </c>
      <c r="B10" s="6" t="str">
        <f t="shared" si="0"/>
        <v>Woodward and Zenith</v>
      </c>
      <c r="C10" s="3"/>
      <c r="D10" s="3"/>
      <c r="E10" s="3"/>
      <c r="F10" s="3"/>
      <c r="G10" s="3"/>
      <c r="H10" s="3">
        <v>667</v>
      </c>
      <c r="I10" s="3"/>
      <c r="J10" s="3">
        <v>1090</v>
      </c>
      <c r="K10" s="3"/>
      <c r="L10" s="3"/>
      <c r="M10" s="3"/>
      <c r="N10" s="2"/>
      <c r="O10" s="2"/>
      <c r="P10" s="12"/>
      <c r="Q10" s="12"/>
      <c r="R10" s="12"/>
      <c r="S10" s="3"/>
      <c r="T10" s="3"/>
      <c r="U10" s="5"/>
    </row>
    <row r="11" spans="1:24" ht="32.5" customHeight="1" x14ac:dyDescent="0.55000000000000004">
      <c r="A11" s="14">
        <v>9130424</v>
      </c>
      <c r="B11" s="6" t="str">
        <f t="shared" si="0"/>
        <v>Rt. 20 Bypass Bridges - Civil</v>
      </c>
      <c r="C11" s="3">
        <v>4453.93</v>
      </c>
      <c r="D11" s="3"/>
      <c r="E11" s="3"/>
      <c r="F11" s="3"/>
      <c r="G11" s="3">
        <v>2228</v>
      </c>
      <c r="H11" s="3">
        <v>41</v>
      </c>
      <c r="I11" s="3"/>
      <c r="J11" s="3"/>
      <c r="K11" s="3"/>
      <c r="L11" s="3">
        <v>4303.3999999999996</v>
      </c>
      <c r="M11" s="3"/>
      <c r="N11" s="2"/>
      <c r="O11" s="2"/>
      <c r="P11" s="12"/>
      <c r="Q11" s="12"/>
      <c r="R11" s="12"/>
      <c r="S11" s="3">
        <v>275.60000000000002</v>
      </c>
      <c r="T11" s="3"/>
      <c r="U11" s="5"/>
    </row>
    <row r="12" spans="1:24" ht="32.5" customHeight="1" x14ac:dyDescent="0.55000000000000004">
      <c r="A12" s="14">
        <v>9140201</v>
      </c>
      <c r="B12" s="6" t="str">
        <f t="shared" si="0"/>
        <v>I-39 SB Over US 20</v>
      </c>
      <c r="C12" s="3"/>
      <c r="D12" s="3"/>
      <c r="E12" s="3"/>
      <c r="F12" s="3"/>
      <c r="G12" s="3">
        <v>90</v>
      </c>
      <c r="H12" s="3"/>
      <c r="I12" s="3"/>
      <c r="J12" s="3"/>
      <c r="K12" s="3"/>
      <c r="L12" s="3"/>
      <c r="M12" s="3"/>
      <c r="N12" s="2"/>
      <c r="O12" s="2"/>
      <c r="P12" s="12">
        <v>1202</v>
      </c>
      <c r="Q12" s="12"/>
      <c r="R12" s="12"/>
      <c r="S12" s="3"/>
      <c r="T12" s="3"/>
      <c r="U12" s="5"/>
    </row>
    <row r="13" spans="1:24" ht="32.5" customHeight="1" x14ac:dyDescent="0.55000000000000004">
      <c r="A13" s="14">
        <v>9140202</v>
      </c>
      <c r="B13" s="6" t="str">
        <f t="shared" si="0"/>
        <v>Rochelle A/P Taxiway</v>
      </c>
      <c r="C13" s="3">
        <v>920</v>
      </c>
      <c r="D13" s="3"/>
      <c r="E13" s="3"/>
      <c r="F13" s="3">
        <v>580</v>
      </c>
      <c r="G13" s="3"/>
      <c r="H13" s="3"/>
      <c r="I13" s="3"/>
      <c r="J13" s="3"/>
      <c r="K13" s="3"/>
      <c r="L13" s="3"/>
      <c r="M13" s="3"/>
      <c r="N13" s="2"/>
      <c r="O13" s="2"/>
      <c r="P13" s="12"/>
      <c r="Q13" s="12"/>
      <c r="R13" s="12"/>
      <c r="S13" s="3"/>
      <c r="T13" s="3"/>
      <c r="U13" s="5"/>
    </row>
    <row r="14" spans="1:24" ht="32.5" customHeight="1" x14ac:dyDescent="0.55000000000000004">
      <c r="A14" s="14">
        <v>9140203</v>
      </c>
      <c r="B14" s="6" t="str">
        <f t="shared" si="0"/>
        <v>Irene Rd. Entrance Ramp D</v>
      </c>
      <c r="C14" s="3">
        <v>561.73</v>
      </c>
      <c r="D14" s="3"/>
      <c r="E14" s="3">
        <v>538.86</v>
      </c>
      <c r="F14" s="3"/>
      <c r="G14" s="3">
        <v>16</v>
      </c>
      <c r="H14" s="3">
        <v>596.77</v>
      </c>
      <c r="I14" s="3"/>
      <c r="J14" s="3">
        <v>436.27</v>
      </c>
      <c r="K14" s="3">
        <v>269.39</v>
      </c>
      <c r="L14" s="3"/>
      <c r="M14" s="3"/>
      <c r="N14" s="3">
        <v>562</v>
      </c>
      <c r="O14" s="3"/>
      <c r="P14" s="12"/>
      <c r="Q14" s="12"/>
      <c r="R14" s="12"/>
      <c r="S14" s="3"/>
      <c r="T14" s="3"/>
      <c r="U14" s="5"/>
      <c r="X14" s="4"/>
    </row>
    <row r="15" spans="1:24" ht="32.5" customHeight="1" x14ac:dyDescent="0.55000000000000004">
      <c r="A15" s="14">
        <v>9140205</v>
      </c>
      <c r="B15" s="6" t="str">
        <f t="shared" si="0"/>
        <v>Rt. 64 Resurfacing</v>
      </c>
      <c r="C15" s="3"/>
      <c r="D15" s="3">
        <v>6886</v>
      </c>
      <c r="E15" s="3"/>
      <c r="F15" s="3"/>
      <c r="G15" s="3">
        <v>9726</v>
      </c>
      <c r="H15" s="3"/>
      <c r="I15" s="3"/>
      <c r="J15" s="3"/>
      <c r="K15" s="3"/>
      <c r="L15" s="3"/>
      <c r="M15" s="3"/>
      <c r="N15" s="3"/>
      <c r="O15" s="3"/>
      <c r="P15" s="12"/>
      <c r="Q15" s="12"/>
      <c r="R15" s="12"/>
      <c r="S15" s="3"/>
      <c r="T15" s="3">
        <v>5189</v>
      </c>
      <c r="U15" s="5"/>
      <c r="X15" s="4"/>
    </row>
    <row r="16" spans="1:24" ht="19.5" customHeight="1" x14ac:dyDescent="0.55000000000000004">
      <c r="A16" s="16"/>
      <c r="B16" s="10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4" ht="31.5" customHeight="1" x14ac:dyDescent="0.55000000000000004">
      <c r="A17" s="16"/>
      <c r="B17" s="15" t="s">
        <v>0</v>
      </c>
      <c r="C17" s="3">
        <f>SUM(C2:C15)</f>
        <v>22409.829999999998</v>
      </c>
      <c r="D17" s="3">
        <f>SUM(D2:D15)</f>
        <v>6886</v>
      </c>
      <c r="E17" s="3">
        <f t="shared" ref="E17:T17" si="1">SUM(E2:E15)</f>
        <v>938.86</v>
      </c>
      <c r="F17" s="3">
        <f>SUM(F2:F15)</f>
        <v>4726.96</v>
      </c>
      <c r="G17" s="3">
        <f t="shared" si="1"/>
        <v>17429</v>
      </c>
      <c r="H17" s="3">
        <f t="shared" si="1"/>
        <v>15320.77</v>
      </c>
      <c r="I17" s="3">
        <f t="shared" si="1"/>
        <v>400</v>
      </c>
      <c r="J17" s="3">
        <f t="shared" si="1"/>
        <v>6165.2100000000009</v>
      </c>
      <c r="K17" s="3">
        <f t="shared" si="1"/>
        <v>669.39</v>
      </c>
      <c r="L17" s="3">
        <f t="shared" si="1"/>
        <v>7084.4</v>
      </c>
      <c r="M17" s="3">
        <f t="shared" si="1"/>
        <v>3374</v>
      </c>
      <c r="N17" s="3">
        <f t="shared" si="1"/>
        <v>562</v>
      </c>
      <c r="O17" s="3">
        <f t="shared" si="1"/>
        <v>400</v>
      </c>
      <c r="P17" s="3">
        <f t="shared" si="1"/>
        <v>1202</v>
      </c>
      <c r="Q17" s="3">
        <f t="shared" si="1"/>
        <v>78</v>
      </c>
      <c r="R17" s="3">
        <f t="shared" si="1"/>
        <v>400</v>
      </c>
      <c r="S17" s="3">
        <f t="shared" si="1"/>
        <v>2539.6</v>
      </c>
      <c r="T17" s="3">
        <f t="shared" si="1"/>
        <v>6163.8</v>
      </c>
      <c r="U17" s="5"/>
    </row>
    <row r="19" spans="1:24" ht="15" x14ac:dyDescent="0.55000000000000004">
      <c r="I19" s="20"/>
      <c r="J19" s="21"/>
      <c r="K19" s="20"/>
      <c r="L19" s="21"/>
      <c r="M19" s="21"/>
      <c r="N19" s="21"/>
      <c r="O19" s="20"/>
      <c r="P19" s="21"/>
      <c r="Q19" s="21"/>
      <c r="R19" s="20"/>
      <c r="S19" s="21"/>
    </row>
    <row r="20" spans="1:24" ht="37.15" customHeight="1" x14ac:dyDescent="0.55000000000000004">
      <c r="A20" s="44" t="s">
        <v>19</v>
      </c>
      <c r="B20" s="44"/>
      <c r="C20" s="12" t="s">
        <v>1</v>
      </c>
      <c r="D20" s="12" t="s">
        <v>63</v>
      </c>
      <c r="E20" s="12" t="s">
        <v>35</v>
      </c>
      <c r="F20" s="12">
        <v>19514</v>
      </c>
      <c r="G20" s="12" t="s">
        <v>15</v>
      </c>
      <c r="H20" s="12" t="s">
        <v>14</v>
      </c>
      <c r="I20" s="22" t="s">
        <v>37</v>
      </c>
      <c r="J20" s="22" t="s">
        <v>2</v>
      </c>
      <c r="K20" s="22" t="s">
        <v>39</v>
      </c>
      <c r="L20" s="22" t="s">
        <v>16</v>
      </c>
      <c r="M20" s="22" t="s">
        <v>51</v>
      </c>
      <c r="N20" s="22" t="s">
        <v>3</v>
      </c>
      <c r="O20" s="22" t="s">
        <v>41</v>
      </c>
      <c r="P20" s="22" t="s">
        <v>18</v>
      </c>
      <c r="Q20" s="22" t="s">
        <v>21</v>
      </c>
      <c r="R20" s="22" t="s">
        <v>43</v>
      </c>
      <c r="S20" s="2" t="s">
        <v>17</v>
      </c>
      <c r="T20" s="2" t="s">
        <v>20</v>
      </c>
      <c r="U20" s="23" t="s">
        <v>12</v>
      </c>
    </row>
    <row r="21" spans="1:24" ht="37.15" customHeight="1" x14ac:dyDescent="0.55000000000000004">
      <c r="A21" s="39" t="s">
        <v>89</v>
      </c>
      <c r="B21" s="39"/>
      <c r="C21" s="24">
        <f t="array" aca="1" ref="C21" ca="1">SUM((Mix_Code=C$20)*1*INDIRECT($V21)*Tons)</f>
        <v>0</v>
      </c>
      <c r="D21" s="24">
        <f t="array" aca="1" ref="D21" ca="1">SUM((Mix_Code=D$20)*1*INDIRECT($V21)*Tons)</f>
        <v>0</v>
      </c>
      <c r="E21" s="24">
        <f t="array" aca="1" ref="E21" ca="1">SUM((Mix_Code=E$20)*1*INDIRECT($V21)*Tons)</f>
        <v>0</v>
      </c>
      <c r="F21" s="24">
        <f t="array" aca="1" ref="F21" ca="1">SUM((Mix_Code=F$20)*1*INDIRECT($V21)*Tons)</f>
        <v>0</v>
      </c>
      <c r="G21" s="24">
        <f t="array" aca="1" ref="G21" ca="1">SUM((Mix_Code=G$20)*1*INDIRECT($V21)*Tons)</f>
        <v>0</v>
      </c>
      <c r="H21" s="24">
        <f t="array" aca="1" ref="H21" ca="1">SUM((Mix_Code=H$20)*1*INDIRECT($V21)*Tons)</f>
        <v>0</v>
      </c>
      <c r="I21" s="24">
        <f t="array" aca="1" ref="I21" ca="1">SUM((Mix_Code=I$20)*1*INDIRECT($V21)*Tons)</f>
        <v>0</v>
      </c>
      <c r="J21" s="24">
        <f t="array" aca="1" ref="J21" ca="1">SUM((Mix_Code=J$20)*1*INDIRECT($V21)*Tons)</f>
        <v>0</v>
      </c>
      <c r="K21" s="24">
        <f t="array" aca="1" ref="K21" ca="1">SUM((Mix_Code=K$20)*1*INDIRECT($V21)*Tons)</f>
        <v>0</v>
      </c>
      <c r="L21" s="24">
        <f t="array" aca="1" ref="L21" ca="1">SUM((Mix_Code=L$20)*1*INDIRECT($V21)*Tons)</f>
        <v>0</v>
      </c>
      <c r="M21" s="24">
        <f t="array" aca="1" ref="M21" ca="1">SUM((Mix_Code=M$20)*1*INDIRECT($V21)*Tons)</f>
        <v>1012.1999999999999</v>
      </c>
      <c r="N21" s="24">
        <f t="array" aca="1" ref="N21" ca="1">SUM((Mix_Code=N$20)*1*INDIRECT($V21)*Tons)</f>
        <v>0</v>
      </c>
      <c r="O21" s="24">
        <f t="array" aca="1" ref="O21" ca="1">SUM((Mix_Code=O$20)*1*INDIRECT($V21)*Tons)</f>
        <v>0</v>
      </c>
      <c r="P21" s="24">
        <f t="array" aca="1" ref="P21" ca="1">SUM((Mix_Code=P$20)*1*INDIRECT($V21)*Tons)</f>
        <v>0</v>
      </c>
      <c r="Q21" s="24">
        <f t="array" aca="1" ref="Q21" ca="1">SUM((Mix_Code=Q$20)*1*INDIRECT($V21)*Tons)</f>
        <v>0</v>
      </c>
      <c r="R21" s="24">
        <f t="array" aca="1" ref="R21" ca="1">SUM((Mix_Code=R$20)*1*INDIRECT($V21)*Tons)</f>
        <v>116.40000000000002</v>
      </c>
      <c r="S21" s="24">
        <f t="array" aca="1" ref="S21" ca="1">SUM((Mix_Code=S$20)*1*INDIRECT($V21)*Tons)</f>
        <v>0</v>
      </c>
      <c r="T21" s="24">
        <f t="array" aca="1" ref="T21" ca="1">SUM((Mix_Code=T$20)*1*INDIRECT($V21)*Tons)</f>
        <v>0</v>
      </c>
      <c r="U21" s="23">
        <f t="array" aca="1" ref="U21" ca="1">SUM(INDIRECT($V21)*Tons)</f>
        <v>1128.5999999999999</v>
      </c>
      <c r="V21" s="39" t="s">
        <v>100</v>
      </c>
      <c r="W21" s="39"/>
      <c r="X21" s="51">
        <f ca="1">SUM(C21:T21)</f>
        <v>1128.5999999999999</v>
      </c>
    </row>
    <row r="22" spans="1:24" ht="37.15" customHeight="1" x14ac:dyDescent="0.55000000000000004">
      <c r="A22" s="39" t="s">
        <v>7</v>
      </c>
      <c r="B22" s="39"/>
      <c r="C22" s="24">
        <f t="array" aca="1" ref="C22" ca="1">SUM((Mix_Code=C$20)*1*INDIRECT($V22)*Tons)</f>
        <v>5441.2330000000002</v>
      </c>
      <c r="D22" s="24">
        <f t="array" aca="1" ref="D22" ca="1">SUM((Mix_Code=D$20)*1*INDIRECT($V22)*Tons)</f>
        <v>1693.9560000000001</v>
      </c>
      <c r="E22" s="24">
        <f t="array" aca="1" ref="E22" ca="1">SUM((Mix_Code=E$20)*1*INDIRECT($V22)*Tons)</f>
        <v>322.40899999999999</v>
      </c>
      <c r="F22" s="24">
        <f t="array" aca="1" ref="F22" ca="1">SUM((Mix_Code=F$20)*1*INDIRECT($V22)*Tons)</f>
        <v>0</v>
      </c>
      <c r="G22" s="24">
        <f t="array" aca="1" ref="G22" ca="1">SUM((Mix_Code=G$20)*1*INDIRECT($V22)*Tons)</f>
        <v>0</v>
      </c>
      <c r="H22" s="24">
        <f t="array" aca="1" ref="H22" ca="1">SUM((Mix_Code=H$20)*1*INDIRECT($V22)*Tons)</f>
        <v>4744.8900000000003</v>
      </c>
      <c r="I22" s="24">
        <f t="array" aca="1" ref="I22" ca="1">SUM((Mix_Code=I$20)*1*INDIRECT($V22)*Tons)</f>
        <v>148</v>
      </c>
      <c r="J22" s="24">
        <f t="array" aca="1" ref="J22" ca="1">SUM((Mix_Code=J$20)*1*INDIRECT($V22)*Tons)</f>
        <v>0</v>
      </c>
      <c r="K22" s="24">
        <f t="array" aca="1" ref="K22" ca="1">SUM((Mix_Code=K$20)*1*INDIRECT($V22)*Tons)</f>
        <v>0</v>
      </c>
      <c r="L22" s="24">
        <f t="array" aca="1" ref="L22" ca="1">SUM((Mix_Code=L$20)*1*INDIRECT($V22)*Tons)</f>
        <v>0</v>
      </c>
      <c r="M22" s="24">
        <f t="array" aca="1" ref="M22" ca="1">SUM((Mix_Code=M$20)*1*INDIRECT($V22)*Tons)</f>
        <v>0</v>
      </c>
      <c r="N22" s="24">
        <f t="array" aca="1" ref="N22" ca="1">SUM((Mix_Code=N$20)*1*INDIRECT($V22)*Tons)</f>
        <v>0</v>
      </c>
      <c r="O22" s="24">
        <f t="array" aca="1" ref="O22" ca="1">SUM((Mix_Code=O$20)*1*INDIRECT($V22)*Tons)</f>
        <v>0</v>
      </c>
      <c r="P22" s="24">
        <f t="array" aca="1" ref="P22" ca="1">SUM((Mix_Code=P$20)*1*INDIRECT($V22)*Tons)</f>
        <v>0</v>
      </c>
      <c r="Q22" s="24">
        <f t="array" aca="1" ref="Q22" ca="1">SUM((Mix_Code=Q$20)*1*INDIRECT($V22)*Tons)</f>
        <v>0</v>
      </c>
      <c r="R22" s="24">
        <f t="array" aca="1" ref="R22" ca="1">SUM((Mix_Code=R$20)*1*INDIRECT($V22)*Tons)</f>
        <v>0</v>
      </c>
      <c r="S22" s="24">
        <f t="array" aca="1" ref="S22" ca="1">SUM((Mix_Code=S$20)*1*INDIRECT($V22)*Tons)</f>
        <v>65.688000000000002</v>
      </c>
      <c r="T22" s="24">
        <f t="array" aca="1" ref="T22" ca="1">SUM((Mix_Code=T$20)*1*INDIRECT($V22)*Tons)</f>
        <v>0</v>
      </c>
      <c r="U22" s="23">
        <f t="array" aca="1" ref="U22" ca="1">SUM(INDIRECT($V22)*Tons)</f>
        <v>12416.176000000001</v>
      </c>
      <c r="V22" s="39" t="s">
        <v>101</v>
      </c>
      <c r="W22" s="39"/>
      <c r="X22" s="51">
        <f ca="1">SUM(C22:T22)</f>
        <v>12416.176000000001</v>
      </c>
    </row>
    <row r="23" spans="1:24" ht="37.15" customHeight="1" x14ac:dyDescent="0.55000000000000004">
      <c r="A23" s="39" t="s">
        <v>92</v>
      </c>
      <c r="B23" s="39"/>
      <c r="C23" s="24">
        <f t="array" aca="1" ref="C23" ca="1">SUM((Mix_Code=C$20)*1*INDIRECT($V23)*Tons)</f>
        <v>2562.8759999999997</v>
      </c>
      <c r="D23" s="24">
        <f t="array" aca="1" ref="D23" ca="1">SUM((Mix_Code=D$20)*1*INDIRECT($V23)*Tons)</f>
        <v>0</v>
      </c>
      <c r="E23" s="24">
        <f t="array" aca="1" ref="E23" ca="1">SUM((Mix_Code=E$20)*1*INDIRECT($V23)*Tons)</f>
        <v>190.46599999999998</v>
      </c>
      <c r="F23" s="24">
        <f t="array" aca="1" ref="F23" ca="1">SUM((Mix_Code=F$20)*1*INDIRECT($V23)*Tons)</f>
        <v>2218.645</v>
      </c>
      <c r="G23" s="24">
        <f t="array" aca="1" ref="G23" ca="1">SUM((Mix_Code=G$20)*1*INDIRECT($V23)*Tons)</f>
        <v>1468.059</v>
      </c>
      <c r="H23" s="24">
        <f t="array" aca="1" ref="H23" ca="1">SUM((Mix_Code=H$20)*1*INDIRECT($V23)*Tons)</f>
        <v>5598.71</v>
      </c>
      <c r="I23" s="24">
        <f t="array" aca="1" ref="I23" ca="1">SUM((Mix_Code=I$20)*1*INDIRECT($V23)*Tons)</f>
        <v>52</v>
      </c>
      <c r="J23" s="24">
        <f t="array" aca="1" ref="J23" ca="1">SUM((Mix_Code=J$20)*1*INDIRECT($V23)*Tons)</f>
        <v>934.47199999999998</v>
      </c>
      <c r="K23" s="24">
        <f t="array" aca="1" ref="K23" ca="1">SUM((Mix_Code=K$20)*1*INDIRECT($V23)*Tons)</f>
        <v>283.589</v>
      </c>
      <c r="L23" s="24">
        <f t="array" aca="1" ref="L23" ca="1">SUM((Mix_Code=L$20)*1*INDIRECT($V23)*Tons)</f>
        <v>2739.0400000000004</v>
      </c>
      <c r="M23" s="24">
        <f t="array" aca="1" ref="M23" ca="1">SUM((Mix_Code=M$20)*1*INDIRECT($V23)*Tons)</f>
        <v>887.36200000000008</v>
      </c>
      <c r="N23" s="24">
        <f t="array" aca="1" ref="N23" ca="1">SUM((Mix_Code=N$20)*1*INDIRECT($V23)*Tons)</f>
        <v>0</v>
      </c>
      <c r="O23" s="24">
        <f t="array" aca="1" ref="O23" ca="1">SUM((Mix_Code=O$20)*1*INDIRECT($V23)*Tons)</f>
        <v>120</v>
      </c>
      <c r="P23" s="24">
        <f t="array" aca="1" ref="P23" ca="1">SUM((Mix_Code=P$20)*1*INDIRECT($V23)*Tons)</f>
        <v>0</v>
      </c>
      <c r="Q23" s="24">
        <f t="array" aca="1" ref="Q23" ca="1">SUM((Mix_Code=Q$20)*1*INDIRECT($V23)*Tons)</f>
        <v>0</v>
      </c>
      <c r="R23" s="24">
        <f t="array" aca="1" ref="R23" ca="1">SUM((Mix_Code=R$20)*1*INDIRECT($V23)*Tons)</f>
        <v>0</v>
      </c>
      <c r="S23" s="24">
        <f t="array" aca="1" ref="S23" ca="1">SUM((Mix_Code=S$20)*1*INDIRECT($V23)*Tons)</f>
        <v>0</v>
      </c>
      <c r="T23" s="24">
        <f t="array" aca="1" ref="T23" ca="1">SUM((Mix_Code=T$20)*1*INDIRECT($V23)*Tons)</f>
        <v>0</v>
      </c>
      <c r="U23" s="23">
        <f t="array" aca="1" ref="U23" ca="1">SUM(INDIRECT($V23)*Tons)</f>
        <v>17055.219000000001</v>
      </c>
      <c r="V23" s="39" t="s">
        <v>102</v>
      </c>
      <c r="W23" s="39"/>
      <c r="X23" s="51">
        <f t="shared" ref="X23:X35" ca="1" si="2">SUM(C23:T23)</f>
        <v>17055.219000000001</v>
      </c>
    </row>
    <row r="24" spans="1:24" ht="37.15" customHeight="1" x14ac:dyDescent="0.55000000000000004">
      <c r="A24" s="39" t="s">
        <v>6</v>
      </c>
      <c r="B24" s="39"/>
      <c r="C24" s="24">
        <f t="array" aca="1" ref="C24" ca="1">SUM((Mix_Code=C$20)*1*INDIRECT($V24)*Tons)</f>
        <v>2690.1670000000004</v>
      </c>
      <c r="D24" s="24">
        <f t="array" aca="1" ref="D24" ca="1">SUM((Mix_Code=D$20)*1*INDIRECT($V24)*Tons)</f>
        <v>0</v>
      </c>
      <c r="E24" s="24">
        <f t="array" aca="1" ref="E24" ca="1">SUM((Mix_Code=E$20)*1*INDIRECT($V24)*Tons)</f>
        <v>42.581000000000003</v>
      </c>
      <c r="F24" s="24">
        <f t="array" aca="1" ref="F24" ca="1">SUM((Mix_Code=F$20)*1*INDIRECT($V24)*Tons)</f>
        <v>895.75200000000007</v>
      </c>
      <c r="G24" s="24">
        <f t="array" aca="1" ref="G24" ca="1">SUM((Mix_Code=G$20)*1*INDIRECT($V24)*Tons)</f>
        <v>534.29700000000003</v>
      </c>
      <c r="H24" s="24">
        <f t="array" aca="1" ref="H24" ca="1">SUM((Mix_Code=H$20)*1*INDIRECT($V24)*Tons)</f>
        <v>1462.81</v>
      </c>
      <c r="I24" s="24">
        <f t="array" aca="1" ref="I24" ca="1">SUM((Mix_Code=I$20)*1*INDIRECT($V24)*Tons)</f>
        <v>0</v>
      </c>
      <c r="J24" s="24">
        <f t="array" aca="1" ref="J24" ca="1">SUM((Mix_Code=J$20)*1*INDIRECT($V24)*Tons)</f>
        <v>842.45600000000013</v>
      </c>
      <c r="K24" s="24">
        <f t="array" aca="1" ref="K24" ca="1">SUM((Mix_Code=K$20)*1*INDIRECT($V24)*Tons)</f>
        <v>138.74700000000001</v>
      </c>
      <c r="L24" s="24">
        <f t="array" aca="1" ref="L24" ca="1">SUM((Mix_Code=L$20)*1*INDIRECT($V24)*Tons)</f>
        <v>1087.5600000000002</v>
      </c>
      <c r="M24" s="24">
        <f t="array" aca="1" ref="M24" ca="1">SUM((Mix_Code=M$20)*1*INDIRECT($V24)*Tons)</f>
        <v>600.57200000000012</v>
      </c>
      <c r="N24" s="24">
        <f t="array" aca="1" ref="N24" ca="1">SUM((Mix_Code=N$20)*1*INDIRECT($V24)*Tons)</f>
        <v>89.92</v>
      </c>
      <c r="O24" s="24">
        <f t="array" aca="1" ref="O24" ca="1">SUM((Mix_Code=O$20)*1*INDIRECT($V24)*Tons)</f>
        <v>64</v>
      </c>
      <c r="P24" s="24">
        <f t="array" aca="1" ref="P24" ca="1">SUM((Mix_Code=P$20)*1*INDIRECT($V24)*Tons)</f>
        <v>0</v>
      </c>
      <c r="Q24" s="24">
        <f t="array" aca="1" ref="Q24" ca="1">SUM((Mix_Code=Q$20)*1*INDIRECT($V24)*Tons)</f>
        <v>0</v>
      </c>
      <c r="R24" s="24">
        <f t="array" aca="1" ref="R24" ca="1">SUM((Mix_Code=R$20)*1*INDIRECT($V24)*Tons)</f>
        <v>101.6</v>
      </c>
      <c r="S24" s="24">
        <f t="array" aca="1" ref="S24" ca="1">SUM((Mix_Code=S$20)*1*INDIRECT($V24)*Tons)</f>
        <v>0</v>
      </c>
      <c r="T24" s="24">
        <f t="array" aca="1" ref="T24" ca="1">SUM((Mix_Code=T$20)*1*INDIRECT($V24)*Tons)</f>
        <v>0</v>
      </c>
      <c r="U24" s="23">
        <f t="array" aca="1" ref="U24" ca="1">SUM(INDIRECT($V24)*Tons)</f>
        <v>8550.4620000000014</v>
      </c>
      <c r="V24" s="39" t="s">
        <v>103</v>
      </c>
      <c r="W24" s="39"/>
      <c r="X24" s="51">
        <f t="shared" ca="1" si="2"/>
        <v>8550.4620000000014</v>
      </c>
    </row>
    <row r="25" spans="1:24" ht="37.15" customHeight="1" x14ac:dyDescent="0.55000000000000004">
      <c r="A25" s="39" t="s">
        <v>5</v>
      </c>
      <c r="B25" s="39"/>
      <c r="C25" s="24">
        <f t="array" aca="1" ref="C25" ca="1">SUM((Mix_Code=C$20)*1*INDIRECT($V25)*Tons)</f>
        <v>0</v>
      </c>
      <c r="D25" s="24">
        <f t="array" aca="1" ref="D25" ca="1">SUM((Mix_Code=D$20)*1*INDIRECT($V25)*Tons)</f>
        <v>0</v>
      </c>
      <c r="E25" s="24">
        <f t="array" aca="1" ref="E25" ca="1">SUM((Mix_Code=E$20)*1*INDIRECT($V25)*Tons)</f>
        <v>0</v>
      </c>
      <c r="F25" s="24">
        <f t="array" aca="1" ref="F25" ca="1">SUM((Mix_Code=F$20)*1*INDIRECT($V25)*Tons)</f>
        <v>0</v>
      </c>
      <c r="G25" s="24">
        <f t="array" aca="1" ref="G25" ca="1">SUM((Mix_Code=G$20)*1*INDIRECT($V25)*Tons)</f>
        <v>646.27200000000005</v>
      </c>
      <c r="H25" s="24">
        <f t="array" aca="1" ref="H25" ca="1">SUM((Mix_Code=H$20)*1*INDIRECT($V25)*Tons)</f>
        <v>0</v>
      </c>
      <c r="I25" s="24">
        <f t="array" aca="1" ref="I25" ca="1">SUM((Mix_Code=I$20)*1*INDIRECT($V25)*Tons)</f>
        <v>0</v>
      </c>
      <c r="J25" s="24">
        <f t="array" aca="1" ref="J25" ca="1">SUM((Mix_Code=J$20)*1*INDIRECT($V25)*Tons)</f>
        <v>407.67199999999997</v>
      </c>
      <c r="K25" s="24">
        <f t="array" aca="1" ref="K25" ca="1">SUM((Mix_Code=K$20)*1*INDIRECT($V25)*Tons)</f>
        <v>35.239000000000004</v>
      </c>
      <c r="L25" s="24">
        <f t="array" aca="1" ref="L25" ca="1">SUM((Mix_Code=L$20)*1*INDIRECT($V25)*Tons)</f>
        <v>0</v>
      </c>
      <c r="M25" s="24">
        <f t="array" aca="1" ref="M25" ca="1">SUM((Mix_Code=M$20)*1*INDIRECT($V25)*Tons)</f>
        <v>0</v>
      </c>
      <c r="N25" s="24">
        <f t="array" aca="1" ref="N25" ca="1">SUM((Mix_Code=N$20)*1*INDIRECT($V25)*Tons)</f>
        <v>0</v>
      </c>
      <c r="O25" s="24">
        <f t="array" aca="1" ref="O25" ca="1">SUM((Mix_Code=O$20)*1*INDIRECT($V25)*Tons)</f>
        <v>0</v>
      </c>
      <c r="P25" s="24">
        <f t="array" aca="1" ref="P25" ca="1">SUM((Mix_Code=P$20)*1*INDIRECT($V25)*Tons)</f>
        <v>0</v>
      </c>
      <c r="Q25" s="24">
        <f t="array" aca="1" ref="Q25" ca="1">SUM((Mix_Code=Q$20)*1*INDIRECT($V25)*Tons)</f>
        <v>0</v>
      </c>
      <c r="R25" s="24">
        <f t="array" aca="1" ref="R25" ca="1">SUM((Mix_Code=R$20)*1*INDIRECT($V25)*Tons)</f>
        <v>0</v>
      </c>
      <c r="S25" s="24">
        <f t="array" aca="1" ref="S25" ca="1">SUM((Mix_Code=S$20)*1*INDIRECT($V25)*Tons)</f>
        <v>0</v>
      </c>
      <c r="T25" s="24">
        <f t="array" aca="1" ref="T25" ca="1">SUM((Mix_Code=T$20)*1*INDIRECT($V25)*Tons)</f>
        <v>0</v>
      </c>
      <c r="U25" s="23">
        <f t="array" aca="1" ref="U25" ca="1">SUM(INDIRECT($V25)*Tons)</f>
        <v>1089.183</v>
      </c>
      <c r="V25" s="39" t="s">
        <v>104</v>
      </c>
      <c r="W25" s="39"/>
      <c r="X25" s="51">
        <f t="shared" ca="1" si="2"/>
        <v>1089.183</v>
      </c>
    </row>
    <row r="26" spans="1:24" ht="37.15" customHeight="1" x14ac:dyDescent="0.55000000000000004">
      <c r="A26" s="39" t="s">
        <v>4</v>
      </c>
      <c r="B26" s="39"/>
      <c r="C26" s="24">
        <f t="array" aca="1" ref="C26" ca="1">SUM((Mix_Code=C$20)*1*INDIRECT($V26)*Tons)</f>
        <v>0</v>
      </c>
      <c r="D26" s="24">
        <f t="array" aca="1" ref="D26" ca="1">SUM((Mix_Code=D$20)*1*INDIRECT($V26)*Tons)</f>
        <v>1514.92</v>
      </c>
      <c r="E26" s="24">
        <f t="array" aca="1" ref="E26" ca="1">SUM((Mix_Code=E$20)*1*INDIRECT($V26)*Tons)</f>
        <v>0</v>
      </c>
      <c r="F26" s="24">
        <f t="array" aca="1" ref="F26" ca="1">SUM((Mix_Code=F$20)*1*INDIRECT($V26)*Tons)</f>
        <v>0</v>
      </c>
      <c r="G26" s="24">
        <f t="array" aca="1" ref="G26" ca="1">SUM((Mix_Code=G$20)*1*INDIRECT($V26)*Tons)</f>
        <v>1429.64</v>
      </c>
      <c r="H26" s="24">
        <f t="array" aca="1" ref="H26" ca="1">SUM((Mix_Code=H$20)*1*INDIRECT($V26)*Tons)</f>
        <v>0</v>
      </c>
      <c r="I26" s="24">
        <f t="array" aca="1" ref="I26" ca="1">SUM((Mix_Code=I$20)*1*INDIRECT($V26)*Tons)</f>
        <v>0</v>
      </c>
      <c r="J26" s="24">
        <f t="array" aca="1" ref="J26" ca="1">SUM((Mix_Code=J$20)*1*INDIRECT($V26)*Tons)</f>
        <v>797.31000000000006</v>
      </c>
      <c r="K26" s="24">
        <f t="array" aca="1" ref="K26" ca="1">SUM((Mix_Code=K$20)*1*INDIRECT($V26)*Tons)</f>
        <v>0</v>
      </c>
      <c r="L26" s="24">
        <f t="array" aca="1" ref="L26" ca="1">SUM((Mix_Code=L$20)*1*INDIRECT($V26)*Tons)</f>
        <v>676.17000000000007</v>
      </c>
      <c r="M26" s="24">
        <f t="array" aca="1" ref="M26" ca="1">SUM((Mix_Code=M$20)*1*INDIRECT($V26)*Tons)</f>
        <v>0</v>
      </c>
      <c r="N26" s="24">
        <f t="array" aca="1" ref="N26" ca="1">SUM((Mix_Code=N$20)*1*INDIRECT($V26)*Tons)</f>
        <v>0</v>
      </c>
      <c r="O26" s="24">
        <f t="array" aca="1" ref="O26" ca="1">SUM((Mix_Code=O$20)*1*INDIRECT($V26)*Tons)</f>
        <v>0</v>
      </c>
      <c r="P26" s="24">
        <f t="array" aca="1" ref="P26" ca="1">SUM((Mix_Code=P$20)*1*INDIRECT($V26)*Tons)</f>
        <v>0</v>
      </c>
      <c r="Q26" s="24">
        <f t="array" aca="1" ref="Q26" ca="1">SUM((Mix_Code=Q$20)*1*INDIRECT($V26)*Tons)</f>
        <v>752.64</v>
      </c>
      <c r="R26" s="24">
        <f t="array" aca="1" ref="R26" ca="1">SUM((Mix_Code=R$20)*1*INDIRECT($V26)*Tons)</f>
        <v>0</v>
      </c>
      <c r="S26" s="24">
        <f t="array" aca="1" ref="S26" ca="1">SUM((Mix_Code=S$20)*1*INDIRECT($V26)*Tons)</f>
        <v>226.76500000000001</v>
      </c>
      <c r="T26" s="24">
        <f t="array" aca="1" ref="T26" ca="1">SUM((Mix_Code=T$20)*1*INDIRECT($V26)*Tons)</f>
        <v>1741.42</v>
      </c>
      <c r="U26" s="23">
        <f t="array" aca="1" ref="U26" ca="1">SUM(INDIRECT($V26)*Tons)</f>
        <v>7138.8650000000007</v>
      </c>
      <c r="V26" s="39" t="s">
        <v>105</v>
      </c>
      <c r="W26" s="39"/>
      <c r="X26" s="51">
        <f t="shared" ca="1" si="2"/>
        <v>7138.8650000000016</v>
      </c>
    </row>
    <row r="27" spans="1:24" ht="37.15" customHeight="1" x14ac:dyDescent="0.55000000000000004">
      <c r="A27" s="39" t="s">
        <v>88</v>
      </c>
      <c r="B27" s="39"/>
      <c r="C27" s="24">
        <f t="array" aca="1" ref="C27" ca="1">SUM((Mix_Code=C$20)*1*INDIRECT($V27)*Tons)</f>
        <v>0</v>
      </c>
      <c r="D27" s="24">
        <f t="array" aca="1" ref="D27" ca="1">SUM((Mix_Code=D$20)*1*INDIRECT($V27)*Tons)</f>
        <v>1549.3500000000001</v>
      </c>
      <c r="E27" s="24">
        <f t="array" aca="1" ref="E27" ca="1">SUM((Mix_Code=E$20)*1*INDIRECT($V27)*Tons)</f>
        <v>0</v>
      </c>
      <c r="F27" s="24">
        <f t="array" aca="1" ref="F27" ca="1">SUM((Mix_Code=F$20)*1*INDIRECT($V27)*Tons)</f>
        <v>0</v>
      </c>
      <c r="G27" s="24">
        <f t="array" aca="1" ref="G27" ca="1">SUM((Mix_Code=G$20)*1*INDIRECT($V27)*Tons)</f>
        <v>326.18</v>
      </c>
      <c r="H27" s="24">
        <f t="array" aca="1" ref="H27" ca="1">SUM((Mix_Code=H$20)*1*INDIRECT($V27)*Tons)</f>
        <v>0</v>
      </c>
      <c r="I27" s="24">
        <f t="array" aca="1" ref="I27" ca="1">SUM((Mix_Code=I$20)*1*INDIRECT($V27)*Tons)</f>
        <v>0</v>
      </c>
      <c r="J27" s="24">
        <f t="array" aca="1" ref="J27" ca="1">SUM((Mix_Code=J$20)*1*INDIRECT($V27)*Tons)</f>
        <v>531.54</v>
      </c>
      <c r="K27" s="24">
        <f t="array" aca="1" ref="K27" ca="1">SUM((Mix_Code=K$20)*1*INDIRECT($V27)*Tons)</f>
        <v>0</v>
      </c>
      <c r="L27" s="24">
        <f t="array" aca="1" ref="L27" ca="1">SUM((Mix_Code=L$20)*1*INDIRECT($V27)*Tons)</f>
        <v>368.82</v>
      </c>
      <c r="M27" s="24">
        <f t="array" aca="1" ref="M27" ca="1">SUM((Mix_Code=M$20)*1*INDIRECT($V27)*Tons)</f>
        <v>0</v>
      </c>
      <c r="N27" s="24">
        <f t="array" aca="1" ref="N27" ca="1">SUM((Mix_Code=N$20)*1*INDIRECT($V27)*Tons)</f>
        <v>0</v>
      </c>
      <c r="O27" s="24">
        <f t="array" aca="1" ref="O27" ca="1">SUM((Mix_Code=O$20)*1*INDIRECT($V27)*Tons)</f>
        <v>0</v>
      </c>
      <c r="P27" s="24">
        <f t="array" aca="1" ref="P27" ca="1">SUM((Mix_Code=P$20)*1*INDIRECT($V27)*Tons)</f>
        <v>0</v>
      </c>
      <c r="Q27" s="24">
        <f t="array" aca="1" ref="Q27" ca="1">SUM((Mix_Code=Q$20)*1*INDIRECT($V27)*Tons)</f>
        <v>339.20000000000005</v>
      </c>
      <c r="R27" s="24">
        <f t="array" aca="1" ref="R27" ca="1">SUM((Mix_Code=R$20)*1*INDIRECT($V27)*Tons)</f>
        <v>0</v>
      </c>
      <c r="S27" s="24">
        <f t="array" aca="1" ref="S27" ca="1">SUM((Mix_Code=S$20)*1*INDIRECT($V27)*Tons)</f>
        <v>704.16499999999996</v>
      </c>
      <c r="T27" s="24">
        <f t="array" aca="1" ref="T27" ca="1">SUM((Mix_Code=T$20)*1*INDIRECT($V27)*Tons)</f>
        <v>1968.8990000000001</v>
      </c>
      <c r="U27" s="23">
        <f t="array" aca="1" ref="U27" ca="1">SUM(INDIRECT($V27)*Tons)</f>
        <v>5788.1540000000014</v>
      </c>
      <c r="V27" s="39" t="s">
        <v>106</v>
      </c>
      <c r="W27" s="39"/>
      <c r="X27" s="51">
        <f t="shared" ca="1" si="2"/>
        <v>5788.1540000000005</v>
      </c>
    </row>
    <row r="28" spans="1:24" ht="37.15" customHeight="1" x14ac:dyDescent="0.55000000000000004">
      <c r="A28" s="40" t="s">
        <v>8</v>
      </c>
      <c r="B28" s="41"/>
      <c r="C28" s="24">
        <f t="array" aca="1" ref="C28" ca="1">SUM((Mix_Code=C$20)*1*INDIRECT($V28)*Tons)</f>
        <v>2499.9129999999996</v>
      </c>
      <c r="D28" s="24">
        <f t="array" aca="1" ref="D28" ca="1">SUM((Mix_Code=D$20)*1*INDIRECT($V28)*Tons)</f>
        <v>757.46</v>
      </c>
      <c r="E28" s="24">
        <f t="array" aca="1" ref="E28" ca="1">SUM((Mix_Code=E$20)*1*INDIRECT($V28)*Tons)</f>
        <v>98.269000000000005</v>
      </c>
      <c r="F28" s="24">
        <f t="array" aca="1" ref="F28" ca="1">SUM((Mix_Code=F$20)*1*INDIRECT($V28)*Tons)</f>
        <v>659.37300000000005</v>
      </c>
      <c r="G28" s="24">
        <f t="array" aca="1" ref="G28" ca="1">SUM((Mix_Code=G$20)*1*INDIRECT($V28)*Tons)</f>
        <v>789.74</v>
      </c>
      <c r="H28" s="24">
        <f t="array" aca="1" ref="H28" ca="1">SUM((Mix_Code=H$20)*1*INDIRECT($V28)*Tons)</f>
        <v>685.9799999999999</v>
      </c>
      <c r="I28" s="24">
        <f t="array" aca="1" ref="I28" ca="1">SUM((Mix_Code=I$20)*1*INDIRECT($V28)*Tons)</f>
        <v>36</v>
      </c>
      <c r="J28" s="24">
        <f t="array" aca="1" ref="J28" ca="1">SUM((Mix_Code=J$20)*1*INDIRECT($V28)*Tons)</f>
        <v>380.98200000000003</v>
      </c>
      <c r="K28" s="24">
        <f t="array" aca="1" ref="K28" ca="1">SUM((Mix_Code=K$20)*1*INDIRECT($V28)*Tons)</f>
        <v>15.063999999999998</v>
      </c>
      <c r="L28" s="24">
        <f t="array" aca="1" ref="L28" ca="1">SUM((Mix_Code=L$20)*1*INDIRECT($V28)*Tons)</f>
        <v>425.39</v>
      </c>
      <c r="M28" s="24">
        <f t="array" aca="1" ref="M28" ca="1">SUM((Mix_Code=M$20)*1*INDIRECT($V28)*Tons)</f>
        <v>253.04999999999998</v>
      </c>
      <c r="N28" s="24">
        <f t="array" aca="1" ref="N28" ca="1">SUM((Mix_Code=N$20)*1*INDIRECT($V28)*Tons)</f>
        <v>0</v>
      </c>
      <c r="O28" s="24">
        <f t="array" aca="1" ref="O28" ca="1">SUM((Mix_Code=O$20)*1*INDIRECT($V28)*Tons)</f>
        <v>0</v>
      </c>
      <c r="P28" s="24">
        <f t="array" aca="1" ref="P28" ca="1">SUM((Mix_Code=P$20)*1*INDIRECT($V28)*Tons)</f>
        <v>0</v>
      </c>
      <c r="Q28" s="24">
        <f t="array" aca="1" ref="Q28" ca="1">SUM((Mix_Code=Q$20)*1*INDIRECT($V28)*Tons)</f>
        <v>0</v>
      </c>
      <c r="R28" s="24">
        <f t="array" aca="1" ref="R28" ca="1">SUM((Mix_Code=R$20)*1*INDIRECT($V28)*Tons)</f>
        <v>0</v>
      </c>
      <c r="S28" s="24">
        <f t="array" aca="1" ref="S28" ca="1">SUM((Mix_Code=S$20)*1*INDIRECT($V28)*Tons)</f>
        <v>277.75799999999998</v>
      </c>
      <c r="T28" s="24">
        <f t="array" aca="1" ref="T28" ca="1">SUM((Mix_Code=T$20)*1*INDIRECT($V28)*Tons)</f>
        <v>595.57999999999993</v>
      </c>
      <c r="U28" s="23">
        <f t="array" aca="1" ref="U28" ca="1">SUM(INDIRECT($V28)*Tons)</f>
        <v>7474.5589999999993</v>
      </c>
      <c r="V28" s="40" t="s">
        <v>107</v>
      </c>
      <c r="W28" s="41"/>
      <c r="X28" s="51">
        <f t="shared" ca="1" si="2"/>
        <v>7474.5590000000002</v>
      </c>
    </row>
    <row r="29" spans="1:24" ht="37.15" customHeight="1" x14ac:dyDescent="0.55000000000000004">
      <c r="A29" s="40" t="s">
        <v>90</v>
      </c>
      <c r="B29" s="41"/>
      <c r="C29" s="24">
        <f t="array" aca="1" ref="C29" ca="1">SUM((Mix_Code=C$20)*1*INDIRECT($V29)*Tons)</f>
        <v>1866.8400000000001</v>
      </c>
      <c r="D29" s="24">
        <f t="array" aca="1" ref="D29" ca="1">SUM((Mix_Code=D$20)*1*INDIRECT($V29)*Tons)</f>
        <v>0</v>
      </c>
      <c r="E29" s="24">
        <f t="array" aca="1" ref="E29" ca="1">SUM((Mix_Code=E$20)*1*INDIRECT($V29)*Tons)</f>
        <v>0</v>
      </c>
      <c r="F29" s="24">
        <f t="array" aca="1" ref="F29" ca="1">SUM((Mix_Code=F$20)*1*INDIRECT($V29)*Tons)</f>
        <v>0</v>
      </c>
      <c r="G29" s="24">
        <f t="array" aca="1" ref="G29" ca="1">SUM((Mix_Code=G$20)*1*INDIRECT($V29)*Tons)</f>
        <v>0</v>
      </c>
      <c r="H29" s="24">
        <f t="array" aca="1" ref="H29" ca="1">SUM((Mix_Code=H$20)*1*INDIRECT($V29)*Tons)</f>
        <v>0</v>
      </c>
      <c r="I29" s="24">
        <f t="array" aca="1" ref="I29" ca="1">SUM((Mix_Code=I$20)*1*INDIRECT($V29)*Tons)</f>
        <v>0</v>
      </c>
      <c r="J29" s="24">
        <f t="array" aca="1" ref="J29" ca="1">SUM((Mix_Code=J$20)*1*INDIRECT($V29)*Tons)</f>
        <v>0</v>
      </c>
      <c r="K29" s="24">
        <f t="array" aca="1" ref="K29" ca="1">SUM((Mix_Code=K$20)*1*INDIRECT($V29)*Tons)</f>
        <v>0</v>
      </c>
      <c r="L29" s="24">
        <f t="array" aca="1" ref="L29" ca="1">SUM((Mix_Code=L$20)*1*INDIRECT($V29)*Tons)</f>
        <v>0</v>
      </c>
      <c r="M29" s="24">
        <f t="array" aca="1" ref="M29" ca="1">SUM((Mix_Code=M$20)*1*INDIRECT($V29)*Tons)</f>
        <v>0</v>
      </c>
      <c r="N29" s="24">
        <f t="array" aca="1" ref="N29" ca="1">SUM((Mix_Code=N$20)*1*INDIRECT($V29)*Tons)</f>
        <v>213.56</v>
      </c>
      <c r="O29" s="24">
        <f t="array" aca="1" ref="O29" ca="1">SUM((Mix_Code=O$20)*1*INDIRECT($V29)*Tons)</f>
        <v>152</v>
      </c>
      <c r="P29" s="24">
        <f t="array" aca="1" ref="P29" ca="1">SUM((Mix_Code=P$20)*1*INDIRECT($V29)*Tons)</f>
        <v>0</v>
      </c>
      <c r="Q29" s="24">
        <f t="array" aca="1" ref="Q29" ca="1">SUM((Mix_Code=Q$20)*1*INDIRECT($V29)*Tons)</f>
        <v>0</v>
      </c>
      <c r="R29" s="24">
        <f t="array" aca="1" ref="R29" ca="1">SUM((Mix_Code=R$20)*1*INDIRECT($V29)*Tons)</f>
        <v>0</v>
      </c>
      <c r="S29" s="24">
        <f t="array" aca="1" ref="S29" ca="1">SUM((Mix_Code=S$20)*1*INDIRECT($V29)*Tons)</f>
        <v>0</v>
      </c>
      <c r="T29" s="24">
        <f t="array" aca="1" ref="T29" ca="1">SUM((Mix_Code=T$20)*1*INDIRECT($V29)*Tons)</f>
        <v>0</v>
      </c>
      <c r="U29" s="23">
        <f t="array" aca="1" ref="U29" ca="1">SUM(INDIRECT($V29)*Tons)</f>
        <v>2232.4</v>
      </c>
      <c r="V29" s="40" t="s">
        <v>108</v>
      </c>
      <c r="W29" s="41"/>
      <c r="X29" s="51">
        <f t="shared" ca="1" si="2"/>
        <v>2232.4</v>
      </c>
    </row>
    <row r="30" spans="1:24" ht="37.15" customHeight="1" x14ac:dyDescent="0.55000000000000004">
      <c r="A30" s="40" t="s">
        <v>91</v>
      </c>
      <c r="B30" s="41"/>
      <c r="C30" s="24">
        <f t="array" aca="1" ref="C30" ca="1">SUM((Mix_Code=C$20)*1*INDIRECT($V30)*Tons)</f>
        <v>1658.1599999999999</v>
      </c>
      <c r="D30" s="24">
        <f t="array" aca="1" ref="D30" ca="1">SUM((Mix_Code=D$20)*1*INDIRECT($V30)*Tons)</f>
        <v>0</v>
      </c>
      <c r="E30" s="24">
        <f t="array" aca="1" ref="E30" ca="1">SUM((Mix_Code=E$20)*1*INDIRECT($V30)*Tons)</f>
        <v>0</v>
      </c>
      <c r="F30" s="24">
        <f t="array" aca="1" ref="F30" ca="1">SUM((Mix_Code=F$20)*1*INDIRECT($V30)*Tons)</f>
        <v>0</v>
      </c>
      <c r="G30" s="24">
        <f t="array" aca="1" ref="G30" ca="1">SUM((Mix_Code=G$20)*1*INDIRECT($V30)*Tons)</f>
        <v>0</v>
      </c>
      <c r="H30" s="24">
        <f t="array" aca="1" ref="H30" ca="1">SUM((Mix_Code=H$20)*1*INDIRECT($V30)*Tons)</f>
        <v>0</v>
      </c>
      <c r="I30" s="24">
        <f t="array" aca="1" ref="I30" ca="1">SUM((Mix_Code=I$20)*1*INDIRECT($V30)*Tons)</f>
        <v>0</v>
      </c>
      <c r="J30" s="24">
        <f t="array" aca="1" ref="J30" ca="1">SUM((Mix_Code=J$20)*1*INDIRECT($V30)*Tons)</f>
        <v>0</v>
      </c>
      <c r="K30" s="24">
        <f t="array" aca="1" ref="K30" ca="1">SUM((Mix_Code=K$20)*1*INDIRECT($V30)*Tons)</f>
        <v>0</v>
      </c>
      <c r="L30" s="24">
        <f t="array" aca="1" ref="L30" ca="1">SUM((Mix_Code=L$20)*1*INDIRECT($V30)*Tons)</f>
        <v>594.20999999999992</v>
      </c>
      <c r="M30" s="24">
        <f t="array" aca="1" ref="M30" ca="1">SUM((Mix_Code=M$20)*1*INDIRECT($V30)*Tons)</f>
        <v>0</v>
      </c>
      <c r="N30" s="24">
        <f t="array" aca="1" ref="N30" ca="1">SUM((Mix_Code=N$20)*1*INDIRECT($V30)*Tons)</f>
        <v>168.6</v>
      </c>
      <c r="O30" s="24">
        <f t="array" aca="1" ref="O30" ca="1">SUM((Mix_Code=O$20)*1*INDIRECT($V30)*Tons)</f>
        <v>0</v>
      </c>
      <c r="P30" s="24">
        <f t="array" aca="1" ref="P30" ca="1">SUM((Mix_Code=P$20)*1*INDIRECT($V30)*Tons)</f>
        <v>0</v>
      </c>
      <c r="Q30" s="24">
        <f t="array" aca="1" ref="Q30" ca="1">SUM((Mix_Code=Q$20)*1*INDIRECT($V30)*Tons)</f>
        <v>0</v>
      </c>
      <c r="R30" s="24">
        <f t="array" aca="1" ref="R30" ca="1">SUM((Mix_Code=R$20)*1*INDIRECT($V30)*Tons)</f>
        <v>108.80000000000001</v>
      </c>
      <c r="S30" s="24">
        <f t="array" aca="1" ref="S30" ca="1">SUM((Mix_Code=S$20)*1*INDIRECT($V30)*Tons)</f>
        <v>0</v>
      </c>
      <c r="T30" s="24">
        <f t="array" aca="1" ref="T30" ca="1">SUM((Mix_Code=T$20)*1*INDIRECT($V30)*Tons)</f>
        <v>0</v>
      </c>
      <c r="U30" s="23">
        <f t="array" aca="1" ref="U30" ca="1">SUM(INDIRECT($V30)*Tons)</f>
        <v>2529.77</v>
      </c>
      <c r="V30" s="40" t="s">
        <v>109</v>
      </c>
      <c r="W30" s="41"/>
      <c r="X30" s="51">
        <f t="shared" ca="1" si="2"/>
        <v>2529.77</v>
      </c>
    </row>
    <row r="31" spans="1:24" ht="37.15" customHeight="1" x14ac:dyDescent="0.55000000000000004">
      <c r="A31" s="40" t="s">
        <v>9</v>
      </c>
      <c r="B31" s="41"/>
      <c r="C31" s="24">
        <f t="array" aca="1" ref="C31" ca="1">SUM((Mix_Code=C$20)*1*INDIRECT($V31)*Tons)</f>
        <v>557.2349999999999</v>
      </c>
      <c r="D31" s="24">
        <f t="array" aca="1" ref="D31" ca="1">SUM((Mix_Code=D$20)*1*INDIRECT($V31)*Tons)</f>
        <v>268.55399999999997</v>
      </c>
      <c r="E31" s="24">
        <f t="array" aca="1" ref="E31" ca="1">SUM((Mix_Code=E$20)*1*INDIRECT($V31)*Tons)</f>
        <v>24.254999999999999</v>
      </c>
      <c r="F31" s="24">
        <f t="array" aca="1" ref="F31" ca="1">SUM((Mix_Code=F$20)*1*INDIRECT($V31)*Tons)</f>
        <v>0</v>
      </c>
      <c r="G31" s="24">
        <f t="array" aca="1" ref="G31" ca="1">SUM((Mix_Code=G$20)*1*INDIRECT($V31)*Tons)</f>
        <v>249.392</v>
      </c>
      <c r="H31" s="24">
        <f t="array" aca="1" ref="H31" ca="1">SUM((Mix_Code=H$20)*1*INDIRECT($V31)*Tons)</f>
        <v>0</v>
      </c>
      <c r="I31" s="24">
        <f t="array" aca="1" ref="I31" ca="1">SUM((Mix_Code=I$20)*1*INDIRECT($V31)*Tons)</f>
        <v>0</v>
      </c>
      <c r="J31" s="24">
        <f t="array" aca="1" ref="J31" ca="1">SUM((Mix_Code=J$20)*1*INDIRECT($V31)*Tons)</f>
        <v>77.800000000000011</v>
      </c>
      <c r="K31" s="24">
        <f t="array" aca="1" ref="K31" ca="1">SUM((Mix_Code=K$20)*1*INDIRECT($V31)*Tons)</f>
        <v>6.7250000000000005</v>
      </c>
      <c r="L31" s="24">
        <f t="array" aca="1" ref="L31" ca="1">SUM((Mix_Code=L$20)*1*INDIRECT($V31)*Tons)</f>
        <v>0</v>
      </c>
      <c r="M31" s="24">
        <f t="array" aca="1" ref="M31" ca="1">SUM((Mix_Code=M$20)*1*INDIRECT($V31)*Tons)</f>
        <v>0</v>
      </c>
      <c r="N31" s="24">
        <f t="array" aca="1" ref="N31" ca="1">SUM((Mix_Code=N$20)*1*INDIRECT($V31)*Tons)</f>
        <v>0</v>
      </c>
      <c r="O31" s="24">
        <f t="array" aca="1" ref="O31" ca="1">SUM((Mix_Code=O$20)*1*INDIRECT($V31)*Tons)</f>
        <v>0</v>
      </c>
      <c r="P31" s="24">
        <f t="array" aca="1" ref="P31" ca="1">SUM((Mix_Code=P$20)*1*INDIRECT($V31)*Tons)</f>
        <v>0</v>
      </c>
      <c r="Q31" s="24">
        <f t="array" aca="1" ref="Q31" ca="1">SUM((Mix_Code=Q$20)*1*INDIRECT($V31)*Tons)</f>
        <v>0</v>
      </c>
      <c r="R31" s="24">
        <f t="array" aca="1" ref="R31" ca="1">SUM((Mix_Code=R$20)*1*INDIRECT($V31)*Tons)</f>
        <v>0</v>
      </c>
      <c r="S31" s="24">
        <f t="array" aca="1" ref="S31" ca="1">SUM((Mix_Code=S$20)*1*INDIRECT($V31)*Tons)</f>
        <v>0</v>
      </c>
      <c r="T31" s="24">
        <f t="array" aca="1" ref="T31" ca="1">SUM((Mix_Code=T$20)*1*INDIRECT($V31)*Tons)</f>
        <v>202.37100000000001</v>
      </c>
      <c r="U31" s="23">
        <f t="array" aca="1" ref="U31" ca="1">SUM(INDIRECT($V31)*Tons)</f>
        <v>1386.3320000000001</v>
      </c>
      <c r="V31" s="40" t="s">
        <v>9</v>
      </c>
      <c r="W31" s="41"/>
      <c r="X31" s="51">
        <f t="shared" ca="1" si="2"/>
        <v>1386.3319999999999</v>
      </c>
    </row>
    <row r="32" spans="1:24" ht="37.15" customHeight="1" x14ac:dyDescent="0.55000000000000004">
      <c r="A32" s="40" t="s">
        <v>10</v>
      </c>
      <c r="B32" s="41"/>
      <c r="C32" s="24">
        <f t="array" aca="1" ref="C32" ca="1">SUM((Mix_Code=C$20)*1*INDIRECT($V32)*Tons)</f>
        <v>2325.5810000000001</v>
      </c>
      <c r="D32" s="24">
        <f t="array" aca="1" ref="D32" ca="1">SUM((Mix_Code=D$20)*1*INDIRECT($V32)*Tons)</f>
        <v>482.02000000000004</v>
      </c>
      <c r="E32" s="24">
        <f t="array" aca="1" ref="E32" ca="1">SUM((Mix_Code=E$20)*1*INDIRECT($V32)*Tons)</f>
        <v>178.58100000000002</v>
      </c>
      <c r="F32" s="24">
        <f t="array" aca="1" ref="F32" ca="1">SUM((Mix_Code=F$20)*1*INDIRECT($V32)*Tons)</f>
        <v>0</v>
      </c>
      <c r="G32" s="24">
        <f t="array" aca="1" ref="G32" ca="1">SUM((Mix_Code=G$20)*1*INDIRECT($V32)*Tons)</f>
        <v>1238.4919999999997</v>
      </c>
      <c r="H32" s="24">
        <f t="array" aca="1" ref="H32" ca="1">SUM((Mix_Code=H$20)*1*INDIRECT($V32)*Tons)</f>
        <v>1529.79</v>
      </c>
      <c r="I32" s="24">
        <f t="array" aca="1" ref="I32" ca="1">SUM((Mix_Code=I$20)*1*INDIRECT($V32)*Tons)</f>
        <v>136</v>
      </c>
      <c r="J32" s="24">
        <f t="array" aca="1" ref="J32" ca="1">SUM((Mix_Code=J$20)*1*INDIRECT($V32)*Tons)</f>
        <v>633.60399999999993</v>
      </c>
      <c r="K32" s="24">
        <f t="array" aca="1" ref="K32" ca="1">SUM((Mix_Code=K$20)*1*INDIRECT($V32)*Tons)</f>
        <v>111.40299999999999</v>
      </c>
      <c r="L32" s="24">
        <f t="array" aca="1" ref="L32" ca="1">SUM((Mix_Code=L$20)*1*INDIRECT($V32)*Tons)</f>
        <v>289.09500000000003</v>
      </c>
      <c r="M32" s="24">
        <f t="array" aca="1" ref="M32" ca="1">SUM((Mix_Code=M$20)*1*INDIRECT($V32)*Tons)</f>
        <v>165.32599999999999</v>
      </c>
      <c r="N32" s="24">
        <f t="array" aca="1" ref="N32" ca="1">SUM((Mix_Code=N$20)*1*INDIRECT($V32)*Tons)</f>
        <v>50.58</v>
      </c>
      <c r="O32" s="24">
        <f t="array" aca="1" ref="O32" ca="1">SUM((Mix_Code=O$20)*1*INDIRECT($V32)*Tons)</f>
        <v>36</v>
      </c>
      <c r="P32" s="24">
        <f t="array" aca="1" ref="P32" ca="1">SUM((Mix_Code=P$20)*1*INDIRECT($V32)*Tons)</f>
        <v>0</v>
      </c>
      <c r="Q32" s="24">
        <f t="array" aca="1" ref="Q32" ca="1">SUM((Mix_Code=Q$20)*1*INDIRECT($V32)*Tons)</f>
        <v>0</v>
      </c>
      <c r="R32" s="24">
        <f t="array" aca="1" ref="R32" ca="1">SUM((Mix_Code=R$20)*1*INDIRECT($V32)*Tons)</f>
        <v>19.600000000000001</v>
      </c>
      <c r="S32" s="24">
        <f t="array" aca="1" ref="S32" ca="1">SUM((Mix_Code=S$20)*1*INDIRECT($V32)*Tons)</f>
        <v>979.20800000000008</v>
      </c>
      <c r="T32" s="24">
        <f t="array" aca="1" ref="T32" ca="1">SUM((Mix_Code=T$20)*1*INDIRECT($V32)*Tons)</f>
        <v>787.36199999999997</v>
      </c>
      <c r="U32" s="23">
        <f t="array" aca="1" ref="U32" ca="1">SUM(INDIRECT($V32)*Tons)</f>
        <v>8962.6419999999998</v>
      </c>
      <c r="V32" s="40" t="s">
        <v>96</v>
      </c>
      <c r="W32" s="41"/>
      <c r="X32" s="51">
        <f t="shared" ca="1" si="2"/>
        <v>8962.6419999999998</v>
      </c>
    </row>
    <row r="33" spans="1:24" ht="37.15" customHeight="1" x14ac:dyDescent="0.55000000000000004">
      <c r="A33" s="40" t="s">
        <v>11</v>
      </c>
      <c r="B33" s="41"/>
      <c r="C33" s="24">
        <f t="array" aca="1" ref="C33" ca="1">SUM((Mix_Code=C$20)*1*INDIRECT($V33)*Tons)</f>
        <v>769.85300000000007</v>
      </c>
      <c r="D33" s="24">
        <f t="array" aca="1" ref="D33" ca="1">SUM((Mix_Code=D$20)*1*INDIRECT($V33)*Tons)</f>
        <v>550.88</v>
      </c>
      <c r="E33" s="24">
        <f t="array" aca="1" ref="E33" ca="1">SUM((Mix_Code=E$20)*1*INDIRECT($V33)*Tons)</f>
        <v>56.878999999999998</v>
      </c>
      <c r="F33" s="24">
        <f t="array" aca="1" ref="F33" ca="1">SUM((Mix_Code=F$20)*1*INDIRECT($V33)*Tons)</f>
        <v>0</v>
      </c>
      <c r="G33" s="24">
        <f t="array" aca="1" ref="G33" ca="1">SUM((Mix_Code=G$20)*1*INDIRECT($V33)*Tons)</f>
        <v>677.31</v>
      </c>
      <c r="H33" s="24">
        <f t="array" aca="1" ref="H33" ca="1">SUM((Mix_Code=H$20)*1*INDIRECT($V33)*Tons)</f>
        <v>1145.6100000000001</v>
      </c>
      <c r="I33" s="24">
        <f t="array" aca="1" ref="I33" ca="1">SUM((Mix_Code=I$20)*1*INDIRECT($V33)*Tons)</f>
        <v>24</v>
      </c>
      <c r="J33" s="24">
        <f t="array" aca="1" ref="J33" ca="1">SUM((Mix_Code=J$20)*1*INDIRECT($V33)*Tons)</f>
        <v>494.88</v>
      </c>
      <c r="K33" s="24">
        <f t="array" aca="1" ref="K33" ca="1">SUM((Mix_Code=K$20)*1*INDIRECT($V33)*Tons)</f>
        <v>58.900000000000006</v>
      </c>
      <c r="L33" s="24">
        <f t="array" aca="1" ref="L33" ca="1">SUM((Mix_Code=L$20)*1*INDIRECT($V33)*Tons)</f>
        <v>440.14499999999998</v>
      </c>
      <c r="M33" s="24">
        <f t="array" aca="1" ref="M33" ca="1">SUM((Mix_Code=M$20)*1*INDIRECT($V33)*Tons)</f>
        <v>236.18000000000004</v>
      </c>
      <c r="N33" s="24">
        <f t="array" aca="1" ref="N33" ca="1">SUM((Mix_Code=N$20)*1*INDIRECT($V33)*Tons)</f>
        <v>33.72</v>
      </c>
      <c r="O33" s="24">
        <f t="array" aca="1" ref="O33" ca="1">SUM((Mix_Code=O$20)*1*INDIRECT($V33)*Tons)</f>
        <v>24</v>
      </c>
      <c r="P33" s="24">
        <f t="array" aca="1" ref="P33" ca="1">SUM((Mix_Code=P$20)*1*INDIRECT($V33)*Tons)</f>
        <v>0</v>
      </c>
      <c r="Q33" s="24">
        <f t="array" aca="1" ref="Q33" ca="1">SUM((Mix_Code=Q$20)*1*INDIRECT($V33)*Tons)</f>
        <v>116.47999999999999</v>
      </c>
      <c r="R33" s="24">
        <f t="array" aca="1" ref="R33" ca="1">SUM((Mix_Code=R$20)*1*INDIRECT($V33)*Tons)</f>
        <v>28.000000000000004</v>
      </c>
      <c r="S33" s="24">
        <f t="array" aca="1" ref="S33" ca="1">SUM((Mix_Code=S$20)*1*INDIRECT($V33)*Tons)</f>
        <v>297.11500000000001</v>
      </c>
      <c r="T33" s="24">
        <f t="array" aca="1" ref="T33" ca="1">SUM((Mix_Code=T$20)*1*INDIRECT($V33)*Tons)</f>
        <v>656.84199999999998</v>
      </c>
      <c r="U33" s="23">
        <f t="array" aca="1" ref="U33" ca="1">SUM(INDIRECT($V33)*Tons)</f>
        <v>5610.793999999999</v>
      </c>
      <c r="V33" s="40" t="s">
        <v>97</v>
      </c>
      <c r="W33" s="41"/>
      <c r="X33" s="51">
        <f t="shared" ca="1" si="2"/>
        <v>5610.7939999999999</v>
      </c>
    </row>
    <row r="34" spans="1:24" ht="37.15" customHeight="1" x14ac:dyDescent="0.55000000000000004">
      <c r="A34" s="40" t="s">
        <v>81</v>
      </c>
      <c r="B34" s="41"/>
      <c r="C34" s="24">
        <f t="array" aca="1" ref="C34" ca="1">SUM((Mix_Code=C$20)*1*INDIRECT($V34)*Tons)</f>
        <v>869.87499999999989</v>
      </c>
      <c r="D34" s="24">
        <f t="array" aca="1" ref="D34" ca="1">SUM((Mix_Code=D$20)*1*INDIRECT($V34)*Tons)</f>
        <v>0</v>
      </c>
      <c r="E34" s="24">
        <f t="array" aca="1" ref="E34" ca="1">SUM((Mix_Code=E$20)*1*INDIRECT($V34)*Tons)</f>
        <v>31.665000000000003</v>
      </c>
      <c r="F34" s="24">
        <f t="array" aca="1" ref="F34" ca="1">SUM((Mix_Code=F$20)*1*INDIRECT($V34)*Tons)</f>
        <v>257.11400000000003</v>
      </c>
      <c r="G34" s="24">
        <f t="array" aca="1" ref="G34" ca="1">SUM((Mix_Code=G$20)*1*INDIRECT($V34)*Tons)</f>
        <v>312.36400000000003</v>
      </c>
      <c r="H34" s="24">
        <f t="array" aca="1" ref="H34" ca="1">SUM((Mix_Code=H$20)*1*INDIRECT($V34)*Tons)</f>
        <v>712.92699999999991</v>
      </c>
      <c r="I34" s="24">
        <f t="array" aca="1" ref="I34" ca="1">SUM((Mix_Code=I$20)*1*INDIRECT($V34)*Tons)</f>
        <v>14.400000000000002</v>
      </c>
      <c r="J34" s="24">
        <f t="array" aca="1" ref="J34" ca="1">SUM((Mix_Code=J$20)*1*INDIRECT($V34)*Tons)</f>
        <v>299.41400000000004</v>
      </c>
      <c r="K34" s="24">
        <f t="array" aca="1" ref="K34" ca="1">SUM((Mix_Code=K$20)*1*INDIRECT($V34)*Tons)</f>
        <v>30.643000000000001</v>
      </c>
      <c r="L34" s="24">
        <f t="array" aca="1" ref="L34" ca="1">SUM((Mix_Code=L$20)*1*INDIRECT($V34)*Tons)</f>
        <v>0</v>
      </c>
      <c r="M34" s="24">
        <f t="array" aca="1" ref="M34" ca="1">SUM((Mix_Code=M$20)*1*INDIRECT($V34)*Tons)</f>
        <v>0</v>
      </c>
      <c r="N34" s="24">
        <f t="array" aca="1" ref="N34" ca="1">SUM((Mix_Code=N$20)*1*INDIRECT($V34)*Tons)</f>
        <v>25.852</v>
      </c>
      <c r="O34" s="24">
        <f t="array" aca="1" ref="O34" ca="1">SUM((Mix_Code=O$20)*1*INDIRECT($V34)*Tons)</f>
        <v>0</v>
      </c>
      <c r="P34" s="24">
        <f t="array" aca="1" ref="P34" ca="1">SUM((Mix_Code=P$20)*1*INDIRECT($V34)*Tons)</f>
        <v>0</v>
      </c>
      <c r="Q34" s="24">
        <f t="array" aca="1" ref="Q34" ca="1">SUM((Mix_Code=Q$20)*1*INDIRECT($V34)*Tons)</f>
        <v>0</v>
      </c>
      <c r="R34" s="24">
        <f t="array" aca="1" ref="R34" ca="1">SUM((Mix_Code=R$20)*1*INDIRECT($V34)*Tons)</f>
        <v>0</v>
      </c>
      <c r="S34" s="24">
        <f t="array" aca="1" ref="S34" ca="1">SUM((Mix_Code=S$20)*1*INDIRECT($V34)*Tons)</f>
        <v>97.882000000000005</v>
      </c>
      <c r="T34" s="24">
        <f t="array" aca="1" ref="T34" ca="1">SUM((Mix_Code=T$20)*1*INDIRECT($V34)*Tons)</f>
        <v>32.375999999999998</v>
      </c>
      <c r="U34" s="23">
        <f t="array" aca="1" ref="U34" ca="1">SUM(INDIRECT($V34)*Tons)</f>
        <v>2684.5120000000006</v>
      </c>
      <c r="V34" s="40" t="s">
        <v>98</v>
      </c>
      <c r="W34" s="41"/>
      <c r="X34" s="51">
        <f t="shared" ca="1" si="2"/>
        <v>2684.5120000000002</v>
      </c>
    </row>
    <row r="35" spans="1:24" ht="37.15" customHeight="1" x14ac:dyDescent="0.55000000000000004">
      <c r="A35" s="39" t="s">
        <v>82</v>
      </c>
      <c r="B35" s="39"/>
      <c r="C35" s="24">
        <f t="array" aca="1" ref="C35" ca="1">SUM((Mix_Code=C$20)*1*INDIRECT($V35)*Tons)</f>
        <v>0</v>
      </c>
      <c r="D35" s="24">
        <f t="array" aca="1" ref="D35" ca="1">SUM((Mix_Code=D$20)*1*INDIRECT($V35)*Tons)</f>
        <v>0</v>
      </c>
      <c r="E35" s="24">
        <f t="array" aca="1" ref="E35" ca="1">SUM((Mix_Code=E$20)*1*INDIRECT($V35)*Tons)</f>
        <v>0</v>
      </c>
      <c r="F35" s="24">
        <f t="array" aca="1" ref="F35" ca="1">SUM((Mix_Code=F$20)*1*INDIRECT($V35)*Tons)</f>
        <v>0</v>
      </c>
      <c r="G35" s="24">
        <f t="array" aca="1" ref="G35" ca="1">SUM((Mix_Code=G$20)*1*INDIRECT($V35)*Tons)</f>
        <v>0</v>
      </c>
      <c r="H35" s="24">
        <f t="array" aca="1" ref="H35" ca="1">SUM((Mix_Code=H$20)*1*INDIRECT($V35)*Tons)</f>
        <v>0</v>
      </c>
      <c r="I35" s="24">
        <f t="array" aca="1" ref="I35" ca="1">SUM((Mix_Code=I$20)*1*INDIRECT($V35)*Tons)</f>
        <v>0</v>
      </c>
      <c r="J35" s="24">
        <f t="array" aca="1" ref="J35" ca="1">SUM((Mix_Code=J$20)*1*INDIRECT($V35)*Tons)</f>
        <v>0</v>
      </c>
      <c r="K35" s="24">
        <f t="array" aca="1" ref="K35" ca="1">SUM((Mix_Code=K$20)*1*INDIRECT($V35)*Tons)</f>
        <v>0</v>
      </c>
      <c r="L35" s="24">
        <f t="array" aca="1" ref="L35" ca="1">SUM((Mix_Code=L$20)*1*INDIRECT($V35)*Tons)</f>
        <v>389.44500000000005</v>
      </c>
      <c r="M35" s="24">
        <f t="array" aca="1" ref="M35" ca="1">SUM((Mix_Code=M$20)*1*INDIRECT($V35)*Tons)</f>
        <v>185.57</v>
      </c>
      <c r="N35" s="24">
        <f t="array" aca="1" ref="N35" ca="1">SUM((Mix_Code=N$20)*1*INDIRECT($V35)*Tons)</f>
        <v>0</v>
      </c>
      <c r="O35" s="24">
        <f t="array" aca="1" ref="O35" ca="1">SUM((Mix_Code=O$20)*1*INDIRECT($V35)*Tons)</f>
        <v>18.399999999999999</v>
      </c>
      <c r="P35" s="24">
        <f t="array" aca="1" ref="P35" ca="1">SUM((Mix_Code=P$20)*1*INDIRECT($V35)*Tons)</f>
        <v>0</v>
      </c>
      <c r="Q35" s="24">
        <f t="array" aca="1" ref="Q35" ca="1">SUM((Mix_Code=Q$20)*1*INDIRECT($V35)*Tons)</f>
        <v>67.839999999999989</v>
      </c>
      <c r="R35" s="24">
        <f t="array" aca="1" ref="R35" ca="1">SUM((Mix_Code=R$20)*1*INDIRECT($V35)*Tons)</f>
        <v>22</v>
      </c>
      <c r="S35" s="24">
        <f t="array" aca="1" ref="S35" ca="1">SUM((Mix_Code=S$20)*1*INDIRECT($V35)*Tons)</f>
        <v>0</v>
      </c>
      <c r="T35" s="24">
        <f t="array" aca="1" ref="T35" ca="1">SUM((Mix_Code=T$20)*1*INDIRECT($V35)*Tons)</f>
        <v>0</v>
      </c>
      <c r="U35" s="23">
        <f t="array" aca="1" ref="U35" ca="1">SUM(INDIRECT($V35)*Tons)</f>
        <v>683.25500000000011</v>
      </c>
      <c r="V35" s="39" t="s">
        <v>99</v>
      </c>
      <c r="W35" s="39"/>
      <c r="X35" s="51">
        <f t="shared" ca="1" si="2"/>
        <v>683.25500000000011</v>
      </c>
    </row>
    <row r="36" spans="1:24" x14ac:dyDescent="0.55000000000000004"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</sheetData>
  <mergeCells count="32">
    <mergeCell ref="V31:W31"/>
    <mergeCell ref="V32:W32"/>
    <mergeCell ref="V33:W33"/>
    <mergeCell ref="V34:W34"/>
    <mergeCell ref="V35:W35"/>
    <mergeCell ref="V26:W26"/>
    <mergeCell ref="V27:W27"/>
    <mergeCell ref="V28:W28"/>
    <mergeCell ref="V29:W29"/>
    <mergeCell ref="V30:W30"/>
    <mergeCell ref="V21:W21"/>
    <mergeCell ref="V22:W22"/>
    <mergeCell ref="V23:W23"/>
    <mergeCell ref="V24:W24"/>
    <mergeCell ref="V25:W25"/>
    <mergeCell ref="A35:B35"/>
    <mergeCell ref="A34:B34"/>
    <mergeCell ref="A23:B23"/>
    <mergeCell ref="A24:B24"/>
    <mergeCell ref="A25:B25"/>
    <mergeCell ref="A27:B27"/>
    <mergeCell ref="A28:B28"/>
    <mergeCell ref="A31:B31"/>
    <mergeCell ref="A32:B32"/>
    <mergeCell ref="A26:B26"/>
    <mergeCell ref="A33:B33"/>
    <mergeCell ref="A21:B21"/>
    <mergeCell ref="A29:B29"/>
    <mergeCell ref="A30:B30"/>
    <mergeCell ref="A1:B1"/>
    <mergeCell ref="A20:B20"/>
    <mergeCell ref="A22:B22"/>
  </mergeCells>
  <dataValidations disablePrompts="1" count="1">
    <dataValidation type="list" allowBlank="1" showInputMessage="1" showErrorMessage="1" sqref="A2:A15" xr:uid="{00000000-0002-0000-0000-000000000000}">
      <formula1>JobNumbers</formula1>
    </dataValidation>
  </dataValidations>
  <pageMargins left="0.7" right="0.7" top="0.75" bottom="0.75" header="0.3" footer="0.3"/>
  <pageSetup paperSize="3" fitToWidth="2" fitToHeight="4" orientation="landscape" r:id="rId1"/>
  <rowBreaks count="1" manualBreakCount="1">
    <brk id="18" max="16383" man="1"/>
  </rowBreaks>
  <ignoredErrors>
    <ignoredError sqref="F17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showZeros="0" zoomScale="70" zoomScaleNormal="70" workbookViewId="0">
      <selection activeCell="B6" sqref="B6"/>
    </sheetView>
  </sheetViews>
  <sheetFormatPr defaultRowHeight="14.4" x14ac:dyDescent="0.55000000000000004"/>
  <cols>
    <col min="1" max="1" width="12.41796875" bestFit="1" customWidth="1"/>
    <col min="2" max="2" width="18.83984375" customWidth="1"/>
    <col min="3" max="3" width="19.578125" customWidth="1"/>
    <col min="4" max="4" width="11.26171875" customWidth="1"/>
    <col min="5" max="5" width="24.83984375" bestFit="1" customWidth="1"/>
    <col min="6" max="19" width="14.26171875" customWidth="1"/>
  </cols>
  <sheetData>
    <row r="1" spans="1:19" ht="18.600000000000001" customHeight="1" x14ac:dyDescent="0.55000000000000004">
      <c r="A1" s="18" t="s">
        <v>83</v>
      </c>
      <c r="B1" s="18" t="s">
        <v>84</v>
      </c>
      <c r="C1" s="18" t="s">
        <v>85</v>
      </c>
      <c r="D1" s="18" t="s">
        <v>86</v>
      </c>
      <c r="E1" s="18" t="s">
        <v>69</v>
      </c>
      <c r="F1" s="18" t="s">
        <v>70</v>
      </c>
      <c r="G1" s="18" t="s">
        <v>71</v>
      </c>
      <c r="H1" s="18" t="s">
        <v>72</v>
      </c>
      <c r="I1" s="18" t="s">
        <v>73</v>
      </c>
      <c r="J1" s="18" t="s">
        <v>74</v>
      </c>
      <c r="K1" s="18" t="s">
        <v>75</v>
      </c>
      <c r="L1" s="18" t="s">
        <v>76</v>
      </c>
      <c r="M1" s="18" t="s">
        <v>77</v>
      </c>
      <c r="N1" s="18" t="s">
        <v>78</v>
      </c>
      <c r="O1" s="18" t="s">
        <v>9</v>
      </c>
      <c r="P1" s="18" t="s">
        <v>79</v>
      </c>
      <c r="Q1" s="18" t="s">
        <v>80</v>
      </c>
      <c r="R1" s="18" t="s">
        <v>81</v>
      </c>
      <c r="S1" s="18" t="s">
        <v>82</v>
      </c>
    </row>
    <row r="2" spans="1:19" x14ac:dyDescent="0.55000000000000004">
      <c r="A2" s="18">
        <v>9130261</v>
      </c>
      <c r="B2" s="17">
        <v>19514</v>
      </c>
      <c r="C2" s="17" t="s">
        <v>53</v>
      </c>
      <c r="D2" s="17">
        <v>4147</v>
      </c>
      <c r="E2" s="26">
        <v>0</v>
      </c>
      <c r="F2" s="26">
        <v>0</v>
      </c>
      <c r="G2" s="26">
        <v>0.53500000000000003</v>
      </c>
      <c r="H2" s="26">
        <v>0.21600000000000003</v>
      </c>
      <c r="I2" s="26">
        <v>0</v>
      </c>
      <c r="J2" s="26">
        <v>0</v>
      </c>
      <c r="K2" s="26">
        <v>0</v>
      </c>
      <c r="L2" s="26">
        <v>0.159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6.2000000000000006E-2</v>
      </c>
      <c r="S2" s="26">
        <v>0</v>
      </c>
    </row>
    <row r="3" spans="1:19" x14ac:dyDescent="0.55000000000000004">
      <c r="A3" s="18">
        <v>9140202</v>
      </c>
      <c r="B3" s="17">
        <v>19514</v>
      </c>
      <c r="C3" s="17" t="s">
        <v>53</v>
      </c>
      <c r="D3" s="17">
        <v>580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</row>
    <row r="4" spans="1:19" x14ac:dyDescent="0.55000000000000004">
      <c r="A4" s="18">
        <v>9140205</v>
      </c>
      <c r="B4" s="17" t="s">
        <v>63</v>
      </c>
      <c r="C4" s="17" t="s">
        <v>64</v>
      </c>
      <c r="D4" s="17">
        <v>6886</v>
      </c>
      <c r="E4" s="26">
        <v>0</v>
      </c>
      <c r="F4" s="26">
        <v>0.24600000000000002</v>
      </c>
      <c r="G4" s="26">
        <v>0</v>
      </c>
      <c r="H4" s="26">
        <v>0</v>
      </c>
      <c r="I4" s="26">
        <v>0</v>
      </c>
      <c r="J4" s="26">
        <v>0.22</v>
      </c>
      <c r="K4" s="26">
        <v>0.22500000000000001</v>
      </c>
      <c r="L4" s="26">
        <v>0.11</v>
      </c>
      <c r="M4" s="26">
        <v>0</v>
      </c>
      <c r="N4" s="26">
        <v>0</v>
      </c>
      <c r="O4" s="26">
        <v>3.9E-2</v>
      </c>
      <c r="P4" s="26">
        <v>7.0000000000000007E-2</v>
      </c>
      <c r="Q4" s="26">
        <v>0.08</v>
      </c>
      <c r="R4" s="26">
        <v>0</v>
      </c>
      <c r="S4" s="26">
        <v>0</v>
      </c>
    </row>
    <row r="5" spans="1:19" x14ac:dyDescent="0.55000000000000004">
      <c r="A5" s="18">
        <v>9130255</v>
      </c>
      <c r="B5" s="17" t="s">
        <v>1</v>
      </c>
      <c r="C5" s="17" t="s">
        <v>46</v>
      </c>
      <c r="D5" s="17">
        <v>5640</v>
      </c>
      <c r="E5" s="26">
        <v>0</v>
      </c>
      <c r="F5" s="26">
        <v>0</v>
      </c>
      <c r="G5" s="26">
        <v>0</v>
      </c>
      <c r="H5" s="26">
        <v>7.9000000000000001E-2</v>
      </c>
      <c r="I5" s="26">
        <v>0</v>
      </c>
      <c r="J5" s="26">
        <v>0</v>
      </c>
      <c r="K5" s="26">
        <v>0</v>
      </c>
      <c r="L5" s="26">
        <v>7.0999999999999994E-2</v>
      </c>
      <c r="M5" s="26">
        <v>0.33100000000000002</v>
      </c>
      <c r="N5" s="26">
        <v>0.29399999999999998</v>
      </c>
      <c r="O5" s="26">
        <v>4.4999999999999998E-2</v>
      </c>
      <c r="P5" s="26">
        <v>7.9000000000000001E-2</v>
      </c>
      <c r="Q5" s="26">
        <v>6.0999999999999999E-2</v>
      </c>
      <c r="R5" s="26">
        <v>3.5000000000000003E-2</v>
      </c>
      <c r="S5" s="26">
        <v>0</v>
      </c>
    </row>
    <row r="6" spans="1:19" x14ac:dyDescent="0.55000000000000004">
      <c r="A6" s="18">
        <v>9130261</v>
      </c>
      <c r="B6" s="17" t="s">
        <v>1</v>
      </c>
      <c r="C6" s="17" t="s">
        <v>53</v>
      </c>
      <c r="D6" s="17">
        <v>8912</v>
      </c>
      <c r="E6" s="26">
        <v>0</v>
      </c>
      <c r="F6" s="26">
        <v>0.35499999999999998</v>
      </c>
      <c r="G6" s="26">
        <v>5.7000000000000002E-2</v>
      </c>
      <c r="H6" s="26">
        <v>0.19</v>
      </c>
      <c r="I6" s="26">
        <v>0</v>
      </c>
      <c r="J6" s="26">
        <v>0</v>
      </c>
      <c r="K6" s="26">
        <v>0</v>
      </c>
      <c r="L6" s="26">
        <v>0.18</v>
      </c>
      <c r="M6" s="26">
        <v>0</v>
      </c>
      <c r="N6" s="26">
        <v>0</v>
      </c>
      <c r="O6" s="26">
        <v>0</v>
      </c>
      <c r="P6" s="26">
        <v>0.14699999999999999</v>
      </c>
      <c r="Q6" s="26">
        <v>0</v>
      </c>
      <c r="R6" s="26">
        <v>4.8000000000000001E-2</v>
      </c>
      <c r="S6" s="26">
        <v>0</v>
      </c>
    </row>
    <row r="7" spans="1:19" x14ac:dyDescent="0.55000000000000004">
      <c r="A7" s="18">
        <v>9130275</v>
      </c>
      <c r="B7" s="17" t="s">
        <v>1</v>
      </c>
      <c r="C7" s="17" t="s">
        <v>53</v>
      </c>
      <c r="D7" s="17">
        <v>48</v>
      </c>
      <c r="E7" s="26">
        <v>0</v>
      </c>
      <c r="F7" s="26">
        <v>0.33100000000000002</v>
      </c>
      <c r="G7" s="26">
        <v>0.29399999999999998</v>
      </c>
      <c r="H7" s="26">
        <v>7.9000000000000001E-2</v>
      </c>
      <c r="I7" s="26">
        <v>0</v>
      </c>
      <c r="J7" s="26">
        <v>0</v>
      </c>
      <c r="K7" s="26">
        <v>0</v>
      </c>
      <c r="L7" s="26">
        <v>7.0999999999999994E-2</v>
      </c>
      <c r="M7" s="26">
        <v>0</v>
      </c>
      <c r="N7" s="26">
        <v>0</v>
      </c>
      <c r="O7" s="26">
        <v>4.4999999999999998E-2</v>
      </c>
      <c r="P7" s="26">
        <v>7.9000000000000001E-2</v>
      </c>
      <c r="Q7" s="26">
        <v>6.0999999999999999E-2</v>
      </c>
      <c r="R7" s="26">
        <v>3.5000000000000003E-2</v>
      </c>
      <c r="S7" s="26">
        <v>0</v>
      </c>
    </row>
    <row r="8" spans="1:19" x14ac:dyDescent="0.55000000000000004">
      <c r="A8" s="18">
        <v>9130276</v>
      </c>
      <c r="B8" s="17" t="s">
        <v>1</v>
      </c>
      <c r="C8" s="17" t="s">
        <v>53</v>
      </c>
      <c r="D8" s="17">
        <f>1424+255</f>
        <v>1679</v>
      </c>
      <c r="E8" s="26">
        <v>0</v>
      </c>
      <c r="F8" s="26">
        <v>0.33100000000000002</v>
      </c>
      <c r="G8" s="26">
        <v>0.29399999999999998</v>
      </c>
      <c r="H8" s="26">
        <v>7.9000000000000001E-2</v>
      </c>
      <c r="I8" s="26">
        <v>0</v>
      </c>
      <c r="J8" s="26">
        <v>0</v>
      </c>
      <c r="K8" s="26">
        <v>0</v>
      </c>
      <c r="L8" s="26">
        <v>7.0999999999999994E-2</v>
      </c>
      <c r="M8" s="26">
        <v>0</v>
      </c>
      <c r="N8" s="26">
        <v>0</v>
      </c>
      <c r="O8" s="26">
        <v>4.4999999999999998E-2</v>
      </c>
      <c r="P8" s="26">
        <v>7.9000000000000001E-2</v>
      </c>
      <c r="Q8" s="26">
        <v>6.0999999999999999E-2</v>
      </c>
      <c r="R8" s="26">
        <v>3.5000000000000003E-2</v>
      </c>
      <c r="S8" s="26">
        <v>0</v>
      </c>
    </row>
    <row r="9" spans="1:19" x14ac:dyDescent="0.55000000000000004">
      <c r="A9" s="18">
        <v>9130424</v>
      </c>
      <c r="B9" s="17" t="s">
        <v>1</v>
      </c>
      <c r="C9" s="17" t="s">
        <v>53</v>
      </c>
      <c r="D9" s="17">
        <v>4454</v>
      </c>
      <c r="E9" s="26">
        <v>0</v>
      </c>
      <c r="F9" s="26">
        <v>0.33100000000000002</v>
      </c>
      <c r="G9" s="26">
        <v>0.29399999999999998</v>
      </c>
      <c r="H9" s="26">
        <v>7.9000000000000001E-2</v>
      </c>
      <c r="I9" s="26">
        <v>0</v>
      </c>
      <c r="J9" s="26">
        <v>0</v>
      </c>
      <c r="K9" s="26">
        <v>0</v>
      </c>
      <c r="L9" s="26">
        <v>7.0999999999999994E-2</v>
      </c>
      <c r="M9" s="26">
        <v>0</v>
      </c>
      <c r="N9" s="26">
        <v>0</v>
      </c>
      <c r="O9" s="26">
        <v>4.4999999999999998E-2</v>
      </c>
      <c r="P9" s="26">
        <v>7.9000000000000001E-2</v>
      </c>
      <c r="Q9" s="26">
        <v>6.0999999999999999E-2</v>
      </c>
      <c r="R9" s="26">
        <v>3.5000000000000003E-2</v>
      </c>
      <c r="S9" s="26">
        <v>0</v>
      </c>
    </row>
    <row r="10" spans="1:19" x14ac:dyDescent="0.55000000000000004">
      <c r="A10" s="18">
        <v>9140202</v>
      </c>
      <c r="B10" s="17" t="s">
        <v>1</v>
      </c>
      <c r="C10" s="17" t="s">
        <v>53</v>
      </c>
      <c r="D10" s="17">
        <v>920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</row>
    <row r="11" spans="1:19" x14ac:dyDescent="0.55000000000000004">
      <c r="A11" s="18">
        <v>9140203</v>
      </c>
      <c r="B11" s="17" t="s">
        <v>1</v>
      </c>
      <c r="C11" s="17" t="s">
        <v>53</v>
      </c>
      <c r="D11" s="17">
        <v>562</v>
      </c>
      <c r="E11" s="26">
        <v>0</v>
      </c>
      <c r="F11" s="26">
        <v>0.33100000000000002</v>
      </c>
      <c r="G11" s="26">
        <v>0.29399999999999998</v>
      </c>
      <c r="H11" s="26">
        <v>7.9000000000000001E-2</v>
      </c>
      <c r="I11" s="26">
        <v>0</v>
      </c>
      <c r="J11" s="26">
        <v>0</v>
      </c>
      <c r="K11" s="26">
        <v>0</v>
      </c>
      <c r="L11" s="26">
        <v>7.0999999999999994E-2</v>
      </c>
      <c r="M11" s="26">
        <v>0</v>
      </c>
      <c r="N11" s="26">
        <v>0</v>
      </c>
      <c r="O11" s="26">
        <v>4.4999999999999998E-2</v>
      </c>
      <c r="P11" s="26">
        <v>7.9000000000000001E-2</v>
      </c>
      <c r="Q11" s="26">
        <v>6.0999999999999999E-2</v>
      </c>
      <c r="R11" s="26">
        <v>3.5000000000000003E-2</v>
      </c>
      <c r="S11" s="26">
        <v>0</v>
      </c>
    </row>
    <row r="12" spans="1:19" x14ac:dyDescent="0.55000000000000004">
      <c r="A12" s="18">
        <v>9130229</v>
      </c>
      <c r="B12" s="17" t="s">
        <v>1</v>
      </c>
      <c r="C12" s="17" t="s">
        <v>66</v>
      </c>
      <c r="D12" s="17">
        <v>207</v>
      </c>
      <c r="E12" s="26">
        <v>0</v>
      </c>
      <c r="F12" s="26">
        <v>0.22</v>
      </c>
      <c r="G12" s="26">
        <v>0.35000000000000003</v>
      </c>
      <c r="H12" s="26">
        <v>0.09</v>
      </c>
      <c r="I12" s="26">
        <v>0</v>
      </c>
      <c r="J12" s="26">
        <v>0</v>
      </c>
      <c r="K12" s="26">
        <v>0</v>
      </c>
      <c r="L12" s="26">
        <v>0.08</v>
      </c>
      <c r="M12" s="26">
        <v>0</v>
      </c>
      <c r="N12" s="26">
        <v>0</v>
      </c>
      <c r="O12" s="26">
        <v>0</v>
      </c>
      <c r="P12" s="26">
        <v>0.18</v>
      </c>
      <c r="Q12" s="26">
        <v>7.0000000000000007E-2</v>
      </c>
      <c r="R12" s="26">
        <v>4.2000000000000003E-2</v>
      </c>
      <c r="S12" s="26">
        <v>0</v>
      </c>
    </row>
    <row r="13" spans="1:19" x14ac:dyDescent="0.55000000000000004">
      <c r="A13" s="18">
        <v>9130254</v>
      </c>
      <c r="B13" s="17" t="s">
        <v>35</v>
      </c>
      <c r="C13" s="17" t="s">
        <v>36</v>
      </c>
      <c r="D13" s="17">
        <v>400</v>
      </c>
      <c r="E13" s="26">
        <v>0</v>
      </c>
      <c r="F13" s="26">
        <v>0.36</v>
      </c>
      <c r="G13" s="26">
        <v>0.08</v>
      </c>
      <c r="H13" s="26">
        <v>0</v>
      </c>
      <c r="I13" s="26">
        <v>0</v>
      </c>
      <c r="J13" s="26">
        <v>0</v>
      </c>
      <c r="K13" s="26">
        <v>0</v>
      </c>
      <c r="L13" s="26">
        <v>0.15</v>
      </c>
      <c r="M13" s="26">
        <v>0</v>
      </c>
      <c r="N13" s="26">
        <v>0</v>
      </c>
      <c r="O13" s="26">
        <v>0</v>
      </c>
      <c r="P13" s="26">
        <v>0.34</v>
      </c>
      <c r="Q13" s="26">
        <v>0.06</v>
      </c>
      <c r="R13" s="26">
        <v>3.2000000000000001E-2</v>
      </c>
      <c r="S13" s="26">
        <v>0</v>
      </c>
    </row>
    <row r="14" spans="1:19" x14ac:dyDescent="0.55000000000000004">
      <c r="A14" s="18">
        <v>9140203</v>
      </c>
      <c r="B14" s="17" t="s">
        <v>35</v>
      </c>
      <c r="C14" s="17" t="s">
        <v>53</v>
      </c>
      <c r="D14" s="17">
        <v>539</v>
      </c>
      <c r="E14" s="26">
        <v>0</v>
      </c>
      <c r="F14" s="26">
        <v>0.33100000000000002</v>
      </c>
      <c r="G14" s="26">
        <v>0.29399999999999998</v>
      </c>
      <c r="H14" s="26">
        <v>7.9000000000000001E-2</v>
      </c>
      <c r="I14" s="26">
        <v>0</v>
      </c>
      <c r="J14" s="26">
        <v>0</v>
      </c>
      <c r="K14" s="26">
        <v>0</v>
      </c>
      <c r="L14" s="26">
        <v>7.0999999999999994E-2</v>
      </c>
      <c r="M14" s="26">
        <v>0</v>
      </c>
      <c r="N14" s="26">
        <v>0</v>
      </c>
      <c r="O14" s="26">
        <v>4.4999999999999998E-2</v>
      </c>
      <c r="P14" s="26">
        <v>7.9000000000000001E-2</v>
      </c>
      <c r="Q14" s="26">
        <v>6.0999999999999999E-2</v>
      </c>
      <c r="R14" s="26">
        <v>3.5000000000000003E-2</v>
      </c>
      <c r="S14" s="26">
        <v>0</v>
      </c>
    </row>
    <row r="15" spans="1:19" x14ac:dyDescent="0.55000000000000004">
      <c r="A15" s="18">
        <v>9130255</v>
      </c>
      <c r="B15" s="17" t="s">
        <v>15</v>
      </c>
      <c r="C15" s="17" t="s">
        <v>47</v>
      </c>
      <c r="D15" s="17">
        <v>3470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0.41200000000000003</v>
      </c>
      <c r="K15" s="26">
        <v>9.4E-2</v>
      </c>
      <c r="L15" s="26">
        <v>0.13</v>
      </c>
      <c r="M15" s="26">
        <v>0</v>
      </c>
      <c r="N15" s="26">
        <v>0</v>
      </c>
      <c r="O15" s="26">
        <v>0.04</v>
      </c>
      <c r="P15" s="26">
        <v>0.22</v>
      </c>
      <c r="Q15" s="26">
        <v>0.06</v>
      </c>
      <c r="R15" s="26">
        <v>3.5000000000000003E-2</v>
      </c>
      <c r="S15" s="26">
        <v>0</v>
      </c>
    </row>
    <row r="16" spans="1:19" x14ac:dyDescent="0.55000000000000004">
      <c r="A16" s="18">
        <v>9130275</v>
      </c>
      <c r="B16" s="17" t="s">
        <v>15</v>
      </c>
      <c r="C16" s="17" t="s">
        <v>56</v>
      </c>
      <c r="D16" s="17">
        <v>63</v>
      </c>
      <c r="E16" s="26">
        <v>0</v>
      </c>
      <c r="F16" s="26">
        <v>0</v>
      </c>
      <c r="G16" s="26">
        <v>0.309</v>
      </c>
      <c r="H16" s="26">
        <v>0.122</v>
      </c>
      <c r="I16" s="26">
        <v>0.187</v>
      </c>
      <c r="J16" s="26">
        <v>0</v>
      </c>
      <c r="K16" s="26">
        <v>0</v>
      </c>
      <c r="L16" s="26">
        <v>0.08</v>
      </c>
      <c r="M16" s="26">
        <v>0</v>
      </c>
      <c r="N16" s="26">
        <v>0</v>
      </c>
      <c r="O16" s="26">
        <v>3.2000000000000001E-2</v>
      </c>
      <c r="P16" s="26">
        <v>9.6999999999999989E-2</v>
      </c>
      <c r="Q16" s="26">
        <v>0.12</v>
      </c>
      <c r="R16" s="26">
        <v>4.4000000000000004E-2</v>
      </c>
      <c r="S16" s="26">
        <v>0</v>
      </c>
    </row>
    <row r="17" spans="1:19" x14ac:dyDescent="0.55000000000000004">
      <c r="A17" s="18">
        <v>9130276</v>
      </c>
      <c r="B17" s="17" t="s">
        <v>15</v>
      </c>
      <c r="C17" s="17" t="s">
        <v>56</v>
      </c>
      <c r="D17" s="17">
        <f>25+1034</f>
        <v>1059</v>
      </c>
      <c r="E17" s="26">
        <v>0</v>
      </c>
      <c r="F17" s="26">
        <v>0</v>
      </c>
      <c r="G17" s="26">
        <v>0.309</v>
      </c>
      <c r="H17" s="26">
        <v>0.122</v>
      </c>
      <c r="I17" s="26">
        <v>0.187</v>
      </c>
      <c r="J17" s="26">
        <v>0</v>
      </c>
      <c r="K17" s="26">
        <v>0</v>
      </c>
      <c r="L17" s="26">
        <v>0.08</v>
      </c>
      <c r="M17" s="26">
        <v>0</v>
      </c>
      <c r="N17" s="26">
        <v>0</v>
      </c>
      <c r="O17" s="26">
        <v>3.2000000000000001E-2</v>
      </c>
      <c r="P17" s="26">
        <v>9.6999999999999989E-2</v>
      </c>
      <c r="Q17" s="26">
        <v>0.12</v>
      </c>
      <c r="R17" s="26">
        <v>4.4000000000000004E-2</v>
      </c>
      <c r="S17" s="26">
        <v>0</v>
      </c>
    </row>
    <row r="18" spans="1:19" x14ac:dyDescent="0.55000000000000004">
      <c r="A18" s="18">
        <v>9130424</v>
      </c>
      <c r="B18" s="17" t="s">
        <v>15</v>
      </c>
      <c r="C18" s="17" t="s">
        <v>56</v>
      </c>
      <c r="D18" s="17">
        <v>2228</v>
      </c>
      <c r="E18" s="26">
        <v>0</v>
      </c>
      <c r="F18" s="26">
        <v>0</v>
      </c>
      <c r="G18" s="26">
        <v>0.309</v>
      </c>
      <c r="H18" s="26">
        <v>0.122</v>
      </c>
      <c r="I18" s="26">
        <v>0.187</v>
      </c>
      <c r="J18" s="26">
        <v>0</v>
      </c>
      <c r="K18" s="26">
        <v>0</v>
      </c>
      <c r="L18" s="26">
        <v>0.08</v>
      </c>
      <c r="M18" s="26">
        <v>0</v>
      </c>
      <c r="N18" s="26">
        <v>0</v>
      </c>
      <c r="O18" s="26">
        <v>3.2000000000000001E-2</v>
      </c>
      <c r="P18" s="26">
        <v>9.6999999999999989E-2</v>
      </c>
      <c r="Q18" s="26">
        <v>0.12</v>
      </c>
      <c r="R18" s="26">
        <v>4.4000000000000004E-2</v>
      </c>
      <c r="S18" s="26">
        <v>0</v>
      </c>
    </row>
    <row r="19" spans="1:19" x14ac:dyDescent="0.55000000000000004">
      <c r="A19" s="18">
        <v>9140201</v>
      </c>
      <c r="B19" s="17" t="s">
        <v>15</v>
      </c>
      <c r="C19" s="17" t="s">
        <v>56</v>
      </c>
      <c r="D19" s="17">
        <v>90</v>
      </c>
      <c r="E19" s="26">
        <v>0</v>
      </c>
      <c r="F19" s="26">
        <v>0</v>
      </c>
      <c r="G19" s="26">
        <v>0.309</v>
      </c>
      <c r="H19" s="26">
        <v>0.122</v>
      </c>
      <c r="I19" s="26">
        <v>0.187</v>
      </c>
      <c r="J19" s="26">
        <v>0</v>
      </c>
      <c r="K19" s="26">
        <v>0</v>
      </c>
      <c r="L19" s="26">
        <v>0.08</v>
      </c>
      <c r="M19" s="26">
        <v>0</v>
      </c>
      <c r="N19" s="26">
        <v>0</v>
      </c>
      <c r="O19" s="26">
        <v>3.2000000000000001E-2</v>
      </c>
      <c r="P19" s="26">
        <v>9.6999999999999989E-2</v>
      </c>
      <c r="Q19" s="26">
        <v>0.12</v>
      </c>
      <c r="R19" s="26">
        <v>4.4000000000000004E-2</v>
      </c>
      <c r="S19" s="26">
        <v>0</v>
      </c>
    </row>
    <row r="20" spans="1:19" x14ac:dyDescent="0.55000000000000004">
      <c r="A20" s="18">
        <v>9140203</v>
      </c>
      <c r="B20" s="17" t="s">
        <v>15</v>
      </c>
      <c r="C20" s="17" t="s">
        <v>56</v>
      </c>
      <c r="D20" s="17">
        <v>16</v>
      </c>
      <c r="E20" s="26">
        <v>0</v>
      </c>
      <c r="F20" s="26">
        <v>0</v>
      </c>
      <c r="G20" s="26">
        <v>0.309</v>
      </c>
      <c r="H20" s="26">
        <v>0.122</v>
      </c>
      <c r="I20" s="26">
        <v>0.187</v>
      </c>
      <c r="J20" s="26">
        <v>0</v>
      </c>
      <c r="K20" s="26">
        <v>0</v>
      </c>
      <c r="L20" s="26">
        <v>0.08</v>
      </c>
      <c r="M20" s="26">
        <v>0</v>
      </c>
      <c r="N20" s="26">
        <v>0</v>
      </c>
      <c r="O20" s="26">
        <v>3.2000000000000001E-2</v>
      </c>
      <c r="P20" s="26">
        <v>9.6999999999999989E-2</v>
      </c>
      <c r="Q20" s="26">
        <v>0.12</v>
      </c>
      <c r="R20" s="26">
        <v>4.4000000000000004E-2</v>
      </c>
      <c r="S20" s="26">
        <v>0</v>
      </c>
    </row>
    <row r="21" spans="1:19" x14ac:dyDescent="0.55000000000000004">
      <c r="A21" s="18">
        <v>9140205</v>
      </c>
      <c r="B21" s="17" t="s">
        <v>15</v>
      </c>
      <c r="C21" s="17" t="s">
        <v>56</v>
      </c>
      <c r="D21" s="17">
        <v>9726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</row>
    <row r="22" spans="1:19" x14ac:dyDescent="0.55000000000000004">
      <c r="A22" s="18">
        <v>9130229</v>
      </c>
      <c r="B22" s="17" t="s">
        <v>15</v>
      </c>
      <c r="C22" s="17" t="s">
        <v>67</v>
      </c>
      <c r="D22" s="17">
        <v>777</v>
      </c>
      <c r="E22" s="26">
        <v>0</v>
      </c>
      <c r="F22" s="26">
        <v>0</v>
      </c>
      <c r="G22" s="26">
        <v>0.51500000000000001</v>
      </c>
      <c r="H22" s="26">
        <v>0.14499999999999999</v>
      </c>
      <c r="I22" s="26">
        <v>0</v>
      </c>
      <c r="J22" s="26">
        <v>0</v>
      </c>
      <c r="K22" s="26">
        <v>0</v>
      </c>
      <c r="L22" s="26">
        <v>0.08</v>
      </c>
      <c r="M22" s="26">
        <v>0</v>
      </c>
      <c r="N22" s="26">
        <v>0</v>
      </c>
      <c r="O22" s="26">
        <v>0</v>
      </c>
      <c r="P22" s="26">
        <v>0.18</v>
      </c>
      <c r="Q22" s="26">
        <v>7.0000000000000007E-2</v>
      </c>
      <c r="R22" s="26">
        <v>0.05</v>
      </c>
      <c r="S22" s="26">
        <v>0</v>
      </c>
    </row>
    <row r="23" spans="1:19" x14ac:dyDescent="0.55000000000000004">
      <c r="A23" s="18">
        <v>9130255</v>
      </c>
      <c r="B23" s="17" t="s">
        <v>14</v>
      </c>
      <c r="C23" s="17" t="s">
        <v>48</v>
      </c>
      <c r="D23" s="17">
        <v>6455</v>
      </c>
      <c r="E23" s="26">
        <v>0</v>
      </c>
      <c r="F23" s="26">
        <v>0.37</v>
      </c>
      <c r="G23" s="26">
        <v>0.28000000000000003</v>
      </c>
      <c r="H23" s="26">
        <v>0</v>
      </c>
      <c r="I23" s="26">
        <v>0</v>
      </c>
      <c r="J23" s="26">
        <v>0</v>
      </c>
      <c r="K23" s="26">
        <v>0</v>
      </c>
      <c r="L23" s="26">
        <v>0.09</v>
      </c>
      <c r="M23" s="26">
        <v>0</v>
      </c>
      <c r="N23" s="26">
        <v>0</v>
      </c>
      <c r="O23" s="26">
        <v>0</v>
      </c>
      <c r="P23" s="26">
        <v>0.13</v>
      </c>
      <c r="Q23" s="26">
        <v>0.12</v>
      </c>
      <c r="R23" s="26">
        <v>0.04</v>
      </c>
      <c r="S23" s="26">
        <v>0</v>
      </c>
    </row>
    <row r="24" spans="1:19" x14ac:dyDescent="0.55000000000000004">
      <c r="A24" s="18">
        <v>9130276</v>
      </c>
      <c r="B24" s="17" t="s">
        <v>14</v>
      </c>
      <c r="C24" s="17" t="s">
        <v>58</v>
      </c>
      <c r="D24" s="17">
        <f>7061</f>
        <v>7061</v>
      </c>
      <c r="E24" s="26">
        <v>0</v>
      </c>
      <c r="F24" s="26">
        <v>0.25</v>
      </c>
      <c r="G24" s="26">
        <v>0.45</v>
      </c>
      <c r="H24" s="26">
        <v>0.19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7.0000000000000007E-2</v>
      </c>
      <c r="Q24" s="26">
        <v>0.03</v>
      </c>
      <c r="R24" s="26">
        <v>5.2999999999999999E-2</v>
      </c>
      <c r="S24" s="26">
        <v>0</v>
      </c>
    </row>
    <row r="25" spans="1:19" x14ac:dyDescent="0.55000000000000004">
      <c r="A25" s="18">
        <v>9130422</v>
      </c>
      <c r="B25" s="17" t="s">
        <v>14</v>
      </c>
      <c r="C25" s="17" t="s">
        <v>48</v>
      </c>
      <c r="D25" s="17">
        <v>667</v>
      </c>
      <c r="E25" s="26">
        <v>0</v>
      </c>
      <c r="F25" s="26">
        <v>0.37</v>
      </c>
      <c r="G25" s="26">
        <v>0.28000000000000003</v>
      </c>
      <c r="H25" s="26">
        <v>0</v>
      </c>
      <c r="I25" s="26">
        <v>0</v>
      </c>
      <c r="J25" s="26">
        <v>0</v>
      </c>
      <c r="K25" s="26">
        <v>0</v>
      </c>
      <c r="L25" s="26">
        <v>0.09</v>
      </c>
      <c r="M25" s="26">
        <v>0</v>
      </c>
      <c r="N25" s="26">
        <v>0</v>
      </c>
      <c r="O25" s="26">
        <v>0</v>
      </c>
      <c r="P25" s="26">
        <v>0.13</v>
      </c>
      <c r="Q25" s="26">
        <v>0.12</v>
      </c>
      <c r="R25" s="26">
        <v>0.04</v>
      </c>
      <c r="S25" s="26">
        <v>0</v>
      </c>
    </row>
    <row r="26" spans="1:19" x14ac:dyDescent="0.55000000000000004">
      <c r="A26" s="18">
        <v>9130424</v>
      </c>
      <c r="B26" s="17" t="s">
        <v>14</v>
      </c>
      <c r="C26" s="17" t="s">
        <v>60</v>
      </c>
      <c r="D26" s="17">
        <v>41</v>
      </c>
      <c r="E26" s="26">
        <v>0</v>
      </c>
      <c r="F26" s="26">
        <v>0.25</v>
      </c>
      <c r="G26" s="26">
        <v>0.45</v>
      </c>
      <c r="H26" s="26">
        <v>0.19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7.0000000000000007E-2</v>
      </c>
      <c r="Q26" s="26">
        <v>0.03</v>
      </c>
      <c r="R26" s="26">
        <v>5.2999999999999999E-2</v>
      </c>
      <c r="S26" s="26">
        <v>0</v>
      </c>
    </row>
    <row r="27" spans="1:19" x14ac:dyDescent="0.55000000000000004">
      <c r="A27" s="18">
        <v>9140203</v>
      </c>
      <c r="B27" s="17" t="s">
        <v>14</v>
      </c>
      <c r="C27" s="17" t="s">
        <v>60</v>
      </c>
      <c r="D27" s="17">
        <v>597</v>
      </c>
      <c r="E27" s="26">
        <v>0</v>
      </c>
      <c r="F27" s="26">
        <v>0.25</v>
      </c>
      <c r="G27" s="26">
        <v>0.45</v>
      </c>
      <c r="H27" s="26">
        <v>0.19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7.0000000000000007E-2</v>
      </c>
      <c r="Q27" s="26">
        <v>0.03</v>
      </c>
      <c r="R27" s="26">
        <v>5.2999999999999999E-2</v>
      </c>
      <c r="S27" s="26">
        <v>0</v>
      </c>
    </row>
    <row r="28" spans="1:19" x14ac:dyDescent="0.55000000000000004">
      <c r="A28" s="18">
        <v>9130229</v>
      </c>
      <c r="B28" s="19" t="s">
        <v>14</v>
      </c>
      <c r="C28" s="17" t="s">
        <v>48</v>
      </c>
      <c r="D28" s="17">
        <v>500</v>
      </c>
      <c r="E28" s="26">
        <v>0</v>
      </c>
      <c r="F28" s="26">
        <v>0.37</v>
      </c>
      <c r="G28" s="26">
        <v>0.28000000000000003</v>
      </c>
      <c r="H28" s="26">
        <v>0</v>
      </c>
      <c r="I28" s="26">
        <v>0</v>
      </c>
      <c r="J28" s="26">
        <v>0</v>
      </c>
      <c r="K28" s="26">
        <v>0</v>
      </c>
      <c r="L28" s="26">
        <v>0.09</v>
      </c>
      <c r="M28" s="26">
        <v>0</v>
      </c>
      <c r="N28" s="26">
        <v>0</v>
      </c>
      <c r="O28" s="26">
        <v>0</v>
      </c>
      <c r="P28" s="26">
        <v>0.13</v>
      </c>
      <c r="Q28" s="26">
        <v>0.12</v>
      </c>
      <c r="R28" s="26">
        <v>0.04</v>
      </c>
      <c r="S28" s="26">
        <v>0</v>
      </c>
    </row>
    <row r="29" spans="1:19" x14ac:dyDescent="0.55000000000000004">
      <c r="A29" s="18">
        <v>9130254</v>
      </c>
      <c r="B29" s="17" t="s">
        <v>37</v>
      </c>
      <c r="C29" s="17" t="s">
        <v>38</v>
      </c>
      <c r="D29" s="17">
        <v>400</v>
      </c>
      <c r="E29" s="26">
        <v>0</v>
      </c>
      <c r="F29" s="26">
        <v>0.37</v>
      </c>
      <c r="G29" s="26">
        <v>0.13</v>
      </c>
      <c r="H29" s="26">
        <v>0</v>
      </c>
      <c r="I29" s="26">
        <v>0</v>
      </c>
      <c r="J29" s="26">
        <v>0</v>
      </c>
      <c r="K29" s="26">
        <v>0</v>
      </c>
      <c r="L29" s="26">
        <v>0.09</v>
      </c>
      <c r="M29" s="26">
        <v>0</v>
      </c>
      <c r="N29" s="26">
        <v>0</v>
      </c>
      <c r="O29" s="26">
        <v>0</v>
      </c>
      <c r="P29" s="26">
        <v>0.34</v>
      </c>
      <c r="Q29" s="26">
        <v>0.06</v>
      </c>
      <c r="R29" s="26">
        <v>3.6000000000000004E-2</v>
      </c>
      <c r="S29" s="26">
        <v>0</v>
      </c>
    </row>
    <row r="30" spans="1:19" x14ac:dyDescent="0.55000000000000004">
      <c r="A30" s="18">
        <v>9130255</v>
      </c>
      <c r="B30" s="17" t="s">
        <v>16</v>
      </c>
      <c r="C30" s="17" t="s">
        <v>49</v>
      </c>
      <c r="D30" s="17">
        <v>2049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f>(27+6)*0.01</f>
        <v>0.33</v>
      </c>
      <c r="K30" s="26">
        <v>0.18</v>
      </c>
      <c r="L30" s="26">
        <v>7.0000000000000007E-2</v>
      </c>
      <c r="M30" s="26">
        <v>0</v>
      </c>
      <c r="N30" s="26">
        <v>0.28999999999999998</v>
      </c>
      <c r="O30" s="26">
        <v>0</v>
      </c>
      <c r="P30" s="26">
        <v>0.06</v>
      </c>
      <c r="Q30" s="26">
        <v>0.06</v>
      </c>
      <c r="R30" s="26">
        <v>0</v>
      </c>
      <c r="S30" s="26">
        <v>0.05</v>
      </c>
    </row>
    <row r="31" spans="1:19" x14ac:dyDescent="0.55000000000000004">
      <c r="A31" s="18">
        <v>9130274</v>
      </c>
      <c r="B31" s="17" t="s">
        <v>16</v>
      </c>
      <c r="C31" s="17" t="s">
        <v>54</v>
      </c>
      <c r="D31" s="17">
        <v>732</v>
      </c>
      <c r="E31" s="26">
        <v>0</v>
      </c>
      <c r="F31" s="26">
        <v>0</v>
      </c>
      <c r="G31" s="26">
        <v>0.54400000000000004</v>
      </c>
      <c r="H31" s="26">
        <v>0.21600000000000003</v>
      </c>
      <c r="I31" s="26">
        <v>0</v>
      </c>
      <c r="J31" s="26">
        <v>0</v>
      </c>
      <c r="K31" s="26">
        <v>0</v>
      </c>
      <c r="L31" s="26">
        <v>5.5999999999999994E-2</v>
      </c>
      <c r="M31" s="26">
        <v>0</v>
      </c>
      <c r="N31" s="26">
        <v>0</v>
      </c>
      <c r="O31" s="26">
        <v>0</v>
      </c>
      <c r="P31" s="26">
        <v>3.3000000000000002E-2</v>
      </c>
      <c r="Q31" s="26">
        <v>6.3E-2</v>
      </c>
      <c r="R31" s="26">
        <v>0</v>
      </c>
      <c r="S31" s="26">
        <v>5.7000000000000002E-2</v>
      </c>
    </row>
    <row r="32" spans="1:19" x14ac:dyDescent="0.55000000000000004">
      <c r="A32" s="18">
        <v>9130424</v>
      </c>
      <c r="B32" s="17" t="s">
        <v>16</v>
      </c>
      <c r="C32" s="17" t="s">
        <v>54</v>
      </c>
      <c r="D32" s="17">
        <v>4303</v>
      </c>
      <c r="E32" s="26">
        <v>0</v>
      </c>
      <c r="F32" s="26">
        <v>0</v>
      </c>
      <c r="G32" s="26">
        <v>0.54400000000000004</v>
      </c>
      <c r="H32" s="26">
        <v>0.21600000000000003</v>
      </c>
      <c r="I32" s="26">
        <v>0</v>
      </c>
      <c r="J32" s="26">
        <v>0</v>
      </c>
      <c r="K32" s="26">
        <v>0</v>
      </c>
      <c r="L32" s="26">
        <v>5.5999999999999994E-2</v>
      </c>
      <c r="M32" s="26">
        <v>0</v>
      </c>
      <c r="N32" s="26">
        <v>0</v>
      </c>
      <c r="O32" s="26">
        <v>0</v>
      </c>
      <c r="P32" s="26">
        <v>3.3000000000000002E-2</v>
      </c>
      <c r="Q32" s="26">
        <v>6.3E-2</v>
      </c>
      <c r="R32" s="26">
        <v>0</v>
      </c>
      <c r="S32" s="26">
        <v>5.7000000000000002E-2</v>
      </c>
    </row>
    <row r="33" spans="1:19" x14ac:dyDescent="0.55000000000000004">
      <c r="A33" s="18">
        <v>9130255</v>
      </c>
      <c r="B33" s="17" t="s">
        <v>2</v>
      </c>
      <c r="C33" s="17" t="s">
        <v>50</v>
      </c>
      <c r="D33" s="17">
        <v>1863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0.27</v>
      </c>
      <c r="K33" s="26">
        <v>0.18</v>
      </c>
      <c r="L33" s="26">
        <v>7.0000000000000007E-2</v>
      </c>
      <c r="M33" s="26">
        <v>0</v>
      </c>
      <c r="N33" s="26">
        <v>0</v>
      </c>
      <c r="O33" s="26">
        <v>0</v>
      </c>
      <c r="P33" s="26">
        <v>0.12</v>
      </c>
      <c r="Q33" s="26">
        <v>0.06</v>
      </c>
      <c r="R33" s="26">
        <v>0.05</v>
      </c>
      <c r="S33" s="26">
        <v>0</v>
      </c>
    </row>
    <row r="34" spans="1:19" x14ac:dyDescent="0.55000000000000004">
      <c r="A34" s="18">
        <v>9130274</v>
      </c>
      <c r="B34" s="17" t="s">
        <v>2</v>
      </c>
      <c r="C34" s="17" t="s">
        <v>55</v>
      </c>
      <c r="D34" s="17">
        <v>25</v>
      </c>
      <c r="E34" s="26">
        <v>0</v>
      </c>
      <c r="F34" s="26">
        <v>0</v>
      </c>
      <c r="G34" s="26">
        <v>0.28100000000000003</v>
      </c>
      <c r="H34" s="26">
        <v>0.26300000000000001</v>
      </c>
      <c r="I34" s="26">
        <v>0.13100000000000001</v>
      </c>
      <c r="J34" s="26">
        <v>0</v>
      </c>
      <c r="K34" s="26">
        <v>0</v>
      </c>
      <c r="L34" s="26">
        <v>5.5999999999999994E-2</v>
      </c>
      <c r="M34" s="26">
        <v>0</v>
      </c>
      <c r="N34" s="26">
        <v>0</v>
      </c>
      <c r="O34" s="26">
        <v>2.5000000000000001E-2</v>
      </c>
      <c r="P34" s="26">
        <v>8.6999999999999994E-2</v>
      </c>
      <c r="Q34" s="26">
        <v>0.1</v>
      </c>
      <c r="R34" s="26">
        <v>4.7E-2</v>
      </c>
      <c r="S34" s="26">
        <v>0</v>
      </c>
    </row>
    <row r="35" spans="1:19" x14ac:dyDescent="0.55000000000000004">
      <c r="A35" s="18">
        <v>9130276</v>
      </c>
      <c r="B35" s="17" t="s">
        <v>2</v>
      </c>
      <c r="C35" s="17" t="s">
        <v>55</v>
      </c>
      <c r="D35" s="17">
        <v>2651</v>
      </c>
      <c r="E35" s="26">
        <v>0</v>
      </c>
      <c r="F35" s="26">
        <v>0</v>
      </c>
      <c r="G35" s="26">
        <v>0.28100000000000003</v>
      </c>
      <c r="H35" s="26">
        <v>0.26300000000000001</v>
      </c>
      <c r="I35" s="26">
        <v>0.13100000000000001</v>
      </c>
      <c r="J35" s="26">
        <v>0</v>
      </c>
      <c r="K35" s="26">
        <v>0</v>
      </c>
      <c r="L35" s="26">
        <v>5.5999999999999994E-2</v>
      </c>
      <c r="M35" s="26">
        <v>0</v>
      </c>
      <c r="N35" s="26">
        <v>0</v>
      </c>
      <c r="O35" s="26">
        <v>2.5000000000000001E-2</v>
      </c>
      <c r="P35" s="26">
        <v>8.6999999999999994E-2</v>
      </c>
      <c r="Q35" s="26">
        <v>0.1</v>
      </c>
      <c r="R35" s="26">
        <v>4.7E-2</v>
      </c>
      <c r="S35" s="26">
        <v>0</v>
      </c>
    </row>
    <row r="36" spans="1:19" x14ac:dyDescent="0.55000000000000004">
      <c r="A36" s="18">
        <v>9130422</v>
      </c>
      <c r="B36" s="17" t="s">
        <v>2</v>
      </c>
      <c r="C36" s="17" t="s">
        <v>50</v>
      </c>
      <c r="D36" s="17">
        <v>1090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0.27</v>
      </c>
      <c r="K36" s="26">
        <v>0.18</v>
      </c>
      <c r="L36" s="26">
        <v>7.0000000000000007E-2</v>
      </c>
      <c r="M36" s="26">
        <v>0</v>
      </c>
      <c r="N36" s="26">
        <v>0</v>
      </c>
      <c r="O36" s="26">
        <v>0</v>
      </c>
      <c r="P36" s="26">
        <v>0.12</v>
      </c>
      <c r="Q36" s="26">
        <v>0.06</v>
      </c>
      <c r="R36" s="26">
        <v>0.05</v>
      </c>
      <c r="S36" s="26">
        <v>0</v>
      </c>
    </row>
    <row r="37" spans="1:19" x14ac:dyDescent="0.55000000000000004">
      <c r="A37" s="18">
        <v>9140203</v>
      </c>
      <c r="B37" s="17" t="s">
        <v>2</v>
      </c>
      <c r="C37" s="17" t="s">
        <v>55</v>
      </c>
      <c r="D37" s="17">
        <v>436</v>
      </c>
      <c r="E37" s="26">
        <v>0</v>
      </c>
      <c r="F37" s="26">
        <v>0</v>
      </c>
      <c r="G37" s="26">
        <v>0.28100000000000003</v>
      </c>
      <c r="H37" s="26">
        <v>0.26300000000000001</v>
      </c>
      <c r="I37" s="26">
        <v>0.13100000000000001</v>
      </c>
      <c r="J37" s="26">
        <v>0</v>
      </c>
      <c r="K37" s="26">
        <v>0</v>
      </c>
      <c r="L37" s="26">
        <v>5.5999999999999994E-2</v>
      </c>
      <c r="M37" s="26">
        <v>0</v>
      </c>
      <c r="N37" s="26">
        <v>0</v>
      </c>
      <c r="O37" s="26">
        <v>2.5000000000000001E-2</v>
      </c>
      <c r="P37" s="26">
        <v>8.6999999999999994E-2</v>
      </c>
      <c r="Q37" s="26">
        <v>0.1</v>
      </c>
      <c r="R37" s="26">
        <v>4.7E-2</v>
      </c>
      <c r="S37" s="26">
        <v>0</v>
      </c>
    </row>
    <row r="38" spans="1:19" x14ac:dyDescent="0.55000000000000004">
      <c r="A38" s="18">
        <v>9130229</v>
      </c>
      <c r="B38" s="19" t="s">
        <v>2</v>
      </c>
      <c r="C38" s="17" t="s">
        <v>68</v>
      </c>
      <c r="D38" s="17">
        <v>100</v>
      </c>
      <c r="E38" s="26">
        <v>0</v>
      </c>
      <c r="F38" s="26">
        <v>0</v>
      </c>
      <c r="G38" s="26">
        <v>0.6</v>
      </c>
      <c r="H38" s="26">
        <v>0.24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8.5000000000000006E-2</v>
      </c>
      <c r="Q38" s="26">
        <v>6.5000000000000002E-2</v>
      </c>
      <c r="R38" s="26">
        <v>5.5E-2</v>
      </c>
      <c r="S38" s="26">
        <v>0</v>
      </c>
    </row>
    <row r="39" spans="1:19" x14ac:dyDescent="0.55000000000000004">
      <c r="A39" s="18">
        <v>9130254</v>
      </c>
      <c r="B39" s="17" t="s">
        <v>39</v>
      </c>
      <c r="C39" s="17" t="s">
        <v>40</v>
      </c>
      <c r="D39" s="17">
        <v>400</v>
      </c>
      <c r="E39" s="26">
        <v>0</v>
      </c>
      <c r="F39" s="26">
        <v>0</v>
      </c>
      <c r="G39" s="26">
        <v>0.52</v>
      </c>
      <c r="H39" s="26">
        <v>0.17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0.22</v>
      </c>
      <c r="Q39" s="26">
        <v>0.08</v>
      </c>
      <c r="R39" s="26">
        <v>4.4999999999999998E-2</v>
      </c>
      <c r="S39" s="26">
        <v>0</v>
      </c>
    </row>
    <row r="40" spans="1:19" x14ac:dyDescent="0.55000000000000004">
      <c r="A40" s="18">
        <v>9140203</v>
      </c>
      <c r="B40" s="17" t="s">
        <v>39</v>
      </c>
      <c r="C40" s="17" t="s">
        <v>55</v>
      </c>
      <c r="D40" s="17">
        <v>269</v>
      </c>
      <c r="E40" s="26">
        <v>0</v>
      </c>
      <c r="F40" s="26">
        <v>0</v>
      </c>
      <c r="G40" s="26">
        <v>0.28100000000000003</v>
      </c>
      <c r="H40" s="26">
        <v>0.26300000000000001</v>
      </c>
      <c r="I40" s="26">
        <v>0.13100000000000001</v>
      </c>
      <c r="J40" s="26">
        <v>0</v>
      </c>
      <c r="K40" s="26">
        <v>0</v>
      </c>
      <c r="L40" s="26">
        <v>5.5999999999999994E-2</v>
      </c>
      <c r="M40" s="26">
        <v>0</v>
      </c>
      <c r="N40" s="26">
        <v>0</v>
      </c>
      <c r="O40" s="26">
        <v>2.5000000000000001E-2</v>
      </c>
      <c r="P40" s="26">
        <v>8.6999999999999994E-2</v>
      </c>
      <c r="Q40" s="26">
        <v>0.1</v>
      </c>
      <c r="R40" s="26">
        <v>4.7E-2</v>
      </c>
      <c r="S40" s="26">
        <v>0</v>
      </c>
    </row>
    <row r="41" spans="1:19" x14ac:dyDescent="0.55000000000000004">
      <c r="A41" s="18">
        <v>9130255</v>
      </c>
      <c r="B41" s="17" t="s">
        <v>51</v>
      </c>
      <c r="C41" s="17" t="s">
        <v>52</v>
      </c>
      <c r="D41" s="17">
        <v>3374</v>
      </c>
      <c r="E41" s="26">
        <v>0.3</v>
      </c>
      <c r="F41" s="26">
        <v>0</v>
      </c>
      <c r="G41" s="26">
        <v>0.26300000000000001</v>
      </c>
      <c r="H41" s="26">
        <v>0.17800000000000002</v>
      </c>
      <c r="I41" s="26">
        <v>0</v>
      </c>
      <c r="J41" s="26">
        <v>0</v>
      </c>
      <c r="K41" s="26">
        <v>0</v>
      </c>
      <c r="L41" s="26">
        <v>7.4999999999999997E-2</v>
      </c>
      <c r="M41" s="26">
        <v>0</v>
      </c>
      <c r="N41" s="26">
        <v>0</v>
      </c>
      <c r="O41" s="26">
        <v>0</v>
      </c>
      <c r="P41" s="26">
        <v>4.9000000000000002E-2</v>
      </c>
      <c r="Q41" s="26">
        <v>7.0000000000000007E-2</v>
      </c>
      <c r="R41" s="26">
        <v>0</v>
      </c>
      <c r="S41" s="26">
        <v>5.5E-2</v>
      </c>
    </row>
    <row r="42" spans="1:19" x14ac:dyDescent="0.55000000000000004">
      <c r="A42" s="18">
        <v>9130254</v>
      </c>
      <c r="B42" s="17" t="s">
        <v>41</v>
      </c>
      <c r="C42" s="17" t="s">
        <v>42</v>
      </c>
      <c r="D42" s="17">
        <v>400</v>
      </c>
      <c r="E42" s="26">
        <v>0</v>
      </c>
      <c r="F42" s="26">
        <v>0</v>
      </c>
      <c r="G42" s="26">
        <v>0.3</v>
      </c>
      <c r="H42" s="26">
        <v>0.16</v>
      </c>
      <c r="I42" s="26">
        <v>0</v>
      </c>
      <c r="J42" s="26">
        <v>0</v>
      </c>
      <c r="K42" s="26">
        <v>0</v>
      </c>
      <c r="L42" s="26">
        <v>0</v>
      </c>
      <c r="M42" s="26">
        <v>0.38</v>
      </c>
      <c r="N42" s="26">
        <v>0</v>
      </c>
      <c r="O42" s="26">
        <v>0</v>
      </c>
      <c r="P42" s="26">
        <v>0.09</v>
      </c>
      <c r="Q42" s="26">
        <v>0.06</v>
      </c>
      <c r="R42" s="26">
        <v>0</v>
      </c>
      <c r="S42" s="26">
        <v>4.5999999999999999E-2</v>
      </c>
    </row>
    <row r="43" spans="1:19" x14ac:dyDescent="0.55000000000000004">
      <c r="A43" s="18">
        <v>9140203</v>
      </c>
      <c r="B43" s="17" t="s">
        <v>3</v>
      </c>
      <c r="C43" s="17" t="s">
        <v>61</v>
      </c>
      <c r="D43" s="17">
        <v>562</v>
      </c>
      <c r="E43" s="26">
        <v>0</v>
      </c>
      <c r="F43" s="26">
        <v>0</v>
      </c>
      <c r="G43" s="26">
        <v>0</v>
      </c>
      <c r="H43" s="26">
        <v>0.16</v>
      </c>
      <c r="I43" s="26">
        <v>0</v>
      </c>
      <c r="J43" s="26">
        <v>0</v>
      </c>
      <c r="K43" s="26">
        <v>0</v>
      </c>
      <c r="L43" s="26">
        <v>0</v>
      </c>
      <c r="M43" s="26">
        <v>0.38</v>
      </c>
      <c r="N43" s="26">
        <v>0.3</v>
      </c>
      <c r="O43" s="26">
        <v>0</v>
      </c>
      <c r="P43" s="26">
        <v>0.09</v>
      </c>
      <c r="Q43" s="26">
        <v>0.06</v>
      </c>
      <c r="R43" s="26">
        <v>4.5999999999999999E-2</v>
      </c>
      <c r="S43" s="26">
        <v>0</v>
      </c>
    </row>
    <row r="44" spans="1:19" x14ac:dyDescent="0.55000000000000004">
      <c r="A44" s="18">
        <v>9130275</v>
      </c>
      <c r="B44" s="17" t="s">
        <v>21</v>
      </c>
      <c r="C44" s="17" t="s">
        <v>57</v>
      </c>
      <c r="D44" s="17">
        <v>78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0.58799999999999997</v>
      </c>
      <c r="K44" s="26">
        <v>0.26500000000000001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9.0999999999999998E-2</v>
      </c>
      <c r="R44" s="26">
        <v>0</v>
      </c>
      <c r="S44" s="26">
        <v>5.2999999999999999E-2</v>
      </c>
    </row>
    <row r="45" spans="1:19" x14ac:dyDescent="0.55000000000000004">
      <c r="A45" s="18">
        <v>9140201</v>
      </c>
      <c r="B45" s="17" t="s">
        <v>21</v>
      </c>
      <c r="C45" s="17" t="s">
        <v>57</v>
      </c>
      <c r="D45" s="17">
        <v>1202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0.58799999999999997</v>
      </c>
      <c r="K45" s="26">
        <v>0.26500000000000001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9.0999999999999998E-2</v>
      </c>
      <c r="R45" s="26">
        <v>0</v>
      </c>
      <c r="S45" s="26">
        <v>5.2999999999999999E-2</v>
      </c>
    </row>
    <row r="46" spans="1:19" x14ac:dyDescent="0.55000000000000004">
      <c r="A46" s="18">
        <v>9130254</v>
      </c>
      <c r="B46" s="17" t="s">
        <v>43</v>
      </c>
      <c r="C46" s="17" t="s">
        <v>44</v>
      </c>
      <c r="D46" s="17">
        <v>400</v>
      </c>
      <c r="E46" s="26">
        <v>0.29100000000000004</v>
      </c>
      <c r="F46" s="26">
        <v>0</v>
      </c>
      <c r="G46" s="26">
        <v>0</v>
      </c>
      <c r="H46" s="26">
        <v>0.254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0.27200000000000002</v>
      </c>
      <c r="O46" s="26">
        <v>0</v>
      </c>
      <c r="P46" s="26">
        <v>4.9000000000000002E-2</v>
      </c>
      <c r="Q46" s="26">
        <v>7.0000000000000007E-2</v>
      </c>
      <c r="R46" s="26">
        <v>0</v>
      </c>
      <c r="S46" s="26">
        <v>5.5E-2</v>
      </c>
    </row>
    <row r="47" spans="1:19" x14ac:dyDescent="0.55000000000000004">
      <c r="A47" s="18">
        <v>9120240</v>
      </c>
      <c r="B47" s="17" t="s">
        <v>20</v>
      </c>
      <c r="C47" s="17" t="s">
        <v>45</v>
      </c>
      <c r="D47" s="17">
        <v>852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9.5000000000000001E-2</v>
      </c>
      <c r="K47" s="26">
        <v>0.29499999999999998</v>
      </c>
      <c r="L47" s="26">
        <v>0.09</v>
      </c>
      <c r="M47" s="26">
        <v>0</v>
      </c>
      <c r="N47" s="26">
        <v>0</v>
      </c>
      <c r="O47" s="26">
        <v>0</v>
      </c>
      <c r="P47" s="26">
        <v>0.376</v>
      </c>
      <c r="Q47" s="26">
        <v>0.10099999999999999</v>
      </c>
      <c r="R47" s="26">
        <v>3.7999999999999999E-2</v>
      </c>
      <c r="S47" s="26">
        <v>0</v>
      </c>
    </row>
    <row r="48" spans="1:19" x14ac:dyDescent="0.55000000000000004">
      <c r="A48" s="18">
        <v>9140205</v>
      </c>
      <c r="B48" s="17" t="s">
        <v>20</v>
      </c>
      <c r="C48" s="17" t="s">
        <v>62</v>
      </c>
      <c r="D48" s="17">
        <v>5189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0.32</v>
      </c>
      <c r="K48" s="26">
        <v>0.33100000000000002</v>
      </c>
      <c r="L48" s="26">
        <v>0.1</v>
      </c>
      <c r="M48" s="26">
        <v>0</v>
      </c>
      <c r="N48" s="26">
        <v>0</v>
      </c>
      <c r="O48" s="26">
        <v>3.9E-2</v>
      </c>
      <c r="P48" s="26">
        <v>0.09</v>
      </c>
      <c r="Q48" s="26">
        <v>0.11</v>
      </c>
      <c r="R48" s="26">
        <v>0</v>
      </c>
      <c r="S48" s="26">
        <v>0</v>
      </c>
    </row>
    <row r="49" spans="1:19" x14ac:dyDescent="0.55000000000000004">
      <c r="A49" s="18">
        <v>9130276</v>
      </c>
      <c r="B49" s="17" t="s">
        <v>17</v>
      </c>
      <c r="C49" s="17" t="s">
        <v>45</v>
      </c>
      <c r="D49" s="17">
        <v>2264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9.5000000000000001E-2</v>
      </c>
      <c r="K49" s="26">
        <v>0.29499999999999998</v>
      </c>
      <c r="L49" s="26">
        <v>0.09</v>
      </c>
      <c r="M49" s="26">
        <v>0</v>
      </c>
      <c r="N49" s="26">
        <v>0</v>
      </c>
      <c r="O49" s="26">
        <v>0</v>
      </c>
      <c r="P49" s="26">
        <v>0.376</v>
      </c>
      <c r="Q49" s="26">
        <v>0.10099999999999999</v>
      </c>
      <c r="R49" s="26">
        <v>3.7999999999999999E-2</v>
      </c>
      <c r="S49" s="26">
        <v>0</v>
      </c>
    </row>
    <row r="50" spans="1:19" x14ac:dyDescent="0.55000000000000004">
      <c r="A50" s="18">
        <v>9130424</v>
      </c>
      <c r="B50" s="17" t="s">
        <v>17</v>
      </c>
      <c r="C50" s="17" t="s">
        <v>59</v>
      </c>
      <c r="D50" s="17">
        <v>276</v>
      </c>
      <c r="E50" s="26">
        <v>0</v>
      </c>
      <c r="F50" s="26">
        <v>0.23800000000000002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0.22800000000000001</v>
      </c>
      <c r="M50" s="26">
        <v>0</v>
      </c>
      <c r="N50" s="26">
        <v>0</v>
      </c>
      <c r="O50" s="26">
        <v>0</v>
      </c>
      <c r="P50" s="26">
        <v>0.29600000000000004</v>
      </c>
      <c r="Q50" s="26">
        <v>0.20300000000000001</v>
      </c>
      <c r="R50" s="26">
        <v>2.6000000000000002E-2</v>
      </c>
      <c r="S50" s="26">
        <v>0</v>
      </c>
    </row>
    <row r="51" spans="1:19" x14ac:dyDescent="0.55000000000000004">
      <c r="A51" s="18">
        <v>9130229</v>
      </c>
      <c r="B51" s="17" t="s">
        <v>17</v>
      </c>
      <c r="C51" s="17" t="s">
        <v>65</v>
      </c>
      <c r="D51" s="17">
        <v>123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9.5000000000000001E-2</v>
      </c>
      <c r="K51" s="26">
        <v>0.29499999999999998</v>
      </c>
      <c r="L51" s="26">
        <v>0.09</v>
      </c>
      <c r="M51" s="26">
        <v>0</v>
      </c>
      <c r="N51" s="26">
        <v>0</v>
      </c>
      <c r="O51" s="26">
        <v>0</v>
      </c>
      <c r="P51" s="26">
        <v>0.376</v>
      </c>
      <c r="Q51" s="26">
        <v>0.10099999999999999</v>
      </c>
      <c r="R51" s="26">
        <v>3.7999999999999999E-2</v>
      </c>
      <c r="S51" s="26">
        <v>0</v>
      </c>
    </row>
  </sheetData>
  <autoFilter ref="A1:S51" xr:uid="{00000000-0009-0000-0000-000001000000}">
    <sortState ref="A2:S51">
      <sortCondition ref="B1:B51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K16" sqref="K16"/>
    </sheetView>
  </sheetViews>
  <sheetFormatPr defaultRowHeight="14.4" x14ac:dyDescent="0.55000000000000004"/>
  <cols>
    <col min="1" max="1" width="13.41796875" style="13" customWidth="1"/>
    <col min="2" max="2" width="33.26171875" style="13" customWidth="1"/>
    <col min="3" max="3" width="33.26171875" customWidth="1"/>
  </cols>
  <sheetData>
    <row r="1" spans="1:2" x14ac:dyDescent="0.55000000000000004">
      <c r="A1" s="17">
        <v>9120240</v>
      </c>
      <c r="B1" s="17" t="s">
        <v>22</v>
      </c>
    </row>
    <row r="2" spans="1:2" x14ac:dyDescent="0.55000000000000004">
      <c r="A2" s="17">
        <v>9130229</v>
      </c>
      <c r="B2" s="17" t="s">
        <v>23</v>
      </c>
    </row>
    <row r="3" spans="1:2" x14ac:dyDescent="0.55000000000000004">
      <c r="A3" s="17">
        <v>9130254</v>
      </c>
      <c r="B3" s="17" t="s">
        <v>24</v>
      </c>
    </row>
    <row r="4" spans="1:2" x14ac:dyDescent="0.55000000000000004">
      <c r="A4" s="17">
        <v>9130255</v>
      </c>
      <c r="B4" s="17" t="s">
        <v>25</v>
      </c>
    </row>
    <row r="5" spans="1:2" x14ac:dyDescent="0.55000000000000004">
      <c r="A5" s="17">
        <v>9130261</v>
      </c>
      <c r="B5" s="17" t="s">
        <v>26</v>
      </c>
    </row>
    <row r="6" spans="1:2" x14ac:dyDescent="0.55000000000000004">
      <c r="A6" s="17">
        <v>9130274</v>
      </c>
      <c r="B6" s="17" t="s">
        <v>32</v>
      </c>
    </row>
    <row r="7" spans="1:2" x14ac:dyDescent="0.55000000000000004">
      <c r="A7" s="17">
        <v>9130275</v>
      </c>
      <c r="B7" s="17" t="s">
        <v>27</v>
      </c>
    </row>
    <row r="8" spans="1:2" x14ac:dyDescent="0.55000000000000004">
      <c r="A8" s="17">
        <v>9130276</v>
      </c>
      <c r="B8" s="17" t="s">
        <v>28</v>
      </c>
    </row>
    <row r="9" spans="1:2" x14ac:dyDescent="0.55000000000000004">
      <c r="A9" s="17">
        <v>9130422</v>
      </c>
      <c r="B9" s="17" t="s">
        <v>33</v>
      </c>
    </row>
    <row r="10" spans="1:2" x14ac:dyDescent="0.55000000000000004">
      <c r="A10" s="17">
        <v>9130424</v>
      </c>
      <c r="B10" s="17" t="s">
        <v>29</v>
      </c>
    </row>
    <row r="11" spans="1:2" x14ac:dyDescent="0.55000000000000004">
      <c r="A11" s="17">
        <v>9140201</v>
      </c>
      <c r="B11" s="17" t="s">
        <v>34</v>
      </c>
    </row>
    <row r="12" spans="1:2" x14ac:dyDescent="0.55000000000000004">
      <c r="A12" s="17">
        <v>9140202</v>
      </c>
      <c r="B12" s="17" t="s">
        <v>30</v>
      </c>
    </row>
    <row r="13" spans="1:2" x14ac:dyDescent="0.55000000000000004">
      <c r="A13" s="17">
        <v>9140203</v>
      </c>
      <c r="B13" s="17" t="s">
        <v>31</v>
      </c>
    </row>
    <row r="14" spans="1:2" x14ac:dyDescent="0.55000000000000004">
      <c r="A14" s="17">
        <v>9140205</v>
      </c>
      <c r="B14" s="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K10"/>
  <sheetViews>
    <sheetView workbookViewId="0">
      <selection activeCell="C9" sqref="C9"/>
    </sheetView>
  </sheetViews>
  <sheetFormatPr defaultRowHeight="14.4" x14ac:dyDescent="0.55000000000000004"/>
  <sheetData>
    <row r="1" spans="3:11" ht="14.7" thickBot="1" x14ac:dyDescent="0.6"/>
    <row r="2" spans="3:11" ht="33.299999999999997" x14ac:dyDescent="0.55000000000000004">
      <c r="C2" s="27"/>
      <c r="D2" s="28"/>
      <c r="E2" s="28"/>
      <c r="F2" s="29" t="s">
        <v>93</v>
      </c>
      <c r="G2" s="28"/>
      <c r="H2" s="28"/>
      <c r="I2" s="28"/>
      <c r="J2" s="28"/>
      <c r="K2" s="30"/>
    </row>
    <row r="3" spans="3:11" x14ac:dyDescent="0.55000000000000004">
      <c r="C3" s="31"/>
      <c r="D3" s="32"/>
      <c r="E3" s="32"/>
      <c r="F3" s="32"/>
      <c r="G3" s="32"/>
      <c r="H3" s="32"/>
      <c r="I3" s="32"/>
      <c r="J3" s="32"/>
      <c r="K3" s="33"/>
    </row>
    <row r="4" spans="3:11" x14ac:dyDescent="0.55000000000000004">
      <c r="C4" s="31"/>
      <c r="D4" s="32"/>
      <c r="E4" s="32"/>
      <c r="F4" s="32"/>
      <c r="G4" s="32"/>
      <c r="H4" s="32"/>
      <c r="I4" s="32"/>
      <c r="J4" s="32"/>
      <c r="K4" s="33"/>
    </row>
    <row r="5" spans="3:11" ht="20.399999999999999" x14ac:dyDescent="0.55000000000000004">
      <c r="C5" s="45" t="s">
        <v>94</v>
      </c>
      <c r="D5" s="46"/>
      <c r="E5" s="46"/>
      <c r="F5" s="46"/>
      <c r="G5" s="46"/>
      <c r="H5" s="46"/>
      <c r="I5" s="46"/>
      <c r="J5" s="46"/>
      <c r="K5" s="47"/>
    </row>
    <row r="6" spans="3:11" ht="20.399999999999999" x14ac:dyDescent="0.55000000000000004">
      <c r="C6" s="34"/>
      <c r="D6" s="32"/>
      <c r="E6" s="32"/>
      <c r="F6" s="32"/>
      <c r="G6" s="32"/>
      <c r="H6" s="32"/>
      <c r="I6" s="32"/>
      <c r="J6" s="32"/>
      <c r="K6" s="33"/>
    </row>
    <row r="7" spans="3:11" ht="20.399999999999999" x14ac:dyDescent="0.55000000000000004">
      <c r="C7" s="34"/>
      <c r="D7" s="32"/>
      <c r="E7" s="32"/>
      <c r="F7" s="32"/>
      <c r="G7" s="32"/>
      <c r="H7" s="32"/>
      <c r="I7" s="32"/>
      <c r="J7" s="32"/>
      <c r="K7" s="33"/>
    </row>
    <row r="8" spans="3:11" ht="59.25" customHeight="1" x14ac:dyDescent="0.55000000000000004">
      <c r="C8" s="48" t="s">
        <v>110</v>
      </c>
      <c r="D8" s="49"/>
      <c r="E8" s="49"/>
      <c r="F8" s="49"/>
      <c r="G8" s="49"/>
      <c r="H8" s="49"/>
      <c r="I8" s="49"/>
      <c r="J8" s="49"/>
      <c r="K8" s="50"/>
    </row>
    <row r="9" spans="3:11" x14ac:dyDescent="0.55000000000000004">
      <c r="C9" s="35"/>
      <c r="D9" s="32"/>
      <c r="E9" s="32"/>
      <c r="F9" s="32"/>
      <c r="G9" s="32"/>
      <c r="H9" s="32"/>
      <c r="I9" s="32"/>
      <c r="J9" s="32"/>
      <c r="K9" s="33"/>
    </row>
    <row r="10" spans="3:11" ht="20.7" thickBot="1" x14ac:dyDescent="0.6">
      <c r="C10" s="36" t="s">
        <v>95</v>
      </c>
      <c r="D10" s="37"/>
      <c r="E10" s="37"/>
      <c r="F10" s="37"/>
      <c r="G10" s="37"/>
      <c r="H10" s="37"/>
      <c r="I10" s="37"/>
      <c r="J10" s="37"/>
      <c r="K10" s="38"/>
    </row>
  </sheetData>
  <mergeCells count="2">
    <mergeCell ref="C5:K5"/>
    <mergeCell ref="C8:K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Asphalt Demand</vt:lpstr>
      <vt:lpstr>Mix Designs</vt:lpstr>
      <vt:lpstr>Lookup Info</vt:lpstr>
      <vt:lpstr>Kelley Honor Code</vt:lpstr>
      <vt:lpstr>_4_FRAP</vt:lpstr>
      <vt:lpstr>CM_16_Michels</vt:lpstr>
      <vt:lpstr>CM11_Irene</vt:lpstr>
      <vt:lpstr>CM11_Porter</vt:lpstr>
      <vt:lpstr>CM16_Airport</vt:lpstr>
      <vt:lpstr>CM16_Irene</vt:lpstr>
      <vt:lpstr>CM16_Porter</vt:lpstr>
      <vt:lpstr>Design_Number</vt:lpstr>
      <vt:lpstr>FM01_Airport</vt:lpstr>
      <vt:lpstr>FM20_Airport</vt:lpstr>
      <vt:lpstr>FM20_Irene</vt:lpstr>
      <vt:lpstr>FM22_Irene</vt:lpstr>
      <vt:lpstr>FRAP__4</vt:lpstr>
      <vt:lpstr>Job</vt:lpstr>
      <vt:lpstr>JobNumbersandDescriptions</vt:lpstr>
      <vt:lpstr>Mix_Code</vt:lpstr>
      <vt:lpstr>Poly_Oil</vt:lpstr>
      <vt:lpstr>RAS</vt:lpstr>
      <vt:lpstr>Tons</vt:lpstr>
      <vt:lpstr>Virgin_Oil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 3 Part 2 </dc:title>
  <dc:subject>K327</dc:subject>
  <dc:creator>Tim Bridges</dc:creator>
  <dc:description>Revised from student email</dc:description>
  <cp:lastModifiedBy>Michael Zelenka</cp:lastModifiedBy>
  <cp:lastPrinted>2014-03-10T17:16:52Z</cp:lastPrinted>
  <dcterms:created xsi:type="dcterms:W3CDTF">2010-10-27T13:23:06Z</dcterms:created>
  <dcterms:modified xsi:type="dcterms:W3CDTF">2018-04-24T18:01:04Z</dcterms:modified>
</cp:coreProperties>
</file>