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Manan Data\Manan\Documents\Birmingham\UoB MSc BA\OSCL\Assignment 2\"/>
    </mc:Choice>
  </mc:AlternateContent>
  <xr:revisionPtr revIDLastSave="0" documentId="13_ncr:1_{2A061941-2AD3-4E82-B88C-6AF212341ACF}" xr6:coauthVersionLast="47" xr6:coauthVersionMax="47" xr10:uidLastSave="{00000000-0000-0000-0000-000000000000}"/>
  <bookViews>
    <workbookView xWindow="-96" yWindow="-96" windowWidth="23232" windowHeight="12432" firstSheet="2" activeTab="9" xr2:uid="{2635395F-4295-4B5B-B72B-A3F4AD361D20}"/>
  </bookViews>
  <sheets>
    <sheet name="Pivot" sheetId="3" r:id="rId1"/>
    <sheet name="Data" sheetId="1" r:id="rId2"/>
    <sheet name="Task 2" sheetId="2" r:id="rId3"/>
    <sheet name="Task 3" sheetId="4" r:id="rId4"/>
    <sheet name="Answer Report 1" sheetId="15" r:id="rId5"/>
    <sheet name="Sensitivity Report 1" sheetId="16" r:id="rId6"/>
    <sheet name="Limits Report 1" sheetId="17" r:id="rId7"/>
    <sheet name="Task 4" sheetId="5" r:id="rId8"/>
    <sheet name="Task 5" sheetId="18" r:id="rId9"/>
    <sheet name="Task 6" sheetId="19" r:id="rId10"/>
  </sheets>
  <definedNames>
    <definedName name="_xlnm._FilterDatabase" localSheetId="1" hidden="1">Data!$L$2:$L$52</definedName>
    <definedName name="_xlnm._FilterDatabase" localSheetId="9" hidden="1">'Task 6'!$H$2:$K$2</definedName>
    <definedName name="solver_adj" localSheetId="7" hidden="1">'Task 4'!$B$8:$D$9</definedName>
    <definedName name="solver_adj" localSheetId="9" hidden="1">'Task 6'!$S$12</definedName>
    <definedName name="solver_cvg" localSheetId="7" hidden="1">0.0001</definedName>
    <definedName name="solver_cvg" localSheetId="9" hidden="1">0.0001</definedName>
    <definedName name="solver_drv" localSheetId="7" hidden="1">2</definedName>
    <definedName name="solver_drv" localSheetId="9" hidden="1">2</definedName>
    <definedName name="solver_eng" localSheetId="7" hidden="1">2</definedName>
    <definedName name="solver_eng" localSheetId="9" hidden="1">1</definedName>
    <definedName name="solver_est" localSheetId="7" hidden="1">1</definedName>
    <definedName name="solver_est" localSheetId="9" hidden="1">1</definedName>
    <definedName name="solver_itr" localSheetId="7" hidden="1">2147483647</definedName>
    <definedName name="solver_itr" localSheetId="9" hidden="1">2147483647</definedName>
    <definedName name="solver_lhs1" localSheetId="7" hidden="1">'Task 4'!$B$3</definedName>
    <definedName name="solver_lhs1" localSheetId="9" hidden="1">'Task 6'!$S$12</definedName>
    <definedName name="solver_lhs2" localSheetId="7" hidden="1">'Task 4'!$C$3</definedName>
    <definedName name="solver_lhs3" localSheetId="7" hidden="1">'Task 4'!$D$3</definedName>
    <definedName name="solver_lhs4" localSheetId="7" hidden="1">'Task 4'!$E$8</definedName>
    <definedName name="solver_lhs5" localSheetId="7" hidden="1">'Task 4'!$E$9</definedName>
    <definedName name="solver_mip" localSheetId="7" hidden="1">2147483647</definedName>
    <definedName name="solver_mip" localSheetId="9" hidden="1">2147483647</definedName>
    <definedName name="solver_mni" localSheetId="7" hidden="1">30</definedName>
    <definedName name="solver_mni" localSheetId="9" hidden="1">30</definedName>
    <definedName name="solver_mrt" localSheetId="7" hidden="1">0.075</definedName>
    <definedName name="solver_mrt" localSheetId="9" hidden="1">0.075</definedName>
    <definedName name="solver_msl" localSheetId="7" hidden="1">2</definedName>
    <definedName name="solver_msl" localSheetId="9" hidden="1">2</definedName>
    <definedName name="solver_neg" localSheetId="7" hidden="1">1</definedName>
    <definedName name="solver_neg" localSheetId="9" hidden="1">1</definedName>
    <definedName name="solver_nod" localSheetId="7" hidden="1">2147483647</definedName>
    <definedName name="solver_nod" localSheetId="9" hidden="1">2147483647</definedName>
    <definedName name="solver_num" localSheetId="7" hidden="1">5</definedName>
    <definedName name="solver_num" localSheetId="9" hidden="1">1</definedName>
    <definedName name="solver_nwt" localSheetId="7" hidden="1">1</definedName>
    <definedName name="solver_nwt" localSheetId="9" hidden="1">1</definedName>
    <definedName name="solver_opt" localSheetId="7" hidden="1">'Task 4'!$F$8</definedName>
    <definedName name="solver_opt" localSheetId="9" hidden="1">'Task 6'!$S$21</definedName>
    <definedName name="solver_pre" localSheetId="7" hidden="1">0.000001</definedName>
    <definedName name="solver_pre" localSheetId="9" hidden="1">0.000001</definedName>
    <definedName name="solver_rbv" localSheetId="7" hidden="1">2</definedName>
    <definedName name="solver_rbv" localSheetId="9" hidden="1">2</definedName>
    <definedName name="solver_rel1" localSheetId="7" hidden="1">3</definedName>
    <definedName name="solver_rel1" localSheetId="9" hidden="1">3</definedName>
    <definedName name="solver_rel2" localSheetId="7" hidden="1">3</definedName>
    <definedName name="solver_rel3" localSheetId="7" hidden="1">3</definedName>
    <definedName name="solver_rel4" localSheetId="7" hidden="1">1</definedName>
    <definedName name="solver_rel5" localSheetId="7" hidden="1">1</definedName>
    <definedName name="solver_rhs1" localSheetId="7" hidden="1">'Task 4'!$B$2</definedName>
    <definedName name="solver_rhs1" localSheetId="9" hidden="1">0</definedName>
    <definedName name="solver_rhs2" localSheetId="7" hidden="1">'Task 4'!$C$2</definedName>
    <definedName name="solver_rhs3" localSheetId="7" hidden="1">'Task 4'!$D$2</definedName>
    <definedName name="solver_rhs4" localSheetId="7" hidden="1">2500</definedName>
    <definedName name="solver_rhs5" localSheetId="7" hidden="1">3000</definedName>
    <definedName name="solver_rlx" localSheetId="7" hidden="1">2</definedName>
    <definedName name="solver_rlx" localSheetId="9" hidden="1">2</definedName>
    <definedName name="solver_rsd" localSheetId="7" hidden="1">0</definedName>
    <definedName name="solver_rsd" localSheetId="9" hidden="1">0</definedName>
    <definedName name="solver_scl" localSheetId="7" hidden="1">2</definedName>
    <definedName name="solver_scl" localSheetId="9" hidden="1">2</definedName>
    <definedName name="solver_sho" localSheetId="6" hidden="1">2</definedName>
    <definedName name="solver_sho" localSheetId="7" hidden="1">2</definedName>
    <definedName name="solver_sho" localSheetId="9" hidden="1">2</definedName>
    <definedName name="solver_ssz" localSheetId="7" hidden="1">100</definedName>
    <definedName name="solver_ssz" localSheetId="9" hidden="1">100</definedName>
    <definedName name="solver_tim" localSheetId="7" hidden="1">2147483647</definedName>
    <definedName name="solver_tim" localSheetId="9" hidden="1">2147483647</definedName>
    <definedName name="solver_tol" localSheetId="7" hidden="1">0.01</definedName>
    <definedName name="solver_tol" localSheetId="9" hidden="1">0.01</definedName>
    <definedName name="solver_typ" localSheetId="7" hidden="1">2</definedName>
    <definedName name="solver_typ" localSheetId="9" hidden="1">1</definedName>
    <definedName name="solver_val" localSheetId="7" hidden="1">0</definedName>
    <definedName name="solver_val" localSheetId="9" hidden="1">0</definedName>
    <definedName name="solver_ver" localSheetId="7" hidden="1">3</definedName>
    <definedName name="solver_ver" localSheetId="9" hidden="1">3</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8" l="1"/>
  <c r="F55" i="2"/>
  <c r="F56" i="2"/>
  <c r="F57" i="2"/>
  <c r="F58" i="2"/>
  <c r="F59" i="2"/>
  <c r="F60" i="2"/>
  <c r="F61" i="2"/>
  <c r="F62" i="2"/>
  <c r="F63" i="2"/>
  <c r="F64" i="2"/>
  <c r="F65" i="2"/>
  <c r="F54" i="2"/>
  <c r="K4" i="19"/>
  <c r="K5" i="19"/>
  <c r="K6" i="19"/>
  <c r="K7" i="19"/>
  <c r="K8" i="19"/>
  <c r="K9" i="19"/>
  <c r="K10" i="19"/>
  <c r="K11" i="19"/>
  <c r="K15" i="19"/>
  <c r="K16" i="19"/>
  <c r="K17" i="19"/>
  <c r="K18" i="19"/>
  <c r="K19"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K234" i="19"/>
  <c r="K235" i="19"/>
  <c r="K236" i="19"/>
  <c r="K237" i="19"/>
  <c r="K238" i="19"/>
  <c r="K239" i="19"/>
  <c r="K240" i="19"/>
  <c r="K241" i="19"/>
  <c r="K242" i="19"/>
  <c r="K243" i="19"/>
  <c r="K244" i="19"/>
  <c r="K245" i="19"/>
  <c r="K246" i="19"/>
  <c r="K247" i="19"/>
  <c r="K248" i="19"/>
  <c r="K249" i="19"/>
  <c r="K250" i="19"/>
  <c r="K251" i="19"/>
  <c r="K252" i="19"/>
  <c r="K253" i="19"/>
  <c r="K254" i="19"/>
  <c r="K255" i="19"/>
  <c r="K256" i="19"/>
  <c r="K257" i="19"/>
  <c r="K258" i="19"/>
  <c r="K259" i="19"/>
  <c r="K260" i="19"/>
  <c r="K261" i="19"/>
  <c r="K262" i="19"/>
  <c r="K263" i="19"/>
  <c r="K264" i="19"/>
  <c r="K265" i="19"/>
  <c r="K266" i="19"/>
  <c r="K267" i="19"/>
  <c r="K268" i="19"/>
  <c r="K269" i="19"/>
  <c r="K270" i="19"/>
  <c r="K271" i="19"/>
  <c r="K272" i="19"/>
  <c r="K273" i="19"/>
  <c r="K274" i="19"/>
  <c r="K275" i="19"/>
  <c r="K276" i="19"/>
  <c r="K277" i="19"/>
  <c r="K278" i="19"/>
  <c r="K279" i="19"/>
  <c r="K280" i="19"/>
  <c r="K281" i="19"/>
  <c r="K282" i="19"/>
  <c r="K283" i="19"/>
  <c r="K284" i="19"/>
  <c r="K285" i="19"/>
  <c r="K286" i="19"/>
  <c r="K287" i="19"/>
  <c r="K288" i="19"/>
  <c r="K289" i="19"/>
  <c r="K290" i="19"/>
  <c r="K291" i="19"/>
  <c r="K292" i="19"/>
  <c r="K293" i="19"/>
  <c r="K294" i="19"/>
  <c r="K295" i="19"/>
  <c r="K296" i="19"/>
  <c r="K297" i="19"/>
  <c r="K298" i="19"/>
  <c r="K299" i="19"/>
  <c r="K300" i="19"/>
  <c r="K301" i="19"/>
  <c r="K302" i="19"/>
  <c r="K303" i="19"/>
  <c r="K304" i="19"/>
  <c r="K305" i="19"/>
  <c r="K306" i="19"/>
  <c r="K307" i="19"/>
  <c r="K308" i="19"/>
  <c r="K309" i="19"/>
  <c r="K310" i="19"/>
  <c r="K311" i="19"/>
  <c r="K312" i="19"/>
  <c r="K313" i="19"/>
  <c r="K314" i="19"/>
  <c r="K315" i="19"/>
  <c r="K316" i="19"/>
  <c r="K317" i="19"/>
  <c r="K318" i="19"/>
  <c r="K319" i="19"/>
  <c r="K320" i="19"/>
  <c r="K321" i="19"/>
  <c r="K322" i="19"/>
  <c r="K323" i="19"/>
  <c r="K324" i="19"/>
  <c r="K325" i="19"/>
  <c r="K326" i="19"/>
  <c r="K327" i="19"/>
  <c r="K328" i="19"/>
  <c r="K329" i="19"/>
  <c r="K330" i="19"/>
  <c r="K331" i="19"/>
  <c r="K332" i="19"/>
  <c r="K333" i="19"/>
  <c r="K334" i="19"/>
  <c r="K335" i="19"/>
  <c r="K336" i="19"/>
  <c r="K337" i="19"/>
  <c r="K338" i="19"/>
  <c r="K339" i="19"/>
  <c r="K340" i="19"/>
  <c r="K341" i="19"/>
  <c r="K342" i="19"/>
  <c r="K343" i="19"/>
  <c r="K344" i="19"/>
  <c r="K345" i="19"/>
  <c r="K346" i="19"/>
  <c r="K347" i="19"/>
  <c r="K348" i="19"/>
  <c r="K349" i="19"/>
  <c r="K350" i="19"/>
  <c r="K351" i="19"/>
  <c r="K352" i="19"/>
  <c r="K353" i="19"/>
  <c r="K354" i="19"/>
  <c r="K355" i="19"/>
  <c r="K356" i="19"/>
  <c r="K357" i="19"/>
  <c r="K358" i="19"/>
  <c r="K359" i="19"/>
  <c r="K360" i="19"/>
  <c r="K361" i="19"/>
  <c r="K362" i="19"/>
  <c r="K363" i="19"/>
  <c r="K364" i="19"/>
  <c r="K365" i="19"/>
  <c r="K366" i="19"/>
  <c r="K367" i="19"/>
  <c r="K368" i="19"/>
  <c r="K369" i="19"/>
  <c r="K370" i="19"/>
  <c r="K371" i="19"/>
  <c r="K372" i="19"/>
  <c r="K373" i="19"/>
  <c r="K374" i="19"/>
  <c r="K375" i="19"/>
  <c r="K376" i="19"/>
  <c r="K377" i="19"/>
  <c r="K378" i="19"/>
  <c r="K379" i="19"/>
  <c r="K380" i="19"/>
  <c r="K381" i="19"/>
  <c r="K382" i="19"/>
  <c r="K383" i="19"/>
  <c r="K384" i="19"/>
  <c r="K385" i="19"/>
  <c r="K386" i="19"/>
  <c r="K387" i="19"/>
  <c r="K388" i="19"/>
  <c r="K389" i="19"/>
  <c r="K390" i="19"/>
  <c r="K391" i="19"/>
  <c r="K392" i="19"/>
  <c r="K393" i="19"/>
  <c r="K394" i="19"/>
  <c r="K395" i="19"/>
  <c r="K396" i="19"/>
  <c r="K397" i="19"/>
  <c r="K398" i="19"/>
  <c r="K399" i="19"/>
  <c r="K400" i="19"/>
  <c r="K401" i="19"/>
  <c r="K402" i="19"/>
  <c r="K403" i="19"/>
  <c r="K404" i="19"/>
  <c r="K405" i="19"/>
  <c r="K406" i="19"/>
  <c r="K407" i="19"/>
  <c r="K408" i="19"/>
  <c r="K409" i="19"/>
  <c r="K410" i="19"/>
  <c r="K411" i="19"/>
  <c r="K412" i="19"/>
  <c r="K413" i="19"/>
  <c r="K414" i="19"/>
  <c r="K415" i="19"/>
  <c r="K416" i="19"/>
  <c r="K417" i="19"/>
  <c r="K418" i="19"/>
  <c r="K419" i="19"/>
  <c r="K420" i="19"/>
  <c r="K421" i="19"/>
  <c r="K422" i="19"/>
  <c r="K423" i="19"/>
  <c r="K424" i="19"/>
  <c r="K425" i="19"/>
  <c r="K426" i="19"/>
  <c r="K427" i="19"/>
  <c r="K428" i="19"/>
  <c r="K429" i="19"/>
  <c r="K430" i="19"/>
  <c r="K431" i="19"/>
  <c r="K432" i="19"/>
  <c r="K433" i="19"/>
  <c r="K434" i="19"/>
  <c r="K435" i="19"/>
  <c r="K436" i="19"/>
  <c r="K437" i="19"/>
  <c r="K438" i="19"/>
  <c r="K439" i="19"/>
  <c r="K440" i="19"/>
  <c r="K441" i="19"/>
  <c r="K442" i="19"/>
  <c r="K443" i="19"/>
  <c r="K444" i="19"/>
  <c r="K445" i="19"/>
  <c r="K446" i="19"/>
  <c r="K447" i="19"/>
  <c r="K448" i="19"/>
  <c r="K449" i="19"/>
  <c r="K450" i="19"/>
  <c r="K451" i="19"/>
  <c r="K452" i="19"/>
  <c r="K453" i="19"/>
  <c r="K454" i="19"/>
  <c r="K455" i="19"/>
  <c r="K456" i="19"/>
  <c r="K457" i="19"/>
  <c r="K458" i="19"/>
  <c r="K459" i="19"/>
  <c r="K460" i="19"/>
  <c r="K461" i="19"/>
  <c r="K462" i="19"/>
  <c r="K463" i="19"/>
  <c r="K464" i="19"/>
  <c r="K465" i="19"/>
  <c r="K466" i="19"/>
  <c r="K467" i="19"/>
  <c r="K468" i="19"/>
  <c r="K469" i="19"/>
  <c r="K470" i="19"/>
  <c r="K471" i="19"/>
  <c r="K472" i="19"/>
  <c r="K473" i="19"/>
  <c r="K474" i="19"/>
  <c r="K475" i="19"/>
  <c r="K476" i="19"/>
  <c r="K477" i="19"/>
  <c r="K478" i="19"/>
  <c r="K479" i="19"/>
  <c r="K480" i="19"/>
  <c r="K481" i="19"/>
  <c r="K482" i="19"/>
  <c r="K483" i="19"/>
  <c r="K484" i="19"/>
  <c r="K485" i="19"/>
  <c r="K486" i="19"/>
  <c r="K487" i="19"/>
  <c r="K488" i="19"/>
  <c r="K489" i="19"/>
  <c r="K490" i="19"/>
  <c r="K491" i="19"/>
  <c r="K492" i="19"/>
  <c r="K493" i="19"/>
  <c r="K494" i="19"/>
  <c r="K495" i="19"/>
  <c r="K496" i="19"/>
  <c r="K497" i="19"/>
  <c r="K498" i="19"/>
  <c r="K499" i="19"/>
  <c r="K500" i="19"/>
  <c r="K501" i="19"/>
  <c r="K502" i="19"/>
  <c r="K503" i="19"/>
  <c r="K504" i="19"/>
  <c r="K505" i="19"/>
  <c r="K506" i="19"/>
  <c r="K507" i="19"/>
  <c r="K508" i="19"/>
  <c r="K509" i="19"/>
  <c r="K510" i="19"/>
  <c r="K511" i="19"/>
  <c r="K512" i="19"/>
  <c r="K513" i="19"/>
  <c r="K514" i="19"/>
  <c r="K515" i="19"/>
  <c r="K516" i="19"/>
  <c r="K517" i="19"/>
  <c r="K518" i="19"/>
  <c r="K519" i="19"/>
  <c r="K520" i="19"/>
  <c r="K521" i="19"/>
  <c r="K522" i="19"/>
  <c r="K523" i="19"/>
  <c r="K524" i="19"/>
  <c r="K525" i="19"/>
  <c r="K526" i="19"/>
  <c r="K527" i="19"/>
  <c r="K528" i="19"/>
  <c r="K529" i="19"/>
  <c r="K530" i="19"/>
  <c r="K531" i="19"/>
  <c r="K532" i="19"/>
  <c r="K533" i="19"/>
  <c r="K534" i="19"/>
  <c r="K535" i="19"/>
  <c r="K536" i="19"/>
  <c r="K537" i="19"/>
  <c r="K538" i="19"/>
  <c r="K539" i="19"/>
  <c r="K540" i="19"/>
  <c r="K541" i="19"/>
  <c r="K542" i="19"/>
  <c r="K543" i="19"/>
  <c r="K544" i="19"/>
  <c r="K545" i="19"/>
  <c r="K546" i="19"/>
  <c r="K547" i="19"/>
  <c r="K548" i="19"/>
  <c r="K549" i="19"/>
  <c r="K550" i="19"/>
  <c r="K551" i="19"/>
  <c r="K552" i="19"/>
  <c r="K553" i="19"/>
  <c r="K554" i="19"/>
  <c r="K555" i="19"/>
  <c r="K556" i="19"/>
  <c r="K557" i="19"/>
  <c r="K558" i="19"/>
  <c r="K559" i="19"/>
  <c r="K560" i="19"/>
  <c r="K561" i="19"/>
  <c r="K562" i="19"/>
  <c r="K563" i="19"/>
  <c r="K564" i="19"/>
  <c r="K565" i="19"/>
  <c r="K566" i="19"/>
  <c r="K567" i="19"/>
  <c r="K568" i="19"/>
  <c r="K569" i="19"/>
  <c r="K570" i="19"/>
  <c r="K571" i="19"/>
  <c r="K572" i="19"/>
  <c r="K573" i="19"/>
  <c r="K574" i="19"/>
  <c r="K575" i="19"/>
  <c r="K576" i="19"/>
  <c r="K577" i="19"/>
  <c r="K578" i="19"/>
  <c r="K579" i="19"/>
  <c r="K580" i="19"/>
  <c r="K581" i="19"/>
  <c r="K582" i="19"/>
  <c r="K583" i="19"/>
  <c r="K584" i="19"/>
  <c r="K585" i="19"/>
  <c r="K586" i="19"/>
  <c r="K587" i="19"/>
  <c r="K588" i="19"/>
  <c r="K589" i="19"/>
  <c r="K590" i="19"/>
  <c r="K591" i="19"/>
  <c r="K592" i="19"/>
  <c r="K593" i="19"/>
  <c r="K594" i="19"/>
  <c r="K595" i="19"/>
  <c r="K596" i="19"/>
  <c r="K597" i="19"/>
  <c r="K598" i="19"/>
  <c r="K599" i="19"/>
  <c r="K600" i="19"/>
  <c r="K601" i="19"/>
  <c r="K602" i="19"/>
  <c r="K603" i="19"/>
  <c r="K604" i="19"/>
  <c r="K605" i="19"/>
  <c r="K606" i="19"/>
  <c r="K607" i="19"/>
  <c r="K608" i="19"/>
  <c r="K609" i="19"/>
  <c r="K610" i="19"/>
  <c r="K611" i="19"/>
  <c r="K612" i="19"/>
  <c r="K613" i="19"/>
  <c r="K614" i="19"/>
  <c r="K615" i="19"/>
  <c r="K616" i="19"/>
  <c r="K617" i="19"/>
  <c r="K618" i="19"/>
  <c r="K619" i="19"/>
  <c r="K620" i="19"/>
  <c r="K621" i="19"/>
  <c r="K622" i="19"/>
  <c r="K623" i="19"/>
  <c r="K624" i="19"/>
  <c r="K625" i="19"/>
  <c r="K626" i="19"/>
  <c r="K627" i="19"/>
  <c r="K628" i="19"/>
  <c r="K629" i="19"/>
  <c r="K630" i="19"/>
  <c r="K631" i="19"/>
  <c r="K632" i="19"/>
  <c r="K633" i="19"/>
  <c r="K634" i="19"/>
  <c r="K635" i="19"/>
  <c r="K636" i="19"/>
  <c r="K637" i="19"/>
  <c r="K638" i="19"/>
  <c r="K639" i="19"/>
  <c r="K640" i="19"/>
  <c r="K641" i="19"/>
  <c r="K642" i="19"/>
  <c r="K643" i="19"/>
  <c r="K644" i="19"/>
  <c r="K645" i="19"/>
  <c r="K646" i="19"/>
  <c r="K647" i="19"/>
  <c r="K648" i="19"/>
  <c r="K649" i="19"/>
  <c r="K650" i="19"/>
  <c r="K651" i="19"/>
  <c r="K652" i="19"/>
  <c r="K653" i="19"/>
  <c r="K654" i="19"/>
  <c r="K655" i="19"/>
  <c r="K656" i="19"/>
  <c r="K657" i="19"/>
  <c r="K658" i="19"/>
  <c r="K659" i="19"/>
  <c r="K660" i="19"/>
  <c r="K661" i="19"/>
  <c r="K662" i="19"/>
  <c r="K663" i="19"/>
  <c r="K664" i="19"/>
  <c r="K665" i="19"/>
  <c r="K666" i="19"/>
  <c r="K667" i="19"/>
  <c r="K668" i="19"/>
  <c r="K669" i="19"/>
  <c r="K670" i="19"/>
  <c r="K671" i="19"/>
  <c r="K672" i="19"/>
  <c r="K673" i="19"/>
  <c r="K674" i="19"/>
  <c r="K675" i="19"/>
  <c r="K676" i="19"/>
  <c r="K677" i="19"/>
  <c r="K678" i="19"/>
  <c r="K679" i="19"/>
  <c r="K680" i="19"/>
  <c r="K681" i="19"/>
  <c r="K682" i="19"/>
  <c r="K683" i="19"/>
  <c r="K684" i="19"/>
  <c r="K685" i="19"/>
  <c r="K686" i="19"/>
  <c r="K687" i="19"/>
  <c r="K688" i="19"/>
  <c r="K689" i="19"/>
  <c r="K690" i="19"/>
  <c r="K691" i="19"/>
  <c r="K692" i="19"/>
  <c r="K693" i="19"/>
  <c r="K694" i="19"/>
  <c r="K695" i="19"/>
  <c r="K696" i="19"/>
  <c r="K697" i="19"/>
  <c r="K698" i="19"/>
  <c r="K699" i="19"/>
  <c r="K700" i="19"/>
  <c r="K701" i="19"/>
  <c r="K702" i="19"/>
  <c r="K703" i="19"/>
  <c r="K704" i="19"/>
  <c r="K705" i="19"/>
  <c r="K706" i="19"/>
  <c r="K707" i="19"/>
  <c r="K708" i="19"/>
  <c r="K709" i="19"/>
  <c r="K710" i="19"/>
  <c r="K711" i="19"/>
  <c r="K712" i="19"/>
  <c r="K713" i="19"/>
  <c r="K714" i="19"/>
  <c r="K715" i="19"/>
  <c r="K716" i="19"/>
  <c r="K717" i="19"/>
  <c r="K718" i="19"/>
  <c r="K719" i="19"/>
  <c r="K720" i="19"/>
  <c r="K721" i="19"/>
  <c r="K722" i="19"/>
  <c r="K723" i="19"/>
  <c r="K724" i="19"/>
  <c r="K725" i="19"/>
  <c r="K726" i="19"/>
  <c r="K727" i="19"/>
  <c r="K728" i="19"/>
  <c r="K729" i="19"/>
  <c r="K730" i="19"/>
  <c r="K731" i="19"/>
  <c r="K732" i="19"/>
  <c r="K733" i="19"/>
  <c r="K734" i="19"/>
  <c r="K735" i="19"/>
  <c r="K736" i="19"/>
  <c r="K737" i="19"/>
  <c r="K738" i="19"/>
  <c r="K739" i="19"/>
  <c r="K740" i="19"/>
  <c r="K741" i="19"/>
  <c r="K742" i="19"/>
  <c r="K743" i="19"/>
  <c r="K744" i="19"/>
  <c r="K745" i="19"/>
  <c r="K746" i="19"/>
  <c r="K747" i="19"/>
  <c r="K748" i="19"/>
  <c r="K749" i="19"/>
  <c r="K750" i="19"/>
  <c r="K751" i="19"/>
  <c r="K752" i="19"/>
  <c r="K753" i="19"/>
  <c r="K754" i="19"/>
  <c r="K755" i="19"/>
  <c r="K756" i="19"/>
  <c r="K757" i="19"/>
  <c r="K758" i="19"/>
  <c r="K759" i="19"/>
  <c r="K760" i="19"/>
  <c r="K761" i="19"/>
  <c r="K762" i="19"/>
  <c r="K763" i="19"/>
  <c r="K764" i="19"/>
  <c r="K765" i="19"/>
  <c r="K766" i="19"/>
  <c r="K767" i="19"/>
  <c r="K768" i="19"/>
  <c r="K769" i="19"/>
  <c r="K770" i="19"/>
  <c r="K771" i="19"/>
  <c r="K772" i="19"/>
  <c r="K773" i="19"/>
  <c r="K774" i="19"/>
  <c r="K775" i="19"/>
  <c r="K776" i="19"/>
  <c r="K777" i="19"/>
  <c r="K778" i="19"/>
  <c r="K779" i="19"/>
  <c r="K780" i="19"/>
  <c r="K781" i="19"/>
  <c r="K782" i="19"/>
  <c r="K783" i="19"/>
  <c r="K784" i="19"/>
  <c r="K785" i="19"/>
  <c r="K786" i="19"/>
  <c r="K787" i="19"/>
  <c r="K788" i="19"/>
  <c r="K789" i="19"/>
  <c r="K790" i="19"/>
  <c r="K791" i="19"/>
  <c r="K792" i="19"/>
  <c r="K793" i="19"/>
  <c r="K794" i="19"/>
  <c r="K795" i="19"/>
  <c r="K796" i="19"/>
  <c r="K797" i="19"/>
  <c r="K798" i="19"/>
  <c r="K799" i="19"/>
  <c r="K800" i="19"/>
  <c r="K801" i="19"/>
  <c r="K802" i="19"/>
  <c r="K803" i="19"/>
  <c r="K804" i="19"/>
  <c r="K805" i="19"/>
  <c r="K806" i="19"/>
  <c r="K807" i="19"/>
  <c r="K808" i="19"/>
  <c r="K809" i="19"/>
  <c r="K810" i="19"/>
  <c r="K811" i="19"/>
  <c r="K812" i="19"/>
  <c r="K813" i="19"/>
  <c r="K814" i="19"/>
  <c r="K815" i="19"/>
  <c r="K816" i="19"/>
  <c r="K817" i="19"/>
  <c r="K818" i="19"/>
  <c r="K819" i="19"/>
  <c r="K820" i="19"/>
  <c r="K821" i="19"/>
  <c r="K822" i="19"/>
  <c r="K823" i="19"/>
  <c r="K824" i="19"/>
  <c r="K825" i="19"/>
  <c r="K826" i="19"/>
  <c r="K827" i="19"/>
  <c r="K828" i="19"/>
  <c r="K829" i="19"/>
  <c r="K830" i="19"/>
  <c r="K831" i="19"/>
  <c r="K832" i="19"/>
  <c r="K833" i="19"/>
  <c r="K834" i="19"/>
  <c r="K835" i="19"/>
  <c r="K836" i="19"/>
  <c r="K837" i="19"/>
  <c r="K838" i="19"/>
  <c r="K839" i="19"/>
  <c r="K840" i="19"/>
  <c r="K841" i="19"/>
  <c r="K842" i="19"/>
  <c r="K843" i="19"/>
  <c r="K844" i="19"/>
  <c r="K845" i="19"/>
  <c r="K846" i="19"/>
  <c r="K847" i="19"/>
  <c r="K848" i="19"/>
  <c r="K849" i="19"/>
  <c r="K850" i="19"/>
  <c r="K851" i="19"/>
  <c r="K852" i="19"/>
  <c r="K853" i="19"/>
  <c r="K854" i="19"/>
  <c r="K855" i="19"/>
  <c r="K856" i="19"/>
  <c r="K857" i="19"/>
  <c r="K858" i="19"/>
  <c r="K859" i="19"/>
  <c r="K860" i="19"/>
  <c r="K861" i="19"/>
  <c r="K862" i="19"/>
  <c r="K863" i="19"/>
  <c r="K864" i="19"/>
  <c r="K865" i="19"/>
  <c r="K866" i="19"/>
  <c r="K867" i="19"/>
  <c r="K868" i="19"/>
  <c r="K869" i="19"/>
  <c r="K870" i="19"/>
  <c r="K871" i="19"/>
  <c r="K872" i="19"/>
  <c r="K873" i="19"/>
  <c r="K874" i="19"/>
  <c r="K875" i="19"/>
  <c r="K876" i="19"/>
  <c r="K877" i="19"/>
  <c r="K878" i="19"/>
  <c r="K879" i="19"/>
  <c r="K880" i="19"/>
  <c r="K881" i="19"/>
  <c r="K882" i="19"/>
  <c r="K883" i="19"/>
  <c r="K884" i="19"/>
  <c r="K885" i="19"/>
  <c r="K886" i="19"/>
  <c r="K887" i="19"/>
  <c r="K888" i="19"/>
  <c r="K889" i="19"/>
  <c r="K890" i="19"/>
  <c r="K891" i="19"/>
  <c r="K892" i="19"/>
  <c r="K893" i="19"/>
  <c r="K894" i="19"/>
  <c r="K895" i="19"/>
  <c r="K896" i="19"/>
  <c r="K897" i="19"/>
  <c r="K898" i="19"/>
  <c r="K899" i="19"/>
  <c r="K900" i="19"/>
  <c r="K901" i="19"/>
  <c r="K902" i="19"/>
  <c r="K903" i="19"/>
  <c r="K904" i="19"/>
  <c r="K905" i="19"/>
  <c r="K906" i="19"/>
  <c r="K907" i="19"/>
  <c r="K908" i="19"/>
  <c r="K909" i="19"/>
  <c r="K910" i="19"/>
  <c r="K911" i="19"/>
  <c r="K912" i="19"/>
  <c r="K913" i="19"/>
  <c r="K914" i="19"/>
  <c r="K915" i="19"/>
  <c r="K916" i="19"/>
  <c r="K917" i="19"/>
  <c r="K918" i="19"/>
  <c r="K919" i="19"/>
  <c r="K920" i="19"/>
  <c r="K921" i="19"/>
  <c r="K922" i="19"/>
  <c r="K923" i="19"/>
  <c r="K924" i="19"/>
  <c r="K925" i="19"/>
  <c r="K926" i="19"/>
  <c r="K927" i="19"/>
  <c r="K928" i="19"/>
  <c r="K929" i="19"/>
  <c r="K930" i="19"/>
  <c r="K931" i="19"/>
  <c r="K932" i="19"/>
  <c r="K933" i="19"/>
  <c r="K934" i="19"/>
  <c r="K935" i="19"/>
  <c r="K936" i="19"/>
  <c r="K937" i="19"/>
  <c r="K938" i="19"/>
  <c r="K939" i="19"/>
  <c r="K940" i="19"/>
  <c r="K941" i="19"/>
  <c r="K942" i="19"/>
  <c r="K943" i="19"/>
  <c r="K944" i="19"/>
  <c r="K945" i="19"/>
  <c r="K946" i="19"/>
  <c r="K947" i="19"/>
  <c r="K948" i="19"/>
  <c r="K949" i="19"/>
  <c r="K950" i="19"/>
  <c r="K951" i="19"/>
  <c r="K952" i="19"/>
  <c r="K953" i="19"/>
  <c r="K954" i="19"/>
  <c r="K955" i="19"/>
  <c r="K956" i="19"/>
  <c r="K957" i="19"/>
  <c r="K958" i="19"/>
  <c r="K959" i="19"/>
  <c r="K960" i="19"/>
  <c r="K961" i="19"/>
  <c r="K962" i="19"/>
  <c r="K963" i="19"/>
  <c r="K964" i="19"/>
  <c r="K965" i="19"/>
  <c r="K966" i="19"/>
  <c r="K967" i="19"/>
  <c r="K968" i="19"/>
  <c r="K969" i="19"/>
  <c r="K970" i="19"/>
  <c r="K971" i="19"/>
  <c r="K972" i="19"/>
  <c r="K973" i="19"/>
  <c r="K974" i="19"/>
  <c r="K975" i="19"/>
  <c r="K976" i="19"/>
  <c r="K977" i="19"/>
  <c r="K978" i="19"/>
  <c r="K979" i="19"/>
  <c r="K980" i="19"/>
  <c r="K981" i="19"/>
  <c r="K982" i="19"/>
  <c r="K983" i="19"/>
  <c r="K984" i="19"/>
  <c r="K985" i="19"/>
  <c r="K986" i="19"/>
  <c r="K987" i="19"/>
  <c r="K988" i="19"/>
  <c r="K989" i="19"/>
  <c r="K990" i="19"/>
  <c r="K991" i="19"/>
  <c r="K992" i="19"/>
  <c r="K993" i="19"/>
  <c r="K994" i="19"/>
  <c r="K995" i="19"/>
  <c r="K996" i="19"/>
  <c r="K997" i="19"/>
  <c r="K998" i="19"/>
  <c r="K999" i="19"/>
  <c r="K1000" i="19"/>
  <c r="K1001" i="19"/>
  <c r="K1002" i="19"/>
  <c r="U16" i="19"/>
  <c r="U17" i="19"/>
  <c r="T17" i="19"/>
  <c r="S17" i="19"/>
  <c r="U15" i="19"/>
  <c r="T15" i="19"/>
  <c r="S15" i="19"/>
  <c r="F4" i="19"/>
  <c r="F5" i="19"/>
  <c r="F6" i="19"/>
  <c r="F7" i="19"/>
  <c r="F8" i="19"/>
  <c r="F9" i="19"/>
  <c r="F10" i="19"/>
  <c r="F11"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F459" i="19"/>
  <c r="F460" i="19"/>
  <c r="F461" i="19"/>
  <c r="F462" i="19"/>
  <c r="F463" i="19"/>
  <c r="F464" i="19"/>
  <c r="F465" i="19"/>
  <c r="F466" i="19"/>
  <c r="F467" i="19"/>
  <c r="F468" i="19"/>
  <c r="F469" i="19"/>
  <c r="F470" i="19"/>
  <c r="F471" i="19"/>
  <c r="F472" i="19"/>
  <c r="F473" i="19"/>
  <c r="F474" i="19"/>
  <c r="F475" i="19"/>
  <c r="F476" i="19"/>
  <c r="F477" i="19"/>
  <c r="F478" i="19"/>
  <c r="F479" i="19"/>
  <c r="F480" i="19"/>
  <c r="F481" i="19"/>
  <c r="F482" i="19"/>
  <c r="F483" i="19"/>
  <c r="F484" i="19"/>
  <c r="F485" i="19"/>
  <c r="F486" i="19"/>
  <c r="F487" i="19"/>
  <c r="F488" i="19"/>
  <c r="F489" i="19"/>
  <c r="F490" i="19"/>
  <c r="F491" i="19"/>
  <c r="F492" i="19"/>
  <c r="F493" i="19"/>
  <c r="F494" i="19"/>
  <c r="F495" i="19"/>
  <c r="F496" i="19"/>
  <c r="F497" i="19"/>
  <c r="F498" i="19"/>
  <c r="F499" i="19"/>
  <c r="F500" i="19"/>
  <c r="F501" i="19"/>
  <c r="F502" i="19"/>
  <c r="F503" i="19"/>
  <c r="F504" i="19"/>
  <c r="F505" i="19"/>
  <c r="F506" i="19"/>
  <c r="F507" i="19"/>
  <c r="F508" i="19"/>
  <c r="F509" i="19"/>
  <c r="F510" i="19"/>
  <c r="F511" i="19"/>
  <c r="F512" i="19"/>
  <c r="F513" i="19"/>
  <c r="F514" i="19"/>
  <c r="F515" i="19"/>
  <c r="F516" i="19"/>
  <c r="F517" i="19"/>
  <c r="F518" i="19"/>
  <c r="F519" i="19"/>
  <c r="F520" i="19"/>
  <c r="F521" i="19"/>
  <c r="F522" i="19"/>
  <c r="F523" i="19"/>
  <c r="F524" i="19"/>
  <c r="F525" i="19"/>
  <c r="F526" i="19"/>
  <c r="F527" i="19"/>
  <c r="F528" i="19"/>
  <c r="F529" i="19"/>
  <c r="F530" i="19"/>
  <c r="F531" i="19"/>
  <c r="F532" i="19"/>
  <c r="F533" i="19"/>
  <c r="F534" i="19"/>
  <c r="F535" i="19"/>
  <c r="F536" i="19"/>
  <c r="F537" i="19"/>
  <c r="F538" i="19"/>
  <c r="F539" i="19"/>
  <c r="F540" i="19"/>
  <c r="F541" i="19"/>
  <c r="F542" i="19"/>
  <c r="F543" i="19"/>
  <c r="F544" i="19"/>
  <c r="F545" i="19"/>
  <c r="F546" i="19"/>
  <c r="F547" i="19"/>
  <c r="F548" i="19"/>
  <c r="F549" i="19"/>
  <c r="F550" i="19"/>
  <c r="F551" i="19"/>
  <c r="F552" i="19"/>
  <c r="F553" i="19"/>
  <c r="F554" i="19"/>
  <c r="F555" i="19"/>
  <c r="F556" i="19"/>
  <c r="F557" i="19"/>
  <c r="F558" i="19"/>
  <c r="F559" i="19"/>
  <c r="F560" i="19"/>
  <c r="F561" i="19"/>
  <c r="F562" i="19"/>
  <c r="F563" i="19"/>
  <c r="F564" i="19"/>
  <c r="F565" i="19"/>
  <c r="F566" i="19"/>
  <c r="F567" i="19"/>
  <c r="F568" i="19"/>
  <c r="F569" i="19"/>
  <c r="F570" i="19"/>
  <c r="F571" i="19"/>
  <c r="F572" i="19"/>
  <c r="F573" i="19"/>
  <c r="F574" i="19"/>
  <c r="F575" i="19"/>
  <c r="F576" i="19"/>
  <c r="F577" i="19"/>
  <c r="F578" i="19"/>
  <c r="F579" i="19"/>
  <c r="F580" i="19"/>
  <c r="F581" i="19"/>
  <c r="F582" i="19"/>
  <c r="F583" i="19"/>
  <c r="F584" i="19"/>
  <c r="F585" i="19"/>
  <c r="F586" i="19"/>
  <c r="F587" i="19"/>
  <c r="F588" i="19"/>
  <c r="F589" i="19"/>
  <c r="F590" i="19"/>
  <c r="F591" i="19"/>
  <c r="F592" i="19"/>
  <c r="F593" i="19"/>
  <c r="F594" i="19"/>
  <c r="F595" i="19"/>
  <c r="F596" i="19"/>
  <c r="F597" i="19"/>
  <c r="F598" i="19"/>
  <c r="F599" i="19"/>
  <c r="F600" i="19"/>
  <c r="F601" i="19"/>
  <c r="F602" i="19"/>
  <c r="F603" i="19"/>
  <c r="F604" i="19"/>
  <c r="F605" i="19"/>
  <c r="F606" i="19"/>
  <c r="F607" i="19"/>
  <c r="F608" i="19"/>
  <c r="F609" i="19"/>
  <c r="F610" i="19"/>
  <c r="F611" i="19"/>
  <c r="F612" i="19"/>
  <c r="F613" i="19"/>
  <c r="F614" i="19"/>
  <c r="F615" i="19"/>
  <c r="F616" i="19"/>
  <c r="F617" i="19"/>
  <c r="F618" i="19"/>
  <c r="F619" i="19"/>
  <c r="F620" i="19"/>
  <c r="F621" i="19"/>
  <c r="F622" i="19"/>
  <c r="F623" i="19"/>
  <c r="F624" i="19"/>
  <c r="F625" i="19"/>
  <c r="F626" i="19"/>
  <c r="F627" i="19"/>
  <c r="F628" i="19"/>
  <c r="F629" i="19"/>
  <c r="F630" i="19"/>
  <c r="F631" i="19"/>
  <c r="F632" i="19"/>
  <c r="F633" i="19"/>
  <c r="F634" i="19"/>
  <c r="F635" i="19"/>
  <c r="F636" i="19"/>
  <c r="F637" i="19"/>
  <c r="F638" i="19"/>
  <c r="F639" i="19"/>
  <c r="F640" i="19"/>
  <c r="F641" i="19"/>
  <c r="F642" i="19"/>
  <c r="F643" i="19"/>
  <c r="F644" i="19"/>
  <c r="F645" i="19"/>
  <c r="F646" i="19"/>
  <c r="F647" i="19"/>
  <c r="F648" i="19"/>
  <c r="F649" i="19"/>
  <c r="F650" i="19"/>
  <c r="F651" i="19"/>
  <c r="F652" i="19"/>
  <c r="F653" i="19"/>
  <c r="F654" i="19"/>
  <c r="F655" i="19"/>
  <c r="F656" i="19"/>
  <c r="F657" i="19"/>
  <c r="F658" i="19"/>
  <c r="F659" i="19"/>
  <c r="F660" i="19"/>
  <c r="F661" i="19"/>
  <c r="F662" i="19"/>
  <c r="F663" i="19"/>
  <c r="F664" i="19"/>
  <c r="F665" i="19"/>
  <c r="F666" i="19"/>
  <c r="F667" i="19"/>
  <c r="F668" i="19"/>
  <c r="F669" i="19"/>
  <c r="F670" i="19"/>
  <c r="F671" i="19"/>
  <c r="F672" i="19"/>
  <c r="F673" i="19"/>
  <c r="F674" i="19"/>
  <c r="F675" i="19"/>
  <c r="F676" i="19"/>
  <c r="F677" i="19"/>
  <c r="F678" i="19"/>
  <c r="F679" i="19"/>
  <c r="F680" i="19"/>
  <c r="F681" i="19"/>
  <c r="F682" i="19"/>
  <c r="F683" i="19"/>
  <c r="F684" i="19"/>
  <c r="F685" i="19"/>
  <c r="F686" i="19"/>
  <c r="F687" i="19"/>
  <c r="F688" i="19"/>
  <c r="F689" i="19"/>
  <c r="F690" i="19"/>
  <c r="F691" i="19"/>
  <c r="F692" i="19"/>
  <c r="F693" i="19"/>
  <c r="F694" i="19"/>
  <c r="F695" i="19"/>
  <c r="F696" i="19"/>
  <c r="F697" i="19"/>
  <c r="F698" i="19"/>
  <c r="F699" i="19"/>
  <c r="F700" i="19"/>
  <c r="F701" i="19"/>
  <c r="F702" i="19"/>
  <c r="F703" i="19"/>
  <c r="F704" i="19"/>
  <c r="F705" i="19"/>
  <c r="F706" i="19"/>
  <c r="F707" i="19"/>
  <c r="F708" i="19"/>
  <c r="F709" i="19"/>
  <c r="F710" i="19"/>
  <c r="F711" i="19"/>
  <c r="F712" i="19"/>
  <c r="F713" i="19"/>
  <c r="F714" i="19"/>
  <c r="F715" i="19"/>
  <c r="F716" i="19"/>
  <c r="F717" i="19"/>
  <c r="F718" i="19"/>
  <c r="F719" i="19"/>
  <c r="F720" i="19"/>
  <c r="F721" i="19"/>
  <c r="F722" i="19"/>
  <c r="F723" i="19"/>
  <c r="F724" i="19"/>
  <c r="F725" i="19"/>
  <c r="F726" i="19"/>
  <c r="F727" i="19"/>
  <c r="F728" i="19"/>
  <c r="F729" i="19"/>
  <c r="F730" i="19"/>
  <c r="F731" i="19"/>
  <c r="F732" i="19"/>
  <c r="F733" i="19"/>
  <c r="F734" i="19"/>
  <c r="F735" i="19"/>
  <c r="F736" i="19"/>
  <c r="F737" i="19"/>
  <c r="F738" i="19"/>
  <c r="F739" i="19"/>
  <c r="F740" i="19"/>
  <c r="F741" i="19"/>
  <c r="F742" i="19"/>
  <c r="F743" i="19"/>
  <c r="F744" i="19"/>
  <c r="F745" i="19"/>
  <c r="F746" i="19"/>
  <c r="F747" i="19"/>
  <c r="F748" i="19"/>
  <c r="F749" i="19"/>
  <c r="F750" i="19"/>
  <c r="F751" i="19"/>
  <c r="F752" i="19"/>
  <c r="F753" i="19"/>
  <c r="F754" i="19"/>
  <c r="F755" i="19"/>
  <c r="F756" i="19"/>
  <c r="F757" i="19"/>
  <c r="F758" i="19"/>
  <c r="F759" i="19"/>
  <c r="F760" i="19"/>
  <c r="F761" i="19"/>
  <c r="F762" i="19"/>
  <c r="F763" i="19"/>
  <c r="F764" i="19"/>
  <c r="F765" i="19"/>
  <c r="F766" i="19"/>
  <c r="F767" i="19"/>
  <c r="F768" i="19"/>
  <c r="F769" i="19"/>
  <c r="F770" i="19"/>
  <c r="F771" i="19"/>
  <c r="F772" i="19"/>
  <c r="F773" i="19"/>
  <c r="F774" i="19"/>
  <c r="F775" i="19"/>
  <c r="F776" i="19"/>
  <c r="F777" i="19"/>
  <c r="F778" i="19"/>
  <c r="F779" i="19"/>
  <c r="F780" i="19"/>
  <c r="F781" i="19"/>
  <c r="F782" i="19"/>
  <c r="F783" i="19"/>
  <c r="F784" i="19"/>
  <c r="F785" i="19"/>
  <c r="F786" i="19"/>
  <c r="F787" i="19"/>
  <c r="F788" i="19"/>
  <c r="F789" i="19"/>
  <c r="F790" i="19"/>
  <c r="F791" i="19"/>
  <c r="F792" i="19"/>
  <c r="F793" i="19"/>
  <c r="F794" i="19"/>
  <c r="F795" i="19"/>
  <c r="F796" i="19"/>
  <c r="F797" i="19"/>
  <c r="F798" i="19"/>
  <c r="F799" i="19"/>
  <c r="F800" i="19"/>
  <c r="F801" i="19"/>
  <c r="F802" i="19"/>
  <c r="F803" i="19"/>
  <c r="F804" i="19"/>
  <c r="F805" i="19"/>
  <c r="F806" i="19"/>
  <c r="F807" i="19"/>
  <c r="F808" i="19"/>
  <c r="F809" i="19"/>
  <c r="F810" i="19"/>
  <c r="F811" i="19"/>
  <c r="F812" i="19"/>
  <c r="F813" i="19"/>
  <c r="F814" i="19"/>
  <c r="F815" i="19"/>
  <c r="F816" i="19"/>
  <c r="F817" i="19"/>
  <c r="F818" i="19"/>
  <c r="F819" i="19"/>
  <c r="F820" i="19"/>
  <c r="F821" i="19"/>
  <c r="F822" i="19"/>
  <c r="F823" i="19"/>
  <c r="F824" i="19"/>
  <c r="F825" i="19"/>
  <c r="F826" i="19"/>
  <c r="F827" i="19"/>
  <c r="F828" i="19"/>
  <c r="F829" i="19"/>
  <c r="F830" i="19"/>
  <c r="F831" i="19"/>
  <c r="F832" i="19"/>
  <c r="F833" i="19"/>
  <c r="F834" i="19"/>
  <c r="F835" i="19"/>
  <c r="F836" i="19"/>
  <c r="F837" i="19"/>
  <c r="F838" i="19"/>
  <c r="F839" i="19"/>
  <c r="F840" i="19"/>
  <c r="F841" i="19"/>
  <c r="F842" i="19"/>
  <c r="F843" i="19"/>
  <c r="F844" i="19"/>
  <c r="F845" i="19"/>
  <c r="F846" i="19"/>
  <c r="F847" i="19"/>
  <c r="F848" i="19"/>
  <c r="F849" i="19"/>
  <c r="F850" i="19"/>
  <c r="F851" i="19"/>
  <c r="F852" i="19"/>
  <c r="F853" i="19"/>
  <c r="F854" i="19"/>
  <c r="F855" i="19"/>
  <c r="F856" i="19"/>
  <c r="F857" i="19"/>
  <c r="F858" i="19"/>
  <c r="F859" i="19"/>
  <c r="F860" i="19"/>
  <c r="F861" i="19"/>
  <c r="F862" i="19"/>
  <c r="F863" i="19"/>
  <c r="F864" i="19"/>
  <c r="F865" i="19"/>
  <c r="F866" i="19"/>
  <c r="F867" i="19"/>
  <c r="F868" i="19"/>
  <c r="F869" i="19"/>
  <c r="F870" i="19"/>
  <c r="F871" i="19"/>
  <c r="F872" i="19"/>
  <c r="F873" i="19"/>
  <c r="F874" i="19"/>
  <c r="F875" i="19"/>
  <c r="F876" i="19"/>
  <c r="F877" i="19"/>
  <c r="F878" i="19"/>
  <c r="F879" i="19"/>
  <c r="F880" i="19"/>
  <c r="F881" i="19"/>
  <c r="F882" i="19"/>
  <c r="F883" i="19"/>
  <c r="F884" i="19"/>
  <c r="F885" i="19"/>
  <c r="F886" i="19"/>
  <c r="F887" i="19"/>
  <c r="F888" i="19"/>
  <c r="F889" i="19"/>
  <c r="F890" i="19"/>
  <c r="F891" i="19"/>
  <c r="F892" i="19"/>
  <c r="F893" i="19"/>
  <c r="F894" i="19"/>
  <c r="F895" i="19"/>
  <c r="F896" i="19"/>
  <c r="F897" i="19"/>
  <c r="F898" i="19"/>
  <c r="F899" i="19"/>
  <c r="F900" i="19"/>
  <c r="F901" i="19"/>
  <c r="F902" i="19"/>
  <c r="F903" i="19"/>
  <c r="F904" i="19"/>
  <c r="F905" i="19"/>
  <c r="F906" i="19"/>
  <c r="F907" i="19"/>
  <c r="F908" i="19"/>
  <c r="F909" i="19"/>
  <c r="F910" i="19"/>
  <c r="F911" i="19"/>
  <c r="F912" i="19"/>
  <c r="F913" i="19"/>
  <c r="F914" i="19"/>
  <c r="F915" i="19"/>
  <c r="F916" i="19"/>
  <c r="F917" i="19"/>
  <c r="F918" i="19"/>
  <c r="F919" i="19"/>
  <c r="F920" i="19"/>
  <c r="F921" i="19"/>
  <c r="F922" i="19"/>
  <c r="F923" i="19"/>
  <c r="F924" i="19"/>
  <c r="F925" i="19"/>
  <c r="F926" i="19"/>
  <c r="F927" i="19"/>
  <c r="F928" i="19"/>
  <c r="F929" i="19"/>
  <c r="F930" i="19"/>
  <c r="F931" i="19"/>
  <c r="F932" i="19"/>
  <c r="F933" i="19"/>
  <c r="F934" i="19"/>
  <c r="F935" i="19"/>
  <c r="F936" i="19"/>
  <c r="F937" i="19"/>
  <c r="F938" i="19"/>
  <c r="F939" i="19"/>
  <c r="F940" i="19"/>
  <c r="F941" i="19"/>
  <c r="F942" i="19"/>
  <c r="F943" i="19"/>
  <c r="F944" i="19"/>
  <c r="F945" i="19"/>
  <c r="F946" i="19"/>
  <c r="F947" i="19"/>
  <c r="F948" i="19"/>
  <c r="F949" i="19"/>
  <c r="F950" i="19"/>
  <c r="F951" i="19"/>
  <c r="F952" i="19"/>
  <c r="F953" i="19"/>
  <c r="F954" i="19"/>
  <c r="F955" i="19"/>
  <c r="F956" i="19"/>
  <c r="F957" i="19"/>
  <c r="F958" i="19"/>
  <c r="F959" i="19"/>
  <c r="F960" i="19"/>
  <c r="F961" i="19"/>
  <c r="F962" i="19"/>
  <c r="F963" i="19"/>
  <c r="F964" i="19"/>
  <c r="F965" i="19"/>
  <c r="F966" i="19"/>
  <c r="F967" i="19"/>
  <c r="F968" i="19"/>
  <c r="F969" i="19"/>
  <c r="F970" i="19"/>
  <c r="F971" i="19"/>
  <c r="F972" i="19"/>
  <c r="F973" i="19"/>
  <c r="F974" i="19"/>
  <c r="F975" i="19"/>
  <c r="F976" i="19"/>
  <c r="F977" i="19"/>
  <c r="F978" i="19"/>
  <c r="F979" i="19"/>
  <c r="F980" i="19"/>
  <c r="F981" i="19"/>
  <c r="F982" i="19"/>
  <c r="F983" i="19"/>
  <c r="F984" i="19"/>
  <c r="F985" i="19"/>
  <c r="F986" i="19"/>
  <c r="F987" i="19"/>
  <c r="F988" i="19"/>
  <c r="F989" i="19"/>
  <c r="F990" i="19"/>
  <c r="F991" i="19"/>
  <c r="F992" i="19"/>
  <c r="F993" i="19"/>
  <c r="F994" i="19"/>
  <c r="F995" i="19"/>
  <c r="F996" i="19"/>
  <c r="F997" i="19"/>
  <c r="F998" i="19"/>
  <c r="F999" i="19"/>
  <c r="F1000" i="19"/>
  <c r="F1001" i="19"/>
  <c r="F1002" i="19"/>
  <c r="F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279" i="19"/>
  <c r="M280" i="19"/>
  <c r="M281" i="19"/>
  <c r="M282" i="19"/>
  <c r="M283" i="19"/>
  <c r="M284" i="19"/>
  <c r="M285" i="19"/>
  <c r="M286" i="19"/>
  <c r="M287" i="19"/>
  <c r="M288" i="19"/>
  <c r="M289" i="19"/>
  <c r="M290" i="19"/>
  <c r="M291" i="19"/>
  <c r="M292" i="19"/>
  <c r="M293" i="19"/>
  <c r="M294" i="19"/>
  <c r="M295" i="19"/>
  <c r="M296" i="19"/>
  <c r="M297" i="19"/>
  <c r="M298" i="19"/>
  <c r="M299" i="19"/>
  <c r="M300" i="19"/>
  <c r="M301" i="19"/>
  <c r="M302" i="19"/>
  <c r="M303" i="19"/>
  <c r="M304" i="19"/>
  <c r="M305" i="19"/>
  <c r="M306" i="19"/>
  <c r="M307" i="19"/>
  <c r="M308" i="19"/>
  <c r="M309" i="19"/>
  <c r="M310" i="19"/>
  <c r="M311" i="19"/>
  <c r="M312" i="19"/>
  <c r="M313" i="19"/>
  <c r="M314" i="19"/>
  <c r="M315" i="19"/>
  <c r="M316" i="19"/>
  <c r="M317" i="19"/>
  <c r="M318" i="19"/>
  <c r="M319" i="19"/>
  <c r="M320" i="19"/>
  <c r="M321" i="19"/>
  <c r="M322" i="19"/>
  <c r="M323" i="19"/>
  <c r="M324" i="19"/>
  <c r="M325" i="19"/>
  <c r="M326" i="19"/>
  <c r="M327" i="19"/>
  <c r="M328" i="19"/>
  <c r="M329" i="19"/>
  <c r="M330" i="19"/>
  <c r="M331" i="19"/>
  <c r="M332" i="19"/>
  <c r="M333" i="19"/>
  <c r="M334" i="19"/>
  <c r="M335" i="19"/>
  <c r="M336" i="19"/>
  <c r="M337" i="19"/>
  <c r="M338" i="19"/>
  <c r="M339" i="19"/>
  <c r="M340" i="19"/>
  <c r="M341" i="19"/>
  <c r="M342" i="19"/>
  <c r="M343" i="19"/>
  <c r="M344" i="19"/>
  <c r="M345" i="19"/>
  <c r="M346" i="19"/>
  <c r="M347" i="19"/>
  <c r="M348" i="19"/>
  <c r="M349" i="19"/>
  <c r="M350" i="19"/>
  <c r="M351" i="19"/>
  <c r="M352" i="19"/>
  <c r="M353" i="19"/>
  <c r="M354" i="19"/>
  <c r="M355" i="19"/>
  <c r="M356" i="19"/>
  <c r="M357" i="19"/>
  <c r="M358" i="19"/>
  <c r="M359" i="19"/>
  <c r="M360" i="19"/>
  <c r="M361" i="19"/>
  <c r="M362" i="19"/>
  <c r="M363" i="19"/>
  <c r="M364" i="19"/>
  <c r="M365" i="19"/>
  <c r="M366" i="19"/>
  <c r="M367" i="19"/>
  <c r="M368" i="19"/>
  <c r="M369" i="19"/>
  <c r="M370" i="19"/>
  <c r="M371" i="19"/>
  <c r="M372" i="19"/>
  <c r="M373" i="19"/>
  <c r="M374" i="19"/>
  <c r="M375" i="19"/>
  <c r="M376" i="19"/>
  <c r="M377" i="19"/>
  <c r="M378" i="19"/>
  <c r="M379" i="19"/>
  <c r="M380" i="19"/>
  <c r="M381" i="19"/>
  <c r="M382" i="19"/>
  <c r="M383" i="19"/>
  <c r="M384" i="19"/>
  <c r="M385" i="19"/>
  <c r="M386" i="19"/>
  <c r="M387" i="19"/>
  <c r="M388" i="19"/>
  <c r="M389" i="19"/>
  <c r="M390" i="19"/>
  <c r="M391" i="19"/>
  <c r="M392" i="19"/>
  <c r="M393" i="19"/>
  <c r="M394" i="19"/>
  <c r="M395" i="19"/>
  <c r="M396" i="19"/>
  <c r="M397" i="19"/>
  <c r="M398" i="19"/>
  <c r="M399" i="19"/>
  <c r="M400" i="19"/>
  <c r="M401" i="19"/>
  <c r="M402" i="19"/>
  <c r="M403" i="19"/>
  <c r="M404" i="19"/>
  <c r="M405" i="19"/>
  <c r="M406" i="19"/>
  <c r="M407" i="19"/>
  <c r="M408" i="19"/>
  <c r="M409" i="19"/>
  <c r="M410" i="19"/>
  <c r="M411" i="19"/>
  <c r="M412" i="19"/>
  <c r="M413" i="19"/>
  <c r="M414" i="19"/>
  <c r="M415" i="19"/>
  <c r="M416" i="19"/>
  <c r="M417" i="19"/>
  <c r="M418" i="19"/>
  <c r="M419" i="19"/>
  <c r="M420" i="19"/>
  <c r="M421" i="19"/>
  <c r="M422" i="19"/>
  <c r="M423" i="19"/>
  <c r="M424" i="19"/>
  <c r="M425" i="19"/>
  <c r="M426" i="19"/>
  <c r="M427" i="19"/>
  <c r="M428" i="19"/>
  <c r="M429" i="19"/>
  <c r="M430" i="19"/>
  <c r="M431" i="19"/>
  <c r="M432" i="19"/>
  <c r="M433" i="19"/>
  <c r="M434" i="19"/>
  <c r="M435" i="19"/>
  <c r="M436" i="19"/>
  <c r="M437" i="19"/>
  <c r="M438" i="19"/>
  <c r="M439" i="19"/>
  <c r="M440" i="19"/>
  <c r="M441" i="19"/>
  <c r="M442" i="19"/>
  <c r="M443" i="19"/>
  <c r="M444" i="19"/>
  <c r="M445" i="19"/>
  <c r="M446" i="19"/>
  <c r="M447" i="19"/>
  <c r="M448" i="19"/>
  <c r="M449" i="19"/>
  <c r="M450" i="19"/>
  <c r="M451" i="19"/>
  <c r="M452" i="19"/>
  <c r="M453" i="19"/>
  <c r="M454" i="19"/>
  <c r="M455" i="19"/>
  <c r="M456" i="19"/>
  <c r="M457" i="19"/>
  <c r="M458" i="19"/>
  <c r="M459" i="19"/>
  <c r="M460" i="19"/>
  <c r="M461" i="19"/>
  <c r="M462" i="19"/>
  <c r="M463" i="19"/>
  <c r="M464" i="19"/>
  <c r="M465" i="19"/>
  <c r="M466" i="19"/>
  <c r="M467" i="19"/>
  <c r="M468" i="19"/>
  <c r="M469" i="19"/>
  <c r="M470" i="19"/>
  <c r="M471" i="19"/>
  <c r="M472" i="19"/>
  <c r="M473" i="19"/>
  <c r="M474" i="19"/>
  <c r="M475" i="19"/>
  <c r="M476" i="19"/>
  <c r="M477" i="19"/>
  <c r="M478" i="19"/>
  <c r="M479" i="19"/>
  <c r="M480" i="19"/>
  <c r="M481" i="19"/>
  <c r="M482" i="19"/>
  <c r="M483" i="19"/>
  <c r="M484" i="19"/>
  <c r="M485" i="19"/>
  <c r="M486" i="19"/>
  <c r="M487" i="19"/>
  <c r="M488" i="19"/>
  <c r="M489" i="19"/>
  <c r="M490" i="19"/>
  <c r="M491" i="19"/>
  <c r="M492" i="19"/>
  <c r="M493" i="19"/>
  <c r="M494" i="19"/>
  <c r="M495" i="19"/>
  <c r="M496" i="19"/>
  <c r="M497" i="19"/>
  <c r="M498" i="19"/>
  <c r="M499" i="19"/>
  <c r="M500" i="19"/>
  <c r="M501" i="19"/>
  <c r="M502" i="19"/>
  <c r="M503" i="19"/>
  <c r="M504" i="19"/>
  <c r="M505" i="19"/>
  <c r="M506" i="19"/>
  <c r="M507" i="19"/>
  <c r="M508" i="19"/>
  <c r="M509" i="19"/>
  <c r="M510" i="19"/>
  <c r="M511" i="19"/>
  <c r="M512" i="19"/>
  <c r="M513" i="19"/>
  <c r="M514" i="19"/>
  <c r="M515" i="19"/>
  <c r="M516" i="19"/>
  <c r="M517" i="19"/>
  <c r="M518" i="19"/>
  <c r="M519" i="19"/>
  <c r="M520" i="19"/>
  <c r="M521" i="19"/>
  <c r="M522" i="19"/>
  <c r="M523" i="19"/>
  <c r="M524" i="19"/>
  <c r="M525" i="19"/>
  <c r="M526" i="19"/>
  <c r="M527" i="19"/>
  <c r="M528" i="19"/>
  <c r="M529" i="19"/>
  <c r="M530" i="19"/>
  <c r="M531" i="19"/>
  <c r="M532" i="19"/>
  <c r="M533" i="19"/>
  <c r="M534" i="19"/>
  <c r="M535" i="19"/>
  <c r="M536" i="19"/>
  <c r="M537" i="19"/>
  <c r="M538" i="19"/>
  <c r="M539" i="19"/>
  <c r="M540" i="19"/>
  <c r="M541" i="19"/>
  <c r="M542" i="19"/>
  <c r="M543" i="19"/>
  <c r="M544" i="19"/>
  <c r="M545" i="19"/>
  <c r="M546" i="19"/>
  <c r="M547" i="19"/>
  <c r="M548" i="19"/>
  <c r="M549" i="19"/>
  <c r="M550" i="19"/>
  <c r="M551" i="19"/>
  <c r="M552" i="19"/>
  <c r="M553" i="19"/>
  <c r="M554" i="19"/>
  <c r="M555" i="19"/>
  <c r="M556" i="19"/>
  <c r="M557" i="19"/>
  <c r="M558" i="19"/>
  <c r="M559" i="19"/>
  <c r="M560" i="19"/>
  <c r="M561" i="19"/>
  <c r="M562" i="19"/>
  <c r="M563" i="19"/>
  <c r="M564" i="19"/>
  <c r="M565" i="19"/>
  <c r="M566" i="19"/>
  <c r="M567" i="19"/>
  <c r="M568" i="19"/>
  <c r="M569" i="19"/>
  <c r="M570" i="19"/>
  <c r="M571" i="19"/>
  <c r="M572" i="19"/>
  <c r="M573" i="19"/>
  <c r="M574" i="19"/>
  <c r="M575" i="19"/>
  <c r="M576" i="19"/>
  <c r="M577" i="19"/>
  <c r="M578" i="19"/>
  <c r="M579" i="19"/>
  <c r="M580" i="19"/>
  <c r="M581" i="19"/>
  <c r="M582" i="19"/>
  <c r="M583" i="19"/>
  <c r="M584" i="19"/>
  <c r="M585" i="19"/>
  <c r="M586" i="19"/>
  <c r="M587" i="19"/>
  <c r="M588" i="19"/>
  <c r="M589" i="19"/>
  <c r="M590" i="19"/>
  <c r="M591" i="19"/>
  <c r="M592" i="19"/>
  <c r="M593" i="19"/>
  <c r="M594" i="19"/>
  <c r="M595" i="19"/>
  <c r="M596" i="19"/>
  <c r="M597" i="19"/>
  <c r="M598" i="19"/>
  <c r="M599" i="19"/>
  <c r="M600" i="19"/>
  <c r="M601" i="19"/>
  <c r="M602" i="19"/>
  <c r="M603" i="19"/>
  <c r="M604" i="19"/>
  <c r="M605" i="19"/>
  <c r="M606" i="19"/>
  <c r="M607" i="19"/>
  <c r="M608" i="19"/>
  <c r="M609" i="19"/>
  <c r="M610" i="19"/>
  <c r="M611" i="19"/>
  <c r="M612" i="19"/>
  <c r="M613" i="19"/>
  <c r="M614" i="19"/>
  <c r="M615" i="19"/>
  <c r="M616" i="19"/>
  <c r="M617" i="19"/>
  <c r="M618" i="19"/>
  <c r="M619" i="19"/>
  <c r="M620" i="19"/>
  <c r="M621" i="19"/>
  <c r="M622" i="19"/>
  <c r="M623" i="19"/>
  <c r="M624" i="19"/>
  <c r="M625" i="19"/>
  <c r="M626" i="19"/>
  <c r="M627" i="19"/>
  <c r="M628" i="19"/>
  <c r="M629" i="19"/>
  <c r="M630" i="19"/>
  <c r="M631" i="19"/>
  <c r="M632" i="19"/>
  <c r="M633" i="19"/>
  <c r="M634" i="19"/>
  <c r="M635" i="19"/>
  <c r="M636" i="19"/>
  <c r="M637" i="19"/>
  <c r="M638" i="19"/>
  <c r="M639" i="19"/>
  <c r="M640" i="19"/>
  <c r="M641" i="19"/>
  <c r="M642" i="19"/>
  <c r="M643" i="19"/>
  <c r="M644" i="19"/>
  <c r="M645" i="19"/>
  <c r="M646" i="19"/>
  <c r="M647" i="19"/>
  <c r="M648" i="19"/>
  <c r="M649" i="19"/>
  <c r="M650" i="19"/>
  <c r="M651" i="19"/>
  <c r="M652" i="19"/>
  <c r="M653" i="19"/>
  <c r="M654" i="19"/>
  <c r="M655" i="19"/>
  <c r="M656" i="19"/>
  <c r="M657" i="19"/>
  <c r="M658" i="19"/>
  <c r="M659" i="19"/>
  <c r="M660" i="19"/>
  <c r="M661" i="19"/>
  <c r="M662" i="19"/>
  <c r="M663" i="19"/>
  <c r="M664" i="19"/>
  <c r="M665" i="19"/>
  <c r="M666" i="19"/>
  <c r="M667" i="19"/>
  <c r="M668" i="19"/>
  <c r="M669" i="19"/>
  <c r="M670" i="19"/>
  <c r="M671" i="19"/>
  <c r="M672" i="19"/>
  <c r="M673" i="19"/>
  <c r="M674" i="19"/>
  <c r="M675" i="19"/>
  <c r="M676" i="19"/>
  <c r="M677" i="19"/>
  <c r="M678" i="19"/>
  <c r="M679" i="19"/>
  <c r="M680" i="19"/>
  <c r="M681" i="19"/>
  <c r="M682" i="19"/>
  <c r="M683" i="19"/>
  <c r="M684" i="19"/>
  <c r="M685" i="19"/>
  <c r="M686" i="19"/>
  <c r="M687" i="19"/>
  <c r="M688" i="19"/>
  <c r="M689" i="19"/>
  <c r="M690" i="19"/>
  <c r="M691" i="19"/>
  <c r="M692" i="19"/>
  <c r="M693" i="19"/>
  <c r="M694" i="19"/>
  <c r="M695" i="19"/>
  <c r="M696" i="19"/>
  <c r="M697" i="19"/>
  <c r="M698" i="19"/>
  <c r="M699" i="19"/>
  <c r="M700" i="19"/>
  <c r="M701" i="19"/>
  <c r="M702" i="19"/>
  <c r="M703" i="19"/>
  <c r="M704" i="19"/>
  <c r="M705" i="19"/>
  <c r="M706" i="19"/>
  <c r="M707" i="19"/>
  <c r="M708" i="19"/>
  <c r="M709" i="19"/>
  <c r="M710" i="19"/>
  <c r="M711" i="19"/>
  <c r="M712" i="19"/>
  <c r="M713" i="19"/>
  <c r="M714" i="19"/>
  <c r="M715" i="19"/>
  <c r="M716" i="19"/>
  <c r="M717" i="19"/>
  <c r="M718" i="19"/>
  <c r="M719" i="19"/>
  <c r="M720" i="19"/>
  <c r="M721" i="19"/>
  <c r="M722" i="19"/>
  <c r="M723" i="19"/>
  <c r="M724" i="19"/>
  <c r="M725" i="19"/>
  <c r="M726" i="19"/>
  <c r="M727" i="19"/>
  <c r="M728" i="19"/>
  <c r="M729" i="19"/>
  <c r="M730" i="19"/>
  <c r="M731" i="19"/>
  <c r="M732" i="19"/>
  <c r="M733" i="19"/>
  <c r="M734" i="19"/>
  <c r="M735" i="19"/>
  <c r="M736" i="19"/>
  <c r="M737" i="19"/>
  <c r="M738" i="19"/>
  <c r="M739" i="19"/>
  <c r="M740" i="19"/>
  <c r="M741" i="19"/>
  <c r="M742" i="19"/>
  <c r="M743" i="19"/>
  <c r="M744" i="19"/>
  <c r="M745" i="19"/>
  <c r="M746" i="19"/>
  <c r="M747" i="19"/>
  <c r="M748" i="19"/>
  <c r="M749" i="19"/>
  <c r="M750" i="19"/>
  <c r="M751" i="19"/>
  <c r="M752" i="19"/>
  <c r="M753" i="19"/>
  <c r="M754" i="19"/>
  <c r="M755" i="19"/>
  <c r="M756" i="19"/>
  <c r="M757" i="19"/>
  <c r="M758" i="19"/>
  <c r="M759" i="19"/>
  <c r="M760" i="19"/>
  <c r="M761" i="19"/>
  <c r="M762" i="19"/>
  <c r="M763" i="19"/>
  <c r="M764" i="19"/>
  <c r="M765" i="19"/>
  <c r="M766" i="19"/>
  <c r="M767" i="19"/>
  <c r="M768" i="19"/>
  <c r="M769" i="19"/>
  <c r="M770" i="19"/>
  <c r="M771" i="19"/>
  <c r="M772" i="19"/>
  <c r="M773" i="19"/>
  <c r="M774" i="19"/>
  <c r="M775" i="19"/>
  <c r="M776" i="19"/>
  <c r="M777" i="19"/>
  <c r="M778" i="19"/>
  <c r="M779" i="19"/>
  <c r="M780" i="19"/>
  <c r="M781" i="19"/>
  <c r="M782" i="19"/>
  <c r="M783" i="19"/>
  <c r="M784" i="19"/>
  <c r="M785" i="19"/>
  <c r="M786" i="19"/>
  <c r="M787" i="19"/>
  <c r="M788" i="19"/>
  <c r="M789" i="19"/>
  <c r="M790" i="19"/>
  <c r="M791" i="19"/>
  <c r="M792" i="19"/>
  <c r="M793" i="19"/>
  <c r="M794" i="19"/>
  <c r="M795" i="19"/>
  <c r="M796" i="19"/>
  <c r="M797" i="19"/>
  <c r="M798" i="19"/>
  <c r="M799" i="19"/>
  <c r="M800" i="19"/>
  <c r="M801" i="19"/>
  <c r="M802" i="19"/>
  <c r="M803" i="19"/>
  <c r="M804" i="19"/>
  <c r="M805" i="19"/>
  <c r="M806" i="19"/>
  <c r="M807" i="19"/>
  <c r="M808" i="19"/>
  <c r="M809" i="19"/>
  <c r="M810" i="19"/>
  <c r="M811" i="19"/>
  <c r="M812" i="19"/>
  <c r="M813" i="19"/>
  <c r="M814" i="19"/>
  <c r="M815" i="19"/>
  <c r="M816" i="19"/>
  <c r="M817" i="19"/>
  <c r="M818" i="19"/>
  <c r="M819" i="19"/>
  <c r="M820" i="19"/>
  <c r="M821" i="19"/>
  <c r="M822" i="19"/>
  <c r="M823" i="19"/>
  <c r="M824" i="19"/>
  <c r="M825" i="19"/>
  <c r="M826" i="19"/>
  <c r="M827" i="19"/>
  <c r="M828" i="19"/>
  <c r="M829" i="19"/>
  <c r="M830" i="19"/>
  <c r="M831" i="19"/>
  <c r="M832" i="19"/>
  <c r="M833" i="19"/>
  <c r="M834" i="19"/>
  <c r="M835" i="19"/>
  <c r="M836" i="19"/>
  <c r="M837" i="19"/>
  <c r="M838" i="19"/>
  <c r="M839" i="19"/>
  <c r="M840" i="19"/>
  <c r="M841" i="19"/>
  <c r="M842" i="19"/>
  <c r="M843" i="19"/>
  <c r="M844" i="19"/>
  <c r="M845" i="19"/>
  <c r="M846" i="19"/>
  <c r="M847" i="19"/>
  <c r="M848" i="19"/>
  <c r="M849" i="19"/>
  <c r="M850" i="19"/>
  <c r="M851" i="19"/>
  <c r="M852" i="19"/>
  <c r="M853" i="19"/>
  <c r="M854" i="19"/>
  <c r="M855" i="19"/>
  <c r="M856" i="19"/>
  <c r="M857" i="19"/>
  <c r="M858" i="19"/>
  <c r="M859" i="19"/>
  <c r="M860" i="19"/>
  <c r="M861" i="19"/>
  <c r="M862" i="19"/>
  <c r="M863" i="19"/>
  <c r="M864" i="19"/>
  <c r="M865" i="19"/>
  <c r="M866" i="19"/>
  <c r="M867" i="19"/>
  <c r="M868" i="19"/>
  <c r="M869" i="19"/>
  <c r="M870" i="19"/>
  <c r="M871" i="19"/>
  <c r="M872" i="19"/>
  <c r="M873" i="19"/>
  <c r="M874" i="19"/>
  <c r="M875" i="19"/>
  <c r="M876" i="19"/>
  <c r="M877" i="19"/>
  <c r="M878" i="19"/>
  <c r="M879" i="19"/>
  <c r="M880" i="19"/>
  <c r="M881" i="19"/>
  <c r="M882" i="19"/>
  <c r="M883" i="19"/>
  <c r="M884" i="19"/>
  <c r="M885" i="19"/>
  <c r="M886" i="19"/>
  <c r="M887" i="19"/>
  <c r="M888" i="19"/>
  <c r="M889" i="19"/>
  <c r="M890" i="19"/>
  <c r="M891" i="19"/>
  <c r="M892" i="19"/>
  <c r="M893" i="19"/>
  <c r="M894" i="19"/>
  <c r="M895" i="19"/>
  <c r="M896" i="19"/>
  <c r="M897" i="19"/>
  <c r="M898" i="19"/>
  <c r="M899" i="19"/>
  <c r="M900" i="19"/>
  <c r="M901" i="19"/>
  <c r="M902" i="19"/>
  <c r="M903" i="19"/>
  <c r="M904" i="19"/>
  <c r="M905" i="19"/>
  <c r="M906" i="19"/>
  <c r="M907" i="19"/>
  <c r="M908" i="19"/>
  <c r="M909" i="19"/>
  <c r="M910" i="19"/>
  <c r="M911" i="19"/>
  <c r="M912" i="19"/>
  <c r="M913" i="19"/>
  <c r="M914" i="19"/>
  <c r="M915" i="19"/>
  <c r="M916" i="19"/>
  <c r="M917" i="19"/>
  <c r="M918" i="19"/>
  <c r="M919" i="19"/>
  <c r="M920" i="19"/>
  <c r="M921" i="19"/>
  <c r="M922" i="19"/>
  <c r="M923" i="19"/>
  <c r="M924" i="19"/>
  <c r="M925" i="19"/>
  <c r="M926" i="19"/>
  <c r="M927" i="19"/>
  <c r="M928" i="19"/>
  <c r="M929" i="19"/>
  <c r="M930" i="19"/>
  <c r="M931" i="19"/>
  <c r="M932" i="19"/>
  <c r="M933" i="19"/>
  <c r="M934" i="19"/>
  <c r="M935" i="19"/>
  <c r="M936" i="19"/>
  <c r="M937" i="19"/>
  <c r="M938" i="19"/>
  <c r="M939" i="19"/>
  <c r="M940" i="19"/>
  <c r="M941" i="19"/>
  <c r="M942" i="19"/>
  <c r="M943" i="19"/>
  <c r="M944" i="19"/>
  <c r="M945" i="19"/>
  <c r="M946" i="19"/>
  <c r="M947" i="19"/>
  <c r="M948" i="19"/>
  <c r="M949" i="19"/>
  <c r="M950" i="19"/>
  <c r="M951" i="19"/>
  <c r="M952" i="19"/>
  <c r="M953" i="19"/>
  <c r="M954" i="19"/>
  <c r="M955" i="19"/>
  <c r="M956" i="19"/>
  <c r="M957" i="19"/>
  <c r="M958" i="19"/>
  <c r="M959" i="19"/>
  <c r="M960" i="19"/>
  <c r="M961" i="19"/>
  <c r="M962" i="19"/>
  <c r="M963" i="19"/>
  <c r="M964" i="19"/>
  <c r="M965" i="19"/>
  <c r="M966" i="19"/>
  <c r="M967" i="19"/>
  <c r="M968" i="19"/>
  <c r="M969" i="19"/>
  <c r="M970" i="19"/>
  <c r="M971" i="19"/>
  <c r="M972" i="19"/>
  <c r="M973" i="19"/>
  <c r="M974" i="19"/>
  <c r="M975" i="19"/>
  <c r="M976" i="19"/>
  <c r="M977" i="19"/>
  <c r="M978" i="19"/>
  <c r="M979" i="19"/>
  <c r="M980" i="19"/>
  <c r="M981" i="19"/>
  <c r="M982" i="19"/>
  <c r="M983" i="19"/>
  <c r="M984" i="19"/>
  <c r="M985" i="19"/>
  <c r="M986" i="19"/>
  <c r="M987" i="19"/>
  <c r="M988" i="19"/>
  <c r="M989" i="19"/>
  <c r="M990" i="19"/>
  <c r="M991" i="19"/>
  <c r="M992" i="19"/>
  <c r="M993" i="19"/>
  <c r="M994" i="19"/>
  <c r="M995" i="19"/>
  <c r="M996" i="19"/>
  <c r="M997" i="19"/>
  <c r="M998" i="19"/>
  <c r="M999" i="19"/>
  <c r="M1000" i="19"/>
  <c r="M1001" i="19"/>
  <c r="M1002" i="19"/>
  <c r="M3" i="19"/>
  <c r="C1002" i="19"/>
  <c r="C1001" i="19"/>
  <c r="C1000" i="19"/>
  <c r="C999" i="19"/>
  <c r="C998" i="19"/>
  <c r="C997" i="19"/>
  <c r="C996" i="19"/>
  <c r="C995" i="19"/>
  <c r="C994" i="19"/>
  <c r="C993" i="19"/>
  <c r="C992" i="19"/>
  <c r="C991" i="19"/>
  <c r="C990" i="19"/>
  <c r="C989" i="19"/>
  <c r="C988" i="19"/>
  <c r="C987" i="19"/>
  <c r="C986" i="19"/>
  <c r="C985" i="19"/>
  <c r="C984" i="19"/>
  <c r="C983" i="19"/>
  <c r="C982" i="19"/>
  <c r="C981" i="19"/>
  <c r="C980" i="19"/>
  <c r="C979" i="19"/>
  <c r="C978" i="19"/>
  <c r="C977" i="19"/>
  <c r="C976" i="19"/>
  <c r="C975" i="19"/>
  <c r="C974" i="19"/>
  <c r="C973" i="19"/>
  <c r="C972" i="19"/>
  <c r="C971" i="19"/>
  <c r="C970" i="19"/>
  <c r="C969" i="19"/>
  <c r="C968" i="19"/>
  <c r="C967" i="19"/>
  <c r="C966" i="19"/>
  <c r="C965" i="19"/>
  <c r="C964" i="19"/>
  <c r="C963" i="19"/>
  <c r="C962" i="19"/>
  <c r="C961" i="19"/>
  <c r="C960" i="19"/>
  <c r="C959" i="19"/>
  <c r="C958" i="19"/>
  <c r="C957" i="19"/>
  <c r="C956" i="19"/>
  <c r="C955" i="19"/>
  <c r="C954" i="19"/>
  <c r="C953" i="19"/>
  <c r="C952" i="19"/>
  <c r="C951" i="19"/>
  <c r="C950" i="19"/>
  <c r="C949" i="19"/>
  <c r="C948" i="19"/>
  <c r="C947" i="19"/>
  <c r="C946" i="19"/>
  <c r="C945" i="19"/>
  <c r="C944" i="19"/>
  <c r="C943" i="19"/>
  <c r="C942" i="19"/>
  <c r="C941" i="19"/>
  <c r="C940" i="19"/>
  <c r="C939" i="19"/>
  <c r="C938" i="19"/>
  <c r="C937" i="19"/>
  <c r="C936" i="19"/>
  <c r="C935" i="19"/>
  <c r="C934" i="19"/>
  <c r="C933" i="19"/>
  <c r="C932" i="19"/>
  <c r="C931" i="19"/>
  <c r="C930" i="19"/>
  <c r="C929" i="19"/>
  <c r="C928" i="19"/>
  <c r="C927" i="19"/>
  <c r="C926" i="19"/>
  <c r="C925" i="19"/>
  <c r="C924" i="19"/>
  <c r="C923" i="19"/>
  <c r="C922" i="19"/>
  <c r="C921" i="19"/>
  <c r="C920" i="19"/>
  <c r="C919" i="19"/>
  <c r="C918" i="19"/>
  <c r="C917" i="19"/>
  <c r="C916" i="19"/>
  <c r="C915" i="19"/>
  <c r="C914" i="19"/>
  <c r="C913" i="19"/>
  <c r="C912" i="19"/>
  <c r="C911" i="19"/>
  <c r="C910" i="19"/>
  <c r="C909" i="19"/>
  <c r="C908" i="19"/>
  <c r="C907" i="19"/>
  <c r="C906" i="19"/>
  <c r="C905" i="19"/>
  <c r="C904" i="19"/>
  <c r="C903" i="19"/>
  <c r="C902" i="19"/>
  <c r="C901" i="19"/>
  <c r="C900" i="19"/>
  <c r="C899" i="19"/>
  <c r="C898" i="19"/>
  <c r="C897" i="19"/>
  <c r="C896" i="19"/>
  <c r="C895" i="19"/>
  <c r="C894" i="19"/>
  <c r="C893" i="19"/>
  <c r="C892" i="19"/>
  <c r="C891" i="19"/>
  <c r="C890" i="19"/>
  <c r="C889" i="19"/>
  <c r="C888" i="19"/>
  <c r="C887" i="19"/>
  <c r="C886" i="19"/>
  <c r="C885" i="19"/>
  <c r="C884" i="19"/>
  <c r="C883" i="19"/>
  <c r="C882" i="19"/>
  <c r="C881" i="19"/>
  <c r="C880" i="19"/>
  <c r="C879" i="19"/>
  <c r="C878" i="19"/>
  <c r="C877" i="19"/>
  <c r="C876" i="19"/>
  <c r="C875" i="19"/>
  <c r="C874" i="19"/>
  <c r="C873" i="19"/>
  <c r="C872" i="19"/>
  <c r="C871" i="19"/>
  <c r="C870" i="19"/>
  <c r="C869" i="19"/>
  <c r="C868" i="19"/>
  <c r="C867" i="19"/>
  <c r="C866" i="19"/>
  <c r="C865" i="19"/>
  <c r="C864" i="19"/>
  <c r="C863" i="19"/>
  <c r="C862" i="19"/>
  <c r="C861" i="19"/>
  <c r="C860" i="19"/>
  <c r="C859" i="19"/>
  <c r="C858" i="19"/>
  <c r="C857" i="19"/>
  <c r="C856" i="19"/>
  <c r="C855" i="19"/>
  <c r="C854" i="19"/>
  <c r="C853" i="19"/>
  <c r="C852" i="19"/>
  <c r="C851" i="19"/>
  <c r="C850" i="19"/>
  <c r="C849" i="19"/>
  <c r="C848" i="19"/>
  <c r="C847" i="19"/>
  <c r="C846" i="19"/>
  <c r="C845" i="19"/>
  <c r="C844" i="19"/>
  <c r="C843" i="19"/>
  <c r="C842" i="19"/>
  <c r="C841" i="19"/>
  <c r="C840" i="19"/>
  <c r="C839" i="19"/>
  <c r="C838" i="19"/>
  <c r="C837" i="19"/>
  <c r="C836" i="19"/>
  <c r="C835" i="19"/>
  <c r="C834" i="19"/>
  <c r="C833" i="19"/>
  <c r="C832" i="19"/>
  <c r="C831" i="19"/>
  <c r="C830" i="19"/>
  <c r="C829" i="19"/>
  <c r="C828" i="19"/>
  <c r="C827" i="19"/>
  <c r="C826" i="19"/>
  <c r="C825" i="19"/>
  <c r="C824" i="19"/>
  <c r="C823" i="19"/>
  <c r="C822" i="19"/>
  <c r="C821" i="19"/>
  <c r="C820" i="19"/>
  <c r="C819" i="19"/>
  <c r="C818" i="19"/>
  <c r="C817" i="19"/>
  <c r="C816" i="19"/>
  <c r="C815" i="19"/>
  <c r="C814" i="19"/>
  <c r="C813" i="19"/>
  <c r="C812" i="19"/>
  <c r="C811" i="19"/>
  <c r="C810" i="19"/>
  <c r="C809" i="19"/>
  <c r="C808" i="19"/>
  <c r="C807" i="19"/>
  <c r="C806" i="19"/>
  <c r="C805" i="19"/>
  <c r="C804" i="19"/>
  <c r="C803" i="19"/>
  <c r="C802" i="19"/>
  <c r="C801" i="19"/>
  <c r="C800" i="19"/>
  <c r="C799" i="19"/>
  <c r="C798" i="19"/>
  <c r="C797" i="19"/>
  <c r="C796" i="19"/>
  <c r="C795" i="19"/>
  <c r="C794" i="19"/>
  <c r="C793" i="19"/>
  <c r="C792" i="19"/>
  <c r="C791" i="19"/>
  <c r="C790" i="19"/>
  <c r="C789" i="19"/>
  <c r="C788" i="19"/>
  <c r="C787" i="19"/>
  <c r="C786" i="19"/>
  <c r="C785" i="19"/>
  <c r="C784" i="19"/>
  <c r="C783" i="19"/>
  <c r="C782" i="19"/>
  <c r="C781" i="19"/>
  <c r="C780" i="19"/>
  <c r="C779" i="19"/>
  <c r="C778" i="19"/>
  <c r="C777" i="19"/>
  <c r="C776" i="19"/>
  <c r="C775" i="19"/>
  <c r="C774" i="19"/>
  <c r="C773" i="19"/>
  <c r="C772" i="19"/>
  <c r="C771" i="19"/>
  <c r="C770" i="19"/>
  <c r="C769" i="19"/>
  <c r="C768" i="19"/>
  <c r="C767" i="19"/>
  <c r="C766" i="19"/>
  <c r="C765" i="19"/>
  <c r="C764" i="19"/>
  <c r="C763" i="19"/>
  <c r="C762" i="19"/>
  <c r="C761" i="19"/>
  <c r="C760" i="19"/>
  <c r="C759" i="19"/>
  <c r="C758" i="19"/>
  <c r="C757" i="19"/>
  <c r="C756" i="19"/>
  <c r="C755" i="19"/>
  <c r="C754" i="19"/>
  <c r="C753" i="19"/>
  <c r="C752" i="19"/>
  <c r="C751" i="19"/>
  <c r="C750" i="19"/>
  <c r="C749" i="19"/>
  <c r="C748" i="19"/>
  <c r="C747" i="19"/>
  <c r="C746" i="19"/>
  <c r="C745" i="19"/>
  <c r="C744" i="19"/>
  <c r="C743" i="19"/>
  <c r="C742" i="19"/>
  <c r="C741" i="19"/>
  <c r="C740" i="19"/>
  <c r="C739" i="19"/>
  <c r="C738" i="19"/>
  <c r="C737" i="19"/>
  <c r="C736" i="19"/>
  <c r="C735" i="19"/>
  <c r="C734" i="19"/>
  <c r="C733" i="19"/>
  <c r="C732" i="19"/>
  <c r="C731" i="19"/>
  <c r="C730" i="19"/>
  <c r="C729" i="19"/>
  <c r="C728" i="19"/>
  <c r="C727" i="19"/>
  <c r="C726" i="19"/>
  <c r="C725" i="19"/>
  <c r="C724" i="19"/>
  <c r="C723" i="19"/>
  <c r="C722" i="19"/>
  <c r="C721" i="19"/>
  <c r="C720" i="19"/>
  <c r="C719" i="19"/>
  <c r="C718" i="19"/>
  <c r="C717" i="19"/>
  <c r="C716" i="19"/>
  <c r="C715" i="19"/>
  <c r="C714" i="19"/>
  <c r="C713" i="19"/>
  <c r="C712" i="19"/>
  <c r="C711" i="19"/>
  <c r="C710" i="19"/>
  <c r="C709" i="19"/>
  <c r="C708" i="19"/>
  <c r="C707" i="19"/>
  <c r="C706" i="19"/>
  <c r="C705" i="19"/>
  <c r="C704" i="19"/>
  <c r="C703" i="19"/>
  <c r="C702" i="19"/>
  <c r="C701" i="19"/>
  <c r="C700" i="19"/>
  <c r="C699" i="19"/>
  <c r="C698" i="19"/>
  <c r="C697" i="19"/>
  <c r="C696" i="19"/>
  <c r="C695" i="19"/>
  <c r="C694" i="19"/>
  <c r="C693" i="19"/>
  <c r="C692" i="19"/>
  <c r="C691" i="19"/>
  <c r="C690" i="19"/>
  <c r="C689" i="19"/>
  <c r="C688" i="19"/>
  <c r="C687" i="19"/>
  <c r="C686" i="19"/>
  <c r="C685" i="19"/>
  <c r="C684" i="19"/>
  <c r="C683" i="19"/>
  <c r="C682" i="19"/>
  <c r="C681" i="19"/>
  <c r="C680" i="19"/>
  <c r="C679" i="19"/>
  <c r="C678" i="19"/>
  <c r="C677" i="19"/>
  <c r="C676" i="19"/>
  <c r="C675" i="19"/>
  <c r="C674" i="19"/>
  <c r="C673" i="19"/>
  <c r="C672" i="19"/>
  <c r="C671" i="19"/>
  <c r="C670" i="19"/>
  <c r="C669" i="19"/>
  <c r="C668" i="19"/>
  <c r="C667" i="19"/>
  <c r="C666" i="19"/>
  <c r="C665" i="19"/>
  <c r="C664" i="19"/>
  <c r="C663" i="19"/>
  <c r="C662" i="19"/>
  <c r="C661" i="19"/>
  <c r="C660" i="19"/>
  <c r="C659" i="19"/>
  <c r="C658" i="19"/>
  <c r="C657" i="19"/>
  <c r="C656" i="19"/>
  <c r="C655" i="19"/>
  <c r="C654" i="19"/>
  <c r="C653" i="19"/>
  <c r="C652" i="19"/>
  <c r="C651" i="19"/>
  <c r="C650" i="19"/>
  <c r="C649" i="19"/>
  <c r="C648" i="19"/>
  <c r="C647" i="19"/>
  <c r="C646" i="19"/>
  <c r="C645" i="19"/>
  <c r="C644" i="19"/>
  <c r="C643" i="19"/>
  <c r="C642" i="19"/>
  <c r="C641" i="19"/>
  <c r="C640" i="19"/>
  <c r="C639" i="19"/>
  <c r="C638" i="19"/>
  <c r="C637" i="19"/>
  <c r="C636" i="19"/>
  <c r="C635" i="19"/>
  <c r="C634" i="19"/>
  <c r="C633" i="19"/>
  <c r="C632" i="19"/>
  <c r="C631" i="19"/>
  <c r="C630" i="19"/>
  <c r="C629" i="19"/>
  <c r="C628" i="19"/>
  <c r="C627" i="19"/>
  <c r="C626" i="19"/>
  <c r="C625" i="19"/>
  <c r="C624" i="19"/>
  <c r="C623" i="19"/>
  <c r="C622" i="19"/>
  <c r="C621" i="19"/>
  <c r="C620" i="19"/>
  <c r="C619" i="19"/>
  <c r="C618" i="19"/>
  <c r="C617" i="19"/>
  <c r="C616" i="19"/>
  <c r="C615" i="19"/>
  <c r="C614" i="19"/>
  <c r="C613" i="19"/>
  <c r="C612" i="19"/>
  <c r="C611" i="19"/>
  <c r="C610" i="19"/>
  <c r="C609" i="19"/>
  <c r="C608" i="19"/>
  <c r="C607" i="19"/>
  <c r="C606" i="19"/>
  <c r="C605" i="19"/>
  <c r="C604" i="19"/>
  <c r="C603" i="19"/>
  <c r="C602" i="19"/>
  <c r="C601" i="19"/>
  <c r="C600" i="19"/>
  <c r="C599" i="19"/>
  <c r="C598" i="19"/>
  <c r="C597" i="19"/>
  <c r="C596" i="19"/>
  <c r="C595" i="19"/>
  <c r="C594" i="19"/>
  <c r="C593" i="19"/>
  <c r="C592" i="19"/>
  <c r="C591" i="19"/>
  <c r="C590" i="19"/>
  <c r="C589" i="19"/>
  <c r="C588" i="19"/>
  <c r="C587" i="19"/>
  <c r="C586" i="19"/>
  <c r="C585" i="19"/>
  <c r="C584" i="19"/>
  <c r="C583" i="19"/>
  <c r="C582" i="19"/>
  <c r="C581" i="19"/>
  <c r="C580" i="19"/>
  <c r="C579" i="19"/>
  <c r="C578" i="19"/>
  <c r="C577" i="19"/>
  <c r="C576" i="19"/>
  <c r="C575" i="19"/>
  <c r="C574" i="19"/>
  <c r="C573" i="19"/>
  <c r="C572" i="19"/>
  <c r="C571" i="19"/>
  <c r="C570" i="19"/>
  <c r="C569" i="19"/>
  <c r="C568" i="19"/>
  <c r="C567" i="19"/>
  <c r="C566" i="19"/>
  <c r="C565" i="19"/>
  <c r="C564" i="19"/>
  <c r="C563" i="19"/>
  <c r="C562" i="19"/>
  <c r="C561" i="19"/>
  <c r="C560" i="19"/>
  <c r="C559" i="19"/>
  <c r="C558" i="19"/>
  <c r="C557" i="19"/>
  <c r="C556" i="19"/>
  <c r="C555" i="19"/>
  <c r="C554" i="19"/>
  <c r="C553" i="19"/>
  <c r="C552" i="19"/>
  <c r="C551" i="19"/>
  <c r="C550" i="19"/>
  <c r="C549" i="19"/>
  <c r="C548" i="19"/>
  <c r="C547" i="19"/>
  <c r="C546" i="19"/>
  <c r="C545" i="19"/>
  <c r="C544" i="19"/>
  <c r="C543" i="19"/>
  <c r="C542" i="19"/>
  <c r="C541" i="19"/>
  <c r="C540" i="19"/>
  <c r="C539" i="19"/>
  <c r="C538" i="19"/>
  <c r="C537" i="19"/>
  <c r="C536" i="19"/>
  <c r="C535" i="19"/>
  <c r="C534" i="19"/>
  <c r="C533" i="19"/>
  <c r="C532" i="19"/>
  <c r="C531" i="19"/>
  <c r="C530" i="19"/>
  <c r="C529" i="19"/>
  <c r="C528" i="19"/>
  <c r="C527" i="19"/>
  <c r="C526" i="19"/>
  <c r="C525" i="19"/>
  <c r="C524" i="19"/>
  <c r="C523" i="19"/>
  <c r="C522" i="19"/>
  <c r="C521" i="19"/>
  <c r="C520" i="19"/>
  <c r="C519" i="19"/>
  <c r="C518" i="19"/>
  <c r="C517" i="19"/>
  <c r="C516" i="19"/>
  <c r="C515" i="19"/>
  <c r="C514" i="19"/>
  <c r="C513" i="19"/>
  <c r="C512" i="19"/>
  <c r="C511" i="19"/>
  <c r="C510" i="19"/>
  <c r="C509" i="19"/>
  <c r="C508" i="19"/>
  <c r="C507" i="19"/>
  <c r="C506" i="19"/>
  <c r="C505" i="19"/>
  <c r="C504" i="19"/>
  <c r="C503" i="19"/>
  <c r="C502" i="19"/>
  <c r="C501" i="19"/>
  <c r="C500" i="19"/>
  <c r="C499" i="19"/>
  <c r="C498" i="19"/>
  <c r="C497" i="19"/>
  <c r="C496" i="19"/>
  <c r="C495" i="19"/>
  <c r="C494" i="19"/>
  <c r="C493" i="19"/>
  <c r="C492" i="19"/>
  <c r="C491" i="19"/>
  <c r="C490" i="19"/>
  <c r="C489" i="19"/>
  <c r="C488" i="19"/>
  <c r="C487" i="19"/>
  <c r="C486" i="19"/>
  <c r="C485" i="19"/>
  <c r="C484" i="19"/>
  <c r="C483" i="19"/>
  <c r="C482" i="19"/>
  <c r="C481" i="19"/>
  <c r="C480" i="19"/>
  <c r="C479" i="19"/>
  <c r="C478" i="19"/>
  <c r="C477" i="19"/>
  <c r="C476" i="19"/>
  <c r="C475" i="19"/>
  <c r="C474" i="19"/>
  <c r="C473" i="19"/>
  <c r="C472" i="19"/>
  <c r="C471" i="19"/>
  <c r="C470" i="19"/>
  <c r="C469" i="19"/>
  <c r="C468" i="19"/>
  <c r="C467" i="19"/>
  <c r="C466" i="19"/>
  <c r="C465" i="19"/>
  <c r="C464" i="19"/>
  <c r="C463" i="19"/>
  <c r="C462" i="19"/>
  <c r="C461" i="19"/>
  <c r="C460" i="19"/>
  <c r="C459" i="19"/>
  <c r="C458" i="19"/>
  <c r="C457" i="19"/>
  <c r="C456" i="19"/>
  <c r="C455" i="19"/>
  <c r="C454" i="19"/>
  <c r="C453" i="19"/>
  <c r="C452" i="19"/>
  <c r="C451" i="19"/>
  <c r="C450" i="19"/>
  <c r="C449" i="19"/>
  <c r="C448" i="19"/>
  <c r="C447" i="19"/>
  <c r="C446" i="19"/>
  <c r="C445" i="19"/>
  <c r="C444" i="19"/>
  <c r="C443" i="19"/>
  <c r="C442" i="19"/>
  <c r="C441" i="19"/>
  <c r="C440" i="19"/>
  <c r="C439" i="19"/>
  <c r="C438" i="19"/>
  <c r="C437" i="19"/>
  <c r="C436" i="19"/>
  <c r="C435" i="19"/>
  <c r="C434" i="19"/>
  <c r="C433" i="19"/>
  <c r="C432" i="19"/>
  <c r="C431" i="19"/>
  <c r="C430" i="19"/>
  <c r="C429" i="19"/>
  <c r="C428" i="19"/>
  <c r="C427" i="19"/>
  <c r="C426" i="19"/>
  <c r="C425" i="19"/>
  <c r="C424" i="19"/>
  <c r="C423" i="19"/>
  <c r="C422" i="19"/>
  <c r="C421" i="19"/>
  <c r="C420" i="19"/>
  <c r="C419" i="19"/>
  <c r="C418" i="19"/>
  <c r="C417" i="19"/>
  <c r="C416" i="19"/>
  <c r="C415" i="19"/>
  <c r="C414" i="19"/>
  <c r="C413" i="19"/>
  <c r="C412" i="19"/>
  <c r="C411" i="19"/>
  <c r="C410" i="19"/>
  <c r="C409" i="19"/>
  <c r="C408" i="19"/>
  <c r="C407" i="19"/>
  <c r="C406" i="19"/>
  <c r="C405" i="19"/>
  <c r="C404" i="19"/>
  <c r="C403" i="19"/>
  <c r="C402" i="19"/>
  <c r="C401" i="19"/>
  <c r="C400" i="19"/>
  <c r="C399" i="19"/>
  <c r="C398" i="19"/>
  <c r="C397" i="19"/>
  <c r="C396" i="19"/>
  <c r="C395" i="19"/>
  <c r="C394" i="19"/>
  <c r="C393" i="19"/>
  <c r="C392" i="19"/>
  <c r="C391" i="19"/>
  <c r="C390" i="19"/>
  <c r="C389" i="19"/>
  <c r="C388" i="19"/>
  <c r="C387" i="19"/>
  <c r="C386" i="19"/>
  <c r="C385" i="19"/>
  <c r="C384" i="19"/>
  <c r="C383" i="19"/>
  <c r="C382" i="19"/>
  <c r="C381" i="19"/>
  <c r="C380" i="19"/>
  <c r="C379" i="19"/>
  <c r="C378" i="19"/>
  <c r="C377" i="19"/>
  <c r="C376" i="19"/>
  <c r="C375" i="19"/>
  <c r="C374" i="19"/>
  <c r="C373" i="19"/>
  <c r="C372" i="19"/>
  <c r="C371" i="19"/>
  <c r="C370" i="19"/>
  <c r="C369" i="19"/>
  <c r="C368" i="19"/>
  <c r="C367" i="19"/>
  <c r="C366" i="19"/>
  <c r="C365" i="19"/>
  <c r="C364" i="19"/>
  <c r="C363" i="19"/>
  <c r="C362" i="19"/>
  <c r="C361" i="19"/>
  <c r="C360" i="19"/>
  <c r="C359" i="19"/>
  <c r="C358" i="19"/>
  <c r="C357" i="19"/>
  <c r="C356" i="19"/>
  <c r="C355" i="19"/>
  <c r="C354" i="19"/>
  <c r="C353" i="19"/>
  <c r="C352" i="19"/>
  <c r="C351" i="19"/>
  <c r="C350" i="19"/>
  <c r="C349" i="19"/>
  <c r="C348" i="19"/>
  <c r="C347" i="19"/>
  <c r="C346" i="19"/>
  <c r="C345" i="19"/>
  <c r="C344" i="19"/>
  <c r="C343" i="19"/>
  <c r="C342" i="19"/>
  <c r="C341" i="19"/>
  <c r="C340" i="19"/>
  <c r="C339" i="19"/>
  <c r="C338" i="19"/>
  <c r="C337" i="19"/>
  <c r="C336" i="19"/>
  <c r="C335" i="19"/>
  <c r="C334" i="19"/>
  <c r="C333" i="19"/>
  <c r="C332" i="19"/>
  <c r="C331" i="19"/>
  <c r="C330" i="19"/>
  <c r="C329" i="19"/>
  <c r="C328" i="19"/>
  <c r="C327" i="19"/>
  <c r="C326" i="19"/>
  <c r="C325" i="19"/>
  <c r="C324" i="19"/>
  <c r="C323" i="19"/>
  <c r="C322" i="19"/>
  <c r="C321" i="19"/>
  <c r="C320" i="19"/>
  <c r="C319" i="19"/>
  <c r="C318" i="19"/>
  <c r="C317" i="19"/>
  <c r="C316" i="19"/>
  <c r="C315" i="19"/>
  <c r="C314" i="19"/>
  <c r="C313" i="19"/>
  <c r="C312" i="19"/>
  <c r="C311" i="19"/>
  <c r="C310" i="19"/>
  <c r="C309" i="19"/>
  <c r="C308" i="19"/>
  <c r="C307" i="19"/>
  <c r="C306" i="19"/>
  <c r="C305" i="19"/>
  <c r="C304" i="19"/>
  <c r="C303" i="19"/>
  <c r="C302" i="19"/>
  <c r="C301" i="19"/>
  <c r="C300" i="19"/>
  <c r="C299" i="19"/>
  <c r="C298" i="19"/>
  <c r="C297" i="19"/>
  <c r="C296" i="19"/>
  <c r="C295" i="19"/>
  <c r="C294" i="19"/>
  <c r="C293" i="19"/>
  <c r="C292" i="19"/>
  <c r="C291" i="19"/>
  <c r="C290" i="19"/>
  <c r="C289" i="19"/>
  <c r="C288" i="19"/>
  <c r="C287" i="19"/>
  <c r="C286" i="19"/>
  <c r="C285" i="19"/>
  <c r="C284" i="19"/>
  <c r="C283" i="19"/>
  <c r="C282" i="19"/>
  <c r="C281" i="19"/>
  <c r="C280" i="19"/>
  <c r="C279" i="19"/>
  <c r="C278" i="19"/>
  <c r="C277" i="19"/>
  <c r="C276" i="19"/>
  <c r="C275" i="19"/>
  <c r="C274" i="19"/>
  <c r="C273" i="19"/>
  <c r="C272" i="19"/>
  <c r="C271" i="19"/>
  <c r="C270" i="19"/>
  <c r="C269" i="19"/>
  <c r="C268" i="19"/>
  <c r="C267" i="19"/>
  <c r="C266" i="19"/>
  <c r="C265" i="19"/>
  <c r="C264" i="19"/>
  <c r="C263" i="19"/>
  <c r="C262" i="19"/>
  <c r="C261" i="19"/>
  <c r="C260" i="19"/>
  <c r="C259" i="19"/>
  <c r="C258" i="19"/>
  <c r="C257" i="19"/>
  <c r="C256" i="19"/>
  <c r="C255" i="19"/>
  <c r="C254" i="19"/>
  <c r="C253" i="19"/>
  <c r="C252" i="19"/>
  <c r="C251" i="19"/>
  <c r="C250" i="19"/>
  <c r="C249" i="19"/>
  <c r="C248" i="19"/>
  <c r="C247" i="19"/>
  <c r="C246" i="19"/>
  <c r="C245" i="19"/>
  <c r="C244" i="19"/>
  <c r="C243" i="19"/>
  <c r="C242" i="19"/>
  <c r="C241" i="19"/>
  <c r="C240" i="19"/>
  <c r="C239" i="19"/>
  <c r="C238" i="19"/>
  <c r="C237" i="19"/>
  <c r="C236" i="19"/>
  <c r="C235" i="19"/>
  <c r="C234" i="19"/>
  <c r="C233" i="19"/>
  <c r="C232" i="19"/>
  <c r="C231" i="19"/>
  <c r="C230" i="19"/>
  <c r="C229" i="19"/>
  <c r="C228" i="19"/>
  <c r="C227" i="19"/>
  <c r="C226" i="19"/>
  <c r="C225" i="19"/>
  <c r="C224" i="19"/>
  <c r="C223" i="19"/>
  <c r="C222" i="19"/>
  <c r="C221" i="19"/>
  <c r="C220" i="19"/>
  <c r="C219" i="19"/>
  <c r="C218" i="19"/>
  <c r="C217" i="19"/>
  <c r="C216" i="19"/>
  <c r="C215" i="19"/>
  <c r="C214" i="19"/>
  <c r="C213" i="19"/>
  <c r="C212" i="19"/>
  <c r="C211" i="19"/>
  <c r="C210" i="19"/>
  <c r="C209" i="19"/>
  <c r="C208" i="19"/>
  <c r="C207" i="19"/>
  <c r="C206" i="19"/>
  <c r="C205" i="19"/>
  <c r="C204" i="19"/>
  <c r="C203" i="19"/>
  <c r="C202" i="19"/>
  <c r="C201" i="19"/>
  <c r="C200" i="19"/>
  <c r="C199" i="19"/>
  <c r="C198" i="19"/>
  <c r="C197" i="19"/>
  <c r="C196" i="19"/>
  <c r="C195" i="19"/>
  <c r="C194" i="19"/>
  <c r="C193" i="19"/>
  <c r="C192" i="19"/>
  <c r="C191" i="19"/>
  <c r="C190" i="19"/>
  <c r="C189" i="19"/>
  <c r="C188" i="19"/>
  <c r="C187" i="19"/>
  <c r="C186" i="19"/>
  <c r="C185" i="19"/>
  <c r="C184" i="19"/>
  <c r="C183" i="19"/>
  <c r="C182" i="19"/>
  <c r="C181" i="19"/>
  <c r="C180" i="19"/>
  <c r="C179" i="19"/>
  <c r="C178" i="19"/>
  <c r="C177" i="19"/>
  <c r="C176" i="19"/>
  <c r="C175" i="19"/>
  <c r="C174" i="19"/>
  <c r="C173" i="19"/>
  <c r="C172" i="19"/>
  <c r="C171" i="19"/>
  <c r="C170" i="19"/>
  <c r="C169" i="19"/>
  <c r="C168" i="19"/>
  <c r="C167" i="19"/>
  <c r="C166" i="19"/>
  <c r="C165" i="19"/>
  <c r="C164" i="19"/>
  <c r="C163" i="19"/>
  <c r="C162" i="19"/>
  <c r="C161" i="19"/>
  <c r="C160" i="19"/>
  <c r="C159" i="19"/>
  <c r="C158" i="19"/>
  <c r="C157" i="19"/>
  <c r="C156" i="19"/>
  <c r="C155" i="19"/>
  <c r="C154" i="19"/>
  <c r="C153" i="19"/>
  <c r="C152" i="19"/>
  <c r="C151" i="19"/>
  <c r="C150" i="19"/>
  <c r="C149" i="19"/>
  <c r="C148" i="19"/>
  <c r="C147" i="19"/>
  <c r="C146" i="19"/>
  <c r="C145" i="19"/>
  <c r="C144" i="19"/>
  <c r="C143" i="19"/>
  <c r="C142" i="19"/>
  <c r="C141" i="19"/>
  <c r="C140" i="19"/>
  <c r="C139" i="19"/>
  <c r="C138" i="19"/>
  <c r="C137" i="19"/>
  <c r="C136" i="19"/>
  <c r="C135" i="19"/>
  <c r="C134" i="19"/>
  <c r="C133" i="19"/>
  <c r="C132" i="19"/>
  <c r="C131" i="19"/>
  <c r="C130" i="19"/>
  <c r="C129" i="19"/>
  <c r="C128" i="19"/>
  <c r="C127" i="19"/>
  <c r="C126" i="19"/>
  <c r="C125" i="19"/>
  <c r="C124" i="19"/>
  <c r="C123" i="19"/>
  <c r="C122" i="19"/>
  <c r="C121" i="19"/>
  <c r="C120" i="19"/>
  <c r="C119" i="19"/>
  <c r="C118" i="19"/>
  <c r="C117" i="19"/>
  <c r="C116" i="19"/>
  <c r="C115" i="19"/>
  <c r="C114" i="19"/>
  <c r="C113" i="19"/>
  <c r="C112" i="19"/>
  <c r="C111" i="19"/>
  <c r="C110" i="19"/>
  <c r="C109" i="19"/>
  <c r="C108" i="19"/>
  <c r="C107" i="19"/>
  <c r="C106" i="19"/>
  <c r="C105" i="19"/>
  <c r="C104" i="19"/>
  <c r="C103" i="19"/>
  <c r="C102" i="19"/>
  <c r="C101" i="19"/>
  <c r="C100" i="19"/>
  <c r="C99" i="19"/>
  <c r="C98" i="19"/>
  <c r="C97" i="19"/>
  <c r="C96" i="19"/>
  <c r="C95" i="19"/>
  <c r="C94" i="19"/>
  <c r="C93" i="19"/>
  <c r="C92" i="19"/>
  <c r="C91" i="19"/>
  <c r="C90" i="19"/>
  <c r="C89" i="19"/>
  <c r="C88" i="19"/>
  <c r="C87" i="19"/>
  <c r="C86" i="19"/>
  <c r="C85" i="19"/>
  <c r="C84" i="19"/>
  <c r="C83" i="19"/>
  <c r="C82" i="19"/>
  <c r="C81" i="19"/>
  <c r="C80" i="19"/>
  <c r="C79" i="19"/>
  <c r="C78" i="19"/>
  <c r="C77" i="19"/>
  <c r="C76" i="19"/>
  <c r="C75" i="19"/>
  <c r="C74" i="19"/>
  <c r="C73" i="19"/>
  <c r="C72" i="19"/>
  <c r="C71" i="19"/>
  <c r="C70" i="19"/>
  <c r="C69" i="19"/>
  <c r="C68" i="19"/>
  <c r="C67" i="19"/>
  <c r="C66" i="19"/>
  <c r="C65" i="19"/>
  <c r="C64" i="19"/>
  <c r="C63" i="19"/>
  <c r="C62" i="19"/>
  <c r="C61" i="19"/>
  <c r="C60" i="19"/>
  <c r="C59" i="19"/>
  <c r="C58" i="19"/>
  <c r="C57" i="19"/>
  <c r="C56" i="19"/>
  <c r="C55" i="19"/>
  <c r="C54" i="19"/>
  <c r="C53" i="19"/>
  <c r="C52" i="19"/>
  <c r="C51" i="19"/>
  <c r="C50" i="19"/>
  <c r="C49" i="19"/>
  <c r="C48" i="19"/>
  <c r="C47" i="19"/>
  <c r="C46" i="19"/>
  <c r="C45" i="19"/>
  <c r="C44" i="19"/>
  <c r="C43" i="19"/>
  <c r="C42" i="19"/>
  <c r="C41" i="19"/>
  <c r="C40" i="19"/>
  <c r="C39" i="19"/>
  <c r="C38" i="19"/>
  <c r="C37" i="19"/>
  <c r="C36" i="19"/>
  <c r="C35" i="19"/>
  <c r="C34" i="19"/>
  <c r="C33" i="19"/>
  <c r="C32" i="19"/>
  <c r="C31" i="19"/>
  <c r="C30" i="19"/>
  <c r="C29" i="19"/>
  <c r="C28" i="19"/>
  <c r="C27" i="19"/>
  <c r="C26" i="19"/>
  <c r="C25" i="19"/>
  <c r="C24" i="19"/>
  <c r="C23" i="19"/>
  <c r="C22" i="19"/>
  <c r="C21" i="19"/>
  <c r="C20" i="19"/>
  <c r="C19" i="19"/>
  <c r="C18" i="19"/>
  <c r="C17" i="19"/>
  <c r="C16" i="19"/>
  <c r="C15" i="19"/>
  <c r="C14" i="19"/>
  <c r="C13" i="19"/>
  <c r="C12" i="19"/>
  <c r="C11" i="19"/>
  <c r="C10" i="19"/>
  <c r="C9" i="19"/>
  <c r="C8" i="19"/>
  <c r="C7" i="19"/>
  <c r="C6" i="19"/>
  <c r="C5" i="19"/>
  <c r="C4" i="19"/>
  <c r="C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97" i="19"/>
  <c r="H498" i="19"/>
  <c r="H499" i="19"/>
  <c r="H500" i="19"/>
  <c r="H501" i="19"/>
  <c r="H502" i="19"/>
  <c r="H503" i="19"/>
  <c r="H504" i="19"/>
  <c r="H505" i="19"/>
  <c r="H506" i="19"/>
  <c r="H507" i="19"/>
  <c r="H508" i="19"/>
  <c r="H509" i="19"/>
  <c r="H510" i="19"/>
  <c r="H511" i="19"/>
  <c r="H512" i="19"/>
  <c r="H513" i="19"/>
  <c r="H514" i="19"/>
  <c r="H515" i="19"/>
  <c r="H516" i="19"/>
  <c r="H517" i="19"/>
  <c r="H518" i="19"/>
  <c r="H519" i="19"/>
  <c r="H520" i="19"/>
  <c r="H521" i="19"/>
  <c r="H522" i="19"/>
  <c r="H523" i="19"/>
  <c r="H524" i="19"/>
  <c r="H525" i="19"/>
  <c r="H526" i="19"/>
  <c r="H527" i="19"/>
  <c r="H528" i="19"/>
  <c r="H529" i="19"/>
  <c r="H530" i="19"/>
  <c r="H531" i="19"/>
  <c r="H532" i="19"/>
  <c r="H533" i="19"/>
  <c r="H534" i="19"/>
  <c r="H535" i="19"/>
  <c r="H536" i="19"/>
  <c r="H537" i="19"/>
  <c r="H538" i="19"/>
  <c r="H539" i="19"/>
  <c r="H540" i="19"/>
  <c r="H541" i="19"/>
  <c r="H542" i="19"/>
  <c r="H543" i="19"/>
  <c r="H544" i="19"/>
  <c r="H545" i="19"/>
  <c r="H546" i="19"/>
  <c r="H547"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H592" i="19"/>
  <c r="H593" i="19"/>
  <c r="H594" i="19"/>
  <c r="H595" i="19"/>
  <c r="H596" i="19"/>
  <c r="H597" i="19"/>
  <c r="H598" i="19"/>
  <c r="H599" i="19"/>
  <c r="H600" i="19"/>
  <c r="H601" i="19"/>
  <c r="H602" i="19"/>
  <c r="H603" i="19"/>
  <c r="H604" i="19"/>
  <c r="H605" i="19"/>
  <c r="H606" i="19"/>
  <c r="H607" i="19"/>
  <c r="H608" i="19"/>
  <c r="H609" i="19"/>
  <c r="H610" i="19"/>
  <c r="H611" i="19"/>
  <c r="H612" i="19"/>
  <c r="H613" i="19"/>
  <c r="H614" i="19"/>
  <c r="H615" i="19"/>
  <c r="H616" i="19"/>
  <c r="H617" i="19"/>
  <c r="H618" i="19"/>
  <c r="H619" i="19"/>
  <c r="H620" i="19"/>
  <c r="H621" i="19"/>
  <c r="H622" i="19"/>
  <c r="H623" i="19"/>
  <c r="H624" i="19"/>
  <c r="H625" i="19"/>
  <c r="H626" i="19"/>
  <c r="H627" i="19"/>
  <c r="H628" i="19"/>
  <c r="H629" i="19"/>
  <c r="H630" i="19"/>
  <c r="H631" i="19"/>
  <c r="H632" i="19"/>
  <c r="H633" i="19"/>
  <c r="H634" i="19"/>
  <c r="H635" i="19"/>
  <c r="H636" i="19"/>
  <c r="H637" i="19"/>
  <c r="H638" i="19"/>
  <c r="H639" i="19"/>
  <c r="H640" i="19"/>
  <c r="H641" i="19"/>
  <c r="H642" i="19"/>
  <c r="H643" i="19"/>
  <c r="H644" i="19"/>
  <c r="H645" i="19"/>
  <c r="H646" i="19"/>
  <c r="H647" i="19"/>
  <c r="H648" i="19"/>
  <c r="H649" i="19"/>
  <c r="H650" i="19"/>
  <c r="H651" i="19"/>
  <c r="H652" i="19"/>
  <c r="H653" i="19"/>
  <c r="H654" i="19"/>
  <c r="H655" i="19"/>
  <c r="H656" i="19"/>
  <c r="H657" i="19"/>
  <c r="H658" i="19"/>
  <c r="H659" i="19"/>
  <c r="H660" i="19"/>
  <c r="H661" i="19"/>
  <c r="H662" i="19"/>
  <c r="H663" i="19"/>
  <c r="H664" i="19"/>
  <c r="H665" i="19"/>
  <c r="H666" i="19"/>
  <c r="H667" i="19"/>
  <c r="H668" i="19"/>
  <c r="H669" i="19"/>
  <c r="H670" i="19"/>
  <c r="H671" i="19"/>
  <c r="H672" i="19"/>
  <c r="H673" i="19"/>
  <c r="H674" i="19"/>
  <c r="H675" i="19"/>
  <c r="H676" i="19"/>
  <c r="H677" i="19"/>
  <c r="H678" i="19"/>
  <c r="H679" i="19"/>
  <c r="H680" i="19"/>
  <c r="H681" i="19"/>
  <c r="H682" i="19"/>
  <c r="H683" i="19"/>
  <c r="H684" i="19"/>
  <c r="H685" i="19"/>
  <c r="H686" i="19"/>
  <c r="H687" i="19"/>
  <c r="H688" i="19"/>
  <c r="H689" i="19"/>
  <c r="H690" i="19"/>
  <c r="H691" i="19"/>
  <c r="H692" i="19"/>
  <c r="H693" i="19"/>
  <c r="H694" i="19"/>
  <c r="H695" i="19"/>
  <c r="H696" i="19"/>
  <c r="H697" i="19"/>
  <c r="H698" i="19"/>
  <c r="H699" i="19"/>
  <c r="H700" i="19"/>
  <c r="H701" i="19"/>
  <c r="H702" i="19"/>
  <c r="H703" i="19"/>
  <c r="H704" i="19"/>
  <c r="H705" i="19"/>
  <c r="H706" i="19"/>
  <c r="H707" i="19"/>
  <c r="H708" i="19"/>
  <c r="H709" i="19"/>
  <c r="H710" i="19"/>
  <c r="H711" i="19"/>
  <c r="H712" i="19"/>
  <c r="H713" i="19"/>
  <c r="H714" i="19"/>
  <c r="H715" i="19"/>
  <c r="H716" i="19"/>
  <c r="H717" i="19"/>
  <c r="H718" i="19"/>
  <c r="H719" i="19"/>
  <c r="H720" i="19"/>
  <c r="H721" i="19"/>
  <c r="H722" i="19"/>
  <c r="H723" i="19"/>
  <c r="H724" i="19"/>
  <c r="H725" i="19"/>
  <c r="H726" i="19"/>
  <c r="H727" i="19"/>
  <c r="H728" i="19"/>
  <c r="H729" i="19"/>
  <c r="H730" i="19"/>
  <c r="H731" i="19"/>
  <c r="H732" i="19"/>
  <c r="H733" i="19"/>
  <c r="H734" i="19"/>
  <c r="H735" i="19"/>
  <c r="H736" i="19"/>
  <c r="H737" i="19"/>
  <c r="H738" i="19"/>
  <c r="H739" i="19"/>
  <c r="H740" i="19"/>
  <c r="H741" i="19"/>
  <c r="H742" i="19"/>
  <c r="H743" i="19"/>
  <c r="H744" i="19"/>
  <c r="H745" i="19"/>
  <c r="H746" i="19"/>
  <c r="H747" i="19"/>
  <c r="H748" i="19"/>
  <c r="H749" i="19"/>
  <c r="H750" i="19"/>
  <c r="H751" i="19"/>
  <c r="H752" i="19"/>
  <c r="H753" i="19"/>
  <c r="H754" i="19"/>
  <c r="H755" i="19"/>
  <c r="H756" i="19"/>
  <c r="H757" i="19"/>
  <c r="H758" i="19"/>
  <c r="H759" i="19"/>
  <c r="H760" i="19"/>
  <c r="H761" i="19"/>
  <c r="H762" i="19"/>
  <c r="H763" i="19"/>
  <c r="H764" i="19"/>
  <c r="H765" i="19"/>
  <c r="H766" i="19"/>
  <c r="H767" i="19"/>
  <c r="H768" i="19"/>
  <c r="H769" i="19"/>
  <c r="H770" i="19"/>
  <c r="H771" i="19"/>
  <c r="H772" i="19"/>
  <c r="H773" i="19"/>
  <c r="H774" i="19"/>
  <c r="H775" i="19"/>
  <c r="H776" i="19"/>
  <c r="H777" i="19"/>
  <c r="H778" i="19"/>
  <c r="H779" i="19"/>
  <c r="H780" i="19"/>
  <c r="H781" i="19"/>
  <c r="H782" i="19"/>
  <c r="H783" i="19"/>
  <c r="H784" i="19"/>
  <c r="H785" i="19"/>
  <c r="H786" i="19"/>
  <c r="H787" i="19"/>
  <c r="H788" i="19"/>
  <c r="H789" i="19"/>
  <c r="H790" i="19"/>
  <c r="H791" i="19"/>
  <c r="H792" i="19"/>
  <c r="H793" i="19"/>
  <c r="H794" i="19"/>
  <c r="H795" i="19"/>
  <c r="H796" i="19"/>
  <c r="H797" i="19"/>
  <c r="H798" i="19"/>
  <c r="H799" i="19"/>
  <c r="H800" i="19"/>
  <c r="H801" i="19"/>
  <c r="H802" i="19"/>
  <c r="H803" i="19"/>
  <c r="H804" i="19"/>
  <c r="H805" i="19"/>
  <c r="H806" i="19"/>
  <c r="H807" i="19"/>
  <c r="H808" i="19"/>
  <c r="H809" i="19"/>
  <c r="H810" i="19"/>
  <c r="H811" i="19"/>
  <c r="H812" i="19"/>
  <c r="H813" i="19"/>
  <c r="H814" i="19"/>
  <c r="H815" i="19"/>
  <c r="H816" i="19"/>
  <c r="H817" i="19"/>
  <c r="H818" i="19"/>
  <c r="H819" i="19"/>
  <c r="H820" i="19"/>
  <c r="H821" i="19"/>
  <c r="H822" i="19"/>
  <c r="H823" i="19"/>
  <c r="H824" i="19"/>
  <c r="H825" i="19"/>
  <c r="H826" i="19"/>
  <c r="H827" i="19"/>
  <c r="H828" i="19"/>
  <c r="H829" i="19"/>
  <c r="H830" i="19"/>
  <c r="H831" i="19"/>
  <c r="H832" i="19"/>
  <c r="H833" i="19"/>
  <c r="H834" i="19"/>
  <c r="H835" i="19"/>
  <c r="H836" i="19"/>
  <c r="H837" i="19"/>
  <c r="H838" i="19"/>
  <c r="H839" i="19"/>
  <c r="H840" i="19"/>
  <c r="H841" i="19"/>
  <c r="H842" i="19"/>
  <c r="H843" i="19"/>
  <c r="H844" i="19"/>
  <c r="H845" i="19"/>
  <c r="H846" i="19"/>
  <c r="H847" i="19"/>
  <c r="H848" i="19"/>
  <c r="H849" i="19"/>
  <c r="H850" i="19"/>
  <c r="H851" i="19"/>
  <c r="H852" i="19"/>
  <c r="H853" i="19"/>
  <c r="H854" i="19"/>
  <c r="H855" i="19"/>
  <c r="H856" i="19"/>
  <c r="H857" i="19"/>
  <c r="H858" i="19"/>
  <c r="H859" i="19"/>
  <c r="H860" i="19"/>
  <c r="H861" i="19"/>
  <c r="H862" i="19"/>
  <c r="H863" i="19"/>
  <c r="H864" i="19"/>
  <c r="H865" i="19"/>
  <c r="H866" i="19"/>
  <c r="H867" i="19"/>
  <c r="H868" i="19"/>
  <c r="H869" i="19"/>
  <c r="H870" i="19"/>
  <c r="H871" i="19"/>
  <c r="H872" i="19"/>
  <c r="H873" i="19"/>
  <c r="H874" i="19"/>
  <c r="H875" i="19"/>
  <c r="H876" i="19"/>
  <c r="H877" i="19"/>
  <c r="H878" i="19"/>
  <c r="H879" i="19"/>
  <c r="H880" i="19"/>
  <c r="H881" i="19"/>
  <c r="H882" i="19"/>
  <c r="H883" i="19"/>
  <c r="H884" i="19"/>
  <c r="H885" i="19"/>
  <c r="H886" i="19"/>
  <c r="H887" i="19"/>
  <c r="H888" i="19"/>
  <c r="H889" i="19"/>
  <c r="H890" i="19"/>
  <c r="H891" i="19"/>
  <c r="H892" i="19"/>
  <c r="H893" i="19"/>
  <c r="H894" i="19"/>
  <c r="H895" i="19"/>
  <c r="H896" i="19"/>
  <c r="H897" i="19"/>
  <c r="H898" i="19"/>
  <c r="H899" i="19"/>
  <c r="H900" i="19"/>
  <c r="H901" i="19"/>
  <c r="H902" i="19"/>
  <c r="H903" i="19"/>
  <c r="H904" i="19"/>
  <c r="H905" i="19"/>
  <c r="H906" i="19"/>
  <c r="H907" i="19"/>
  <c r="H908" i="19"/>
  <c r="H909" i="19"/>
  <c r="H910" i="19"/>
  <c r="H911" i="19"/>
  <c r="H912" i="19"/>
  <c r="H913" i="19"/>
  <c r="H914" i="19"/>
  <c r="H915" i="19"/>
  <c r="H916" i="19"/>
  <c r="H917" i="19"/>
  <c r="H918" i="19"/>
  <c r="H919" i="19"/>
  <c r="H920" i="19"/>
  <c r="H921" i="19"/>
  <c r="H922" i="19"/>
  <c r="H923" i="19"/>
  <c r="H924" i="19"/>
  <c r="H925" i="19"/>
  <c r="H926" i="19"/>
  <c r="H927" i="19"/>
  <c r="H928" i="19"/>
  <c r="H929" i="19"/>
  <c r="H930" i="19"/>
  <c r="H931" i="19"/>
  <c r="H932" i="19"/>
  <c r="H933" i="19"/>
  <c r="H934" i="19"/>
  <c r="H935" i="19"/>
  <c r="H936" i="19"/>
  <c r="H937" i="19"/>
  <c r="H938" i="19"/>
  <c r="H939" i="19"/>
  <c r="H940" i="19"/>
  <c r="H941" i="19"/>
  <c r="H942" i="19"/>
  <c r="H943" i="19"/>
  <c r="H944" i="19"/>
  <c r="H945" i="19"/>
  <c r="H946" i="19"/>
  <c r="H947" i="19"/>
  <c r="H948" i="19"/>
  <c r="H949" i="19"/>
  <c r="H950" i="19"/>
  <c r="H951" i="19"/>
  <c r="H952" i="19"/>
  <c r="H953" i="19"/>
  <c r="H954" i="19"/>
  <c r="H955" i="19"/>
  <c r="H956" i="19"/>
  <c r="H957" i="19"/>
  <c r="H958" i="19"/>
  <c r="H959" i="19"/>
  <c r="H960" i="19"/>
  <c r="H961" i="19"/>
  <c r="H962" i="19"/>
  <c r="H963" i="19"/>
  <c r="H964" i="19"/>
  <c r="H965" i="19"/>
  <c r="H966" i="19"/>
  <c r="H967" i="19"/>
  <c r="H968" i="19"/>
  <c r="H969" i="19"/>
  <c r="H970" i="19"/>
  <c r="H971" i="19"/>
  <c r="H972" i="19"/>
  <c r="H973" i="19"/>
  <c r="H974" i="19"/>
  <c r="H975" i="19"/>
  <c r="H976" i="19"/>
  <c r="H977" i="19"/>
  <c r="H978" i="19"/>
  <c r="H979" i="19"/>
  <c r="H980" i="19"/>
  <c r="H981" i="19"/>
  <c r="H982" i="19"/>
  <c r="H983" i="19"/>
  <c r="H984" i="19"/>
  <c r="H985" i="19"/>
  <c r="H986" i="19"/>
  <c r="H987" i="19"/>
  <c r="H988" i="19"/>
  <c r="H989" i="19"/>
  <c r="H990" i="19"/>
  <c r="H991" i="19"/>
  <c r="H992" i="19"/>
  <c r="H993" i="19"/>
  <c r="H994" i="19"/>
  <c r="H995" i="19"/>
  <c r="H996" i="19"/>
  <c r="H997" i="19"/>
  <c r="H998" i="19"/>
  <c r="H999" i="19"/>
  <c r="H1000" i="19"/>
  <c r="H1001" i="19"/>
  <c r="H1002" i="19"/>
  <c r="H3" i="19"/>
  <c r="Z16" i="4" l="1"/>
  <c r="E4" i="19" l="1"/>
  <c r="E5" i="19"/>
  <c r="E6" i="19"/>
  <c r="E7" i="19"/>
  <c r="E8" i="19"/>
  <c r="E9" i="19"/>
  <c r="E10" i="19"/>
  <c r="E11" i="19"/>
  <c r="E12" i="19"/>
  <c r="F12" i="19" s="1"/>
  <c r="E13" i="19"/>
  <c r="F13" i="19" s="1"/>
  <c r="E14" i="19"/>
  <c r="F14" i="19" s="1"/>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191" i="19"/>
  <c r="E192" i="19"/>
  <c r="E193" i="19"/>
  <c r="E194" i="19"/>
  <c r="E195" i="19"/>
  <c r="E196" i="19"/>
  <c r="E197" i="19"/>
  <c r="E198" i="19"/>
  <c r="E199" i="19"/>
  <c r="E200" i="19"/>
  <c r="E201" i="19"/>
  <c r="E202" i="19"/>
  <c r="E203" i="19"/>
  <c r="E204" i="19"/>
  <c r="E205" i="19"/>
  <c r="E206" i="19"/>
  <c r="E207" i="19"/>
  <c r="E208" i="19"/>
  <c r="E209" i="19"/>
  <c r="E210" i="19"/>
  <c r="E211" i="19"/>
  <c r="E212" i="19"/>
  <c r="E213" i="19"/>
  <c r="E214" i="19"/>
  <c r="E215" i="19"/>
  <c r="E216" i="19"/>
  <c r="E217" i="19"/>
  <c r="E218" i="19"/>
  <c r="E219" i="19"/>
  <c r="E220" i="19"/>
  <c r="E221" i="19"/>
  <c r="E222" i="19"/>
  <c r="E223" i="19"/>
  <c r="E224" i="19"/>
  <c r="E225" i="19"/>
  <c r="E226" i="19"/>
  <c r="E227" i="19"/>
  <c r="E228" i="19"/>
  <c r="E229" i="19"/>
  <c r="E230" i="19"/>
  <c r="E231" i="19"/>
  <c r="E232" i="19"/>
  <c r="E233" i="19"/>
  <c r="E234" i="19"/>
  <c r="E235" i="19"/>
  <c r="E236" i="19"/>
  <c r="E237" i="19"/>
  <c r="E238" i="19"/>
  <c r="E239" i="19"/>
  <c r="E240" i="19"/>
  <c r="E241" i="19"/>
  <c r="E242" i="19"/>
  <c r="E243" i="19"/>
  <c r="E244" i="19"/>
  <c r="E245" i="19"/>
  <c r="E246" i="19"/>
  <c r="E247" i="19"/>
  <c r="E248" i="19"/>
  <c r="E249" i="19"/>
  <c r="E250" i="19"/>
  <c r="E251" i="19"/>
  <c r="E252" i="19"/>
  <c r="E253" i="19"/>
  <c r="E254" i="19"/>
  <c r="E255" i="19"/>
  <c r="E256" i="19"/>
  <c r="E257" i="19"/>
  <c r="E258" i="19"/>
  <c r="E259" i="19"/>
  <c r="E260" i="19"/>
  <c r="E261" i="19"/>
  <c r="E262" i="19"/>
  <c r="E263" i="19"/>
  <c r="E264" i="19"/>
  <c r="E265" i="19"/>
  <c r="E266" i="19"/>
  <c r="E267" i="19"/>
  <c r="E268" i="19"/>
  <c r="E269" i="19"/>
  <c r="E270" i="19"/>
  <c r="E271" i="19"/>
  <c r="E272" i="19"/>
  <c r="E273" i="19"/>
  <c r="E274" i="19"/>
  <c r="E275" i="19"/>
  <c r="E276" i="19"/>
  <c r="E277" i="19"/>
  <c r="E278" i="19"/>
  <c r="E279" i="19"/>
  <c r="E280" i="19"/>
  <c r="E281" i="19"/>
  <c r="E282" i="19"/>
  <c r="E283" i="19"/>
  <c r="E284" i="19"/>
  <c r="E285" i="19"/>
  <c r="E286" i="19"/>
  <c r="E287" i="19"/>
  <c r="E288" i="19"/>
  <c r="E289" i="19"/>
  <c r="E290" i="19"/>
  <c r="E291" i="19"/>
  <c r="E292" i="19"/>
  <c r="E293" i="19"/>
  <c r="E294" i="19"/>
  <c r="E295" i="19"/>
  <c r="E296" i="19"/>
  <c r="E297" i="19"/>
  <c r="E298" i="19"/>
  <c r="E299" i="19"/>
  <c r="E300" i="19"/>
  <c r="E301" i="19"/>
  <c r="E302" i="19"/>
  <c r="E303" i="19"/>
  <c r="E304" i="19"/>
  <c r="E305" i="19"/>
  <c r="E306" i="19"/>
  <c r="E307" i="19"/>
  <c r="E308" i="19"/>
  <c r="E309" i="19"/>
  <c r="E310" i="19"/>
  <c r="E311" i="19"/>
  <c r="E312" i="19"/>
  <c r="E313" i="19"/>
  <c r="E314" i="19"/>
  <c r="E315" i="19"/>
  <c r="E316" i="19"/>
  <c r="E317" i="19"/>
  <c r="E318" i="19"/>
  <c r="E319" i="19"/>
  <c r="E320" i="19"/>
  <c r="E321" i="19"/>
  <c r="E322" i="19"/>
  <c r="E323" i="19"/>
  <c r="E324" i="19"/>
  <c r="E325" i="19"/>
  <c r="E326" i="19"/>
  <c r="E327" i="19"/>
  <c r="E328" i="19"/>
  <c r="E329" i="19"/>
  <c r="E330" i="19"/>
  <c r="E331" i="19"/>
  <c r="E332" i="19"/>
  <c r="E333" i="19"/>
  <c r="E334" i="19"/>
  <c r="E335" i="19"/>
  <c r="E336" i="19"/>
  <c r="E337" i="19"/>
  <c r="E338" i="19"/>
  <c r="E339" i="19"/>
  <c r="E340" i="19"/>
  <c r="E341" i="19"/>
  <c r="E342" i="19"/>
  <c r="E343" i="19"/>
  <c r="E344" i="19"/>
  <c r="E345" i="19"/>
  <c r="E346" i="19"/>
  <c r="E347" i="19"/>
  <c r="E348" i="19"/>
  <c r="E349" i="19"/>
  <c r="E350" i="19"/>
  <c r="E351" i="19"/>
  <c r="E352" i="19"/>
  <c r="E353" i="19"/>
  <c r="E354" i="19"/>
  <c r="E355" i="19"/>
  <c r="E356" i="19"/>
  <c r="E357" i="19"/>
  <c r="E358" i="19"/>
  <c r="E359" i="19"/>
  <c r="E360" i="19"/>
  <c r="E361" i="19"/>
  <c r="E362" i="19"/>
  <c r="E363" i="19"/>
  <c r="E364" i="19"/>
  <c r="E365" i="19"/>
  <c r="E366" i="19"/>
  <c r="E367" i="19"/>
  <c r="E368" i="19"/>
  <c r="E369" i="19"/>
  <c r="E370" i="19"/>
  <c r="E371" i="19"/>
  <c r="E372" i="19"/>
  <c r="E373" i="19"/>
  <c r="E374" i="19"/>
  <c r="E375" i="19"/>
  <c r="E376" i="19"/>
  <c r="E377" i="19"/>
  <c r="E378" i="19"/>
  <c r="E379" i="19"/>
  <c r="E380" i="19"/>
  <c r="E381" i="19"/>
  <c r="E382" i="19"/>
  <c r="E383" i="19"/>
  <c r="E384" i="19"/>
  <c r="E385" i="19"/>
  <c r="E386" i="19"/>
  <c r="E387" i="19"/>
  <c r="E388" i="19"/>
  <c r="E389" i="19"/>
  <c r="E390" i="19"/>
  <c r="E391" i="19"/>
  <c r="E392" i="19"/>
  <c r="E393" i="19"/>
  <c r="E394" i="19"/>
  <c r="E395" i="19"/>
  <c r="E396" i="19"/>
  <c r="E397" i="19"/>
  <c r="E398" i="19"/>
  <c r="E399" i="19"/>
  <c r="E400" i="19"/>
  <c r="E401" i="19"/>
  <c r="E402" i="19"/>
  <c r="E403" i="19"/>
  <c r="E404" i="19"/>
  <c r="E405" i="19"/>
  <c r="E406" i="19"/>
  <c r="E407" i="19"/>
  <c r="E408" i="19"/>
  <c r="E409" i="19"/>
  <c r="E410" i="19"/>
  <c r="E411" i="19"/>
  <c r="E412" i="19"/>
  <c r="E413" i="19"/>
  <c r="E414" i="19"/>
  <c r="E415" i="19"/>
  <c r="E416" i="19"/>
  <c r="E417" i="19"/>
  <c r="E418" i="19"/>
  <c r="E419" i="19"/>
  <c r="E420" i="19"/>
  <c r="E421" i="19"/>
  <c r="E422" i="19"/>
  <c r="E423" i="19"/>
  <c r="E424" i="19"/>
  <c r="E425" i="19"/>
  <c r="E426" i="19"/>
  <c r="E427" i="19"/>
  <c r="E428" i="19"/>
  <c r="E429" i="19"/>
  <c r="E430" i="19"/>
  <c r="E431" i="19"/>
  <c r="E432" i="19"/>
  <c r="E433" i="19"/>
  <c r="E434" i="19"/>
  <c r="E435" i="19"/>
  <c r="E436" i="19"/>
  <c r="E437" i="19"/>
  <c r="E438" i="19"/>
  <c r="E439" i="19"/>
  <c r="E440" i="19"/>
  <c r="E441" i="19"/>
  <c r="E442" i="19"/>
  <c r="E443" i="19"/>
  <c r="E444" i="19"/>
  <c r="E445" i="19"/>
  <c r="E446" i="19"/>
  <c r="E447" i="19"/>
  <c r="E448" i="19"/>
  <c r="E449" i="19"/>
  <c r="E450" i="19"/>
  <c r="E451" i="19"/>
  <c r="E452" i="19"/>
  <c r="E453" i="19"/>
  <c r="E454" i="19"/>
  <c r="E455" i="19"/>
  <c r="E456" i="19"/>
  <c r="E457" i="19"/>
  <c r="E458" i="19"/>
  <c r="E459" i="19"/>
  <c r="E460" i="19"/>
  <c r="E461" i="19"/>
  <c r="E462" i="19"/>
  <c r="E463" i="19"/>
  <c r="E464" i="19"/>
  <c r="E465" i="19"/>
  <c r="E466" i="19"/>
  <c r="E467" i="19"/>
  <c r="E468" i="19"/>
  <c r="E469" i="19"/>
  <c r="E470" i="19"/>
  <c r="E471" i="19"/>
  <c r="E472" i="19"/>
  <c r="E473" i="19"/>
  <c r="E474" i="19"/>
  <c r="E475" i="19"/>
  <c r="E476" i="19"/>
  <c r="E477" i="19"/>
  <c r="E478" i="19"/>
  <c r="E479" i="19"/>
  <c r="E480" i="19"/>
  <c r="E481" i="19"/>
  <c r="E482" i="19"/>
  <c r="E483" i="19"/>
  <c r="E484" i="19"/>
  <c r="E485" i="19"/>
  <c r="E486" i="19"/>
  <c r="E487" i="19"/>
  <c r="E488" i="19"/>
  <c r="E489" i="19"/>
  <c r="E490" i="19"/>
  <c r="E491" i="19"/>
  <c r="E492" i="19"/>
  <c r="E493" i="19"/>
  <c r="E494" i="19"/>
  <c r="E495" i="19"/>
  <c r="E496" i="19"/>
  <c r="E497" i="19"/>
  <c r="E498" i="19"/>
  <c r="E499" i="19"/>
  <c r="E500" i="19"/>
  <c r="E501" i="19"/>
  <c r="E502" i="19"/>
  <c r="E503" i="19"/>
  <c r="E504" i="19"/>
  <c r="E505" i="19"/>
  <c r="E506" i="19"/>
  <c r="E507" i="19"/>
  <c r="E508" i="19"/>
  <c r="E509" i="19"/>
  <c r="E510" i="19"/>
  <c r="E511" i="19"/>
  <c r="E512" i="19"/>
  <c r="E513" i="19"/>
  <c r="E514" i="19"/>
  <c r="E515" i="19"/>
  <c r="E516" i="19"/>
  <c r="E517" i="19"/>
  <c r="E518" i="19"/>
  <c r="E519" i="19"/>
  <c r="E520" i="19"/>
  <c r="E521" i="19"/>
  <c r="E522" i="19"/>
  <c r="E523" i="19"/>
  <c r="E524" i="19"/>
  <c r="E525" i="19"/>
  <c r="E526" i="19"/>
  <c r="E527" i="19"/>
  <c r="E528" i="19"/>
  <c r="E529" i="19"/>
  <c r="E530" i="19"/>
  <c r="E531" i="19"/>
  <c r="E532" i="19"/>
  <c r="E533" i="19"/>
  <c r="E534" i="19"/>
  <c r="E535" i="19"/>
  <c r="E536" i="19"/>
  <c r="E537" i="19"/>
  <c r="E538" i="19"/>
  <c r="E539" i="19"/>
  <c r="E540" i="19"/>
  <c r="E541" i="19"/>
  <c r="E542" i="19"/>
  <c r="E543" i="19"/>
  <c r="E544" i="19"/>
  <c r="E545" i="19"/>
  <c r="E546" i="19"/>
  <c r="E547" i="19"/>
  <c r="E548" i="19"/>
  <c r="E549" i="19"/>
  <c r="E550" i="19"/>
  <c r="E551" i="19"/>
  <c r="E552" i="19"/>
  <c r="E553" i="19"/>
  <c r="E554" i="19"/>
  <c r="E555" i="19"/>
  <c r="E556" i="19"/>
  <c r="E557" i="19"/>
  <c r="E558" i="19"/>
  <c r="E559" i="19"/>
  <c r="E560" i="19"/>
  <c r="E561" i="19"/>
  <c r="E562" i="19"/>
  <c r="E563" i="19"/>
  <c r="E564" i="19"/>
  <c r="E565" i="19"/>
  <c r="E566" i="19"/>
  <c r="E567" i="19"/>
  <c r="E568" i="19"/>
  <c r="E569" i="19"/>
  <c r="E570" i="19"/>
  <c r="E571" i="19"/>
  <c r="E572" i="19"/>
  <c r="E573" i="19"/>
  <c r="E574" i="19"/>
  <c r="E575" i="19"/>
  <c r="E576" i="19"/>
  <c r="E577" i="19"/>
  <c r="E578" i="19"/>
  <c r="E579" i="19"/>
  <c r="E580" i="19"/>
  <c r="E581" i="19"/>
  <c r="E582" i="19"/>
  <c r="E583" i="19"/>
  <c r="E584" i="19"/>
  <c r="E585" i="19"/>
  <c r="E586" i="19"/>
  <c r="E587" i="19"/>
  <c r="E588" i="19"/>
  <c r="E589" i="19"/>
  <c r="E590" i="19"/>
  <c r="E591" i="19"/>
  <c r="E592" i="19"/>
  <c r="E593" i="19"/>
  <c r="E594" i="19"/>
  <c r="E595" i="19"/>
  <c r="E596" i="19"/>
  <c r="E597" i="19"/>
  <c r="E598" i="19"/>
  <c r="E599" i="19"/>
  <c r="E600" i="19"/>
  <c r="E601" i="19"/>
  <c r="E602" i="19"/>
  <c r="E603" i="19"/>
  <c r="E604" i="19"/>
  <c r="E605" i="19"/>
  <c r="E606" i="19"/>
  <c r="E607" i="19"/>
  <c r="E608" i="19"/>
  <c r="E609" i="19"/>
  <c r="E610" i="19"/>
  <c r="E611" i="19"/>
  <c r="E612" i="19"/>
  <c r="E613" i="19"/>
  <c r="E614" i="19"/>
  <c r="E615" i="19"/>
  <c r="E616" i="19"/>
  <c r="E617" i="19"/>
  <c r="E618" i="19"/>
  <c r="E619" i="19"/>
  <c r="E620" i="19"/>
  <c r="E621" i="19"/>
  <c r="E622" i="19"/>
  <c r="E623" i="19"/>
  <c r="E624" i="19"/>
  <c r="E625" i="19"/>
  <c r="E626" i="19"/>
  <c r="E627" i="19"/>
  <c r="E628" i="19"/>
  <c r="E629" i="19"/>
  <c r="E630" i="19"/>
  <c r="E631" i="19"/>
  <c r="E632" i="19"/>
  <c r="E633" i="19"/>
  <c r="E634" i="19"/>
  <c r="E635" i="19"/>
  <c r="E636" i="19"/>
  <c r="E637" i="19"/>
  <c r="E638" i="19"/>
  <c r="E639" i="19"/>
  <c r="E640" i="19"/>
  <c r="E641" i="19"/>
  <c r="E642" i="19"/>
  <c r="E643" i="19"/>
  <c r="E644" i="19"/>
  <c r="E645" i="19"/>
  <c r="E646" i="19"/>
  <c r="E647" i="19"/>
  <c r="E648" i="19"/>
  <c r="E649" i="19"/>
  <c r="E650" i="19"/>
  <c r="E651" i="19"/>
  <c r="E652" i="19"/>
  <c r="E653" i="19"/>
  <c r="E654" i="19"/>
  <c r="E655" i="19"/>
  <c r="E656" i="19"/>
  <c r="E657" i="19"/>
  <c r="E658" i="19"/>
  <c r="E659" i="19"/>
  <c r="E660" i="19"/>
  <c r="E661" i="19"/>
  <c r="E662" i="19"/>
  <c r="E663" i="19"/>
  <c r="E664" i="19"/>
  <c r="E665" i="19"/>
  <c r="E666" i="19"/>
  <c r="E667" i="19"/>
  <c r="E668" i="19"/>
  <c r="E669" i="19"/>
  <c r="E670" i="19"/>
  <c r="E671" i="19"/>
  <c r="E672" i="19"/>
  <c r="E673" i="19"/>
  <c r="E674" i="19"/>
  <c r="E675" i="19"/>
  <c r="E676" i="19"/>
  <c r="E677" i="19"/>
  <c r="E678" i="19"/>
  <c r="E679" i="19"/>
  <c r="E680" i="19"/>
  <c r="E681" i="19"/>
  <c r="E682" i="19"/>
  <c r="E683" i="19"/>
  <c r="E684" i="19"/>
  <c r="E685" i="19"/>
  <c r="E686" i="19"/>
  <c r="E687" i="19"/>
  <c r="E688" i="19"/>
  <c r="E689" i="19"/>
  <c r="E690" i="19"/>
  <c r="E691" i="19"/>
  <c r="E692" i="19"/>
  <c r="E693" i="19"/>
  <c r="E694" i="19"/>
  <c r="E695" i="19"/>
  <c r="E696" i="19"/>
  <c r="E697" i="19"/>
  <c r="E698" i="19"/>
  <c r="E699" i="19"/>
  <c r="E700" i="19"/>
  <c r="E701" i="19"/>
  <c r="E702" i="19"/>
  <c r="E703" i="19"/>
  <c r="E704" i="19"/>
  <c r="E705" i="19"/>
  <c r="E706" i="19"/>
  <c r="E707" i="19"/>
  <c r="E708" i="19"/>
  <c r="E709" i="19"/>
  <c r="E710" i="19"/>
  <c r="E711" i="19"/>
  <c r="E712" i="19"/>
  <c r="E713" i="19"/>
  <c r="E714" i="19"/>
  <c r="E715" i="19"/>
  <c r="E716" i="19"/>
  <c r="E717" i="19"/>
  <c r="E718" i="19"/>
  <c r="E719" i="19"/>
  <c r="E720" i="19"/>
  <c r="E721" i="19"/>
  <c r="E722" i="19"/>
  <c r="E723" i="19"/>
  <c r="E724" i="19"/>
  <c r="E725" i="19"/>
  <c r="E726" i="19"/>
  <c r="E727" i="19"/>
  <c r="E728" i="19"/>
  <c r="E729" i="19"/>
  <c r="E730" i="19"/>
  <c r="E731" i="19"/>
  <c r="E732" i="19"/>
  <c r="E733" i="19"/>
  <c r="E734" i="19"/>
  <c r="E735" i="19"/>
  <c r="E736" i="19"/>
  <c r="E737" i="19"/>
  <c r="E738" i="19"/>
  <c r="E739" i="19"/>
  <c r="E740" i="19"/>
  <c r="E741" i="19"/>
  <c r="E742" i="19"/>
  <c r="E743" i="19"/>
  <c r="E744" i="19"/>
  <c r="E745" i="19"/>
  <c r="E746" i="19"/>
  <c r="E747" i="19"/>
  <c r="E748" i="19"/>
  <c r="E749" i="19"/>
  <c r="E750" i="19"/>
  <c r="E751" i="19"/>
  <c r="E752" i="19"/>
  <c r="E753" i="19"/>
  <c r="E754" i="19"/>
  <c r="E755" i="19"/>
  <c r="E756" i="19"/>
  <c r="E757" i="19"/>
  <c r="E758" i="19"/>
  <c r="E759" i="19"/>
  <c r="E760" i="19"/>
  <c r="E761" i="19"/>
  <c r="E762" i="19"/>
  <c r="E763" i="19"/>
  <c r="E764" i="19"/>
  <c r="E765" i="19"/>
  <c r="E766" i="19"/>
  <c r="E767" i="19"/>
  <c r="E768" i="19"/>
  <c r="E769" i="19"/>
  <c r="E770" i="19"/>
  <c r="E771" i="19"/>
  <c r="E772" i="19"/>
  <c r="E773" i="19"/>
  <c r="E774" i="19"/>
  <c r="E775" i="19"/>
  <c r="E776" i="19"/>
  <c r="E777" i="19"/>
  <c r="E778" i="19"/>
  <c r="E779" i="19"/>
  <c r="E780" i="19"/>
  <c r="E781" i="19"/>
  <c r="E782" i="19"/>
  <c r="E783" i="19"/>
  <c r="E784" i="19"/>
  <c r="E785" i="19"/>
  <c r="E786" i="19"/>
  <c r="E787" i="19"/>
  <c r="E788" i="19"/>
  <c r="E789" i="19"/>
  <c r="E790" i="19"/>
  <c r="E791" i="19"/>
  <c r="E792" i="19"/>
  <c r="E793" i="19"/>
  <c r="E794" i="19"/>
  <c r="E795" i="19"/>
  <c r="E796" i="19"/>
  <c r="E797" i="19"/>
  <c r="E798" i="19"/>
  <c r="E799" i="19"/>
  <c r="E800" i="19"/>
  <c r="E801" i="19"/>
  <c r="E802" i="19"/>
  <c r="E803" i="19"/>
  <c r="E804" i="19"/>
  <c r="E805" i="19"/>
  <c r="E806" i="19"/>
  <c r="E807" i="19"/>
  <c r="E808" i="19"/>
  <c r="E809" i="19"/>
  <c r="E810" i="19"/>
  <c r="E811" i="19"/>
  <c r="E812" i="19"/>
  <c r="E813" i="19"/>
  <c r="E814" i="19"/>
  <c r="E815" i="19"/>
  <c r="E816" i="19"/>
  <c r="E817" i="19"/>
  <c r="E818" i="19"/>
  <c r="E819" i="19"/>
  <c r="E820" i="19"/>
  <c r="E821" i="19"/>
  <c r="E822" i="19"/>
  <c r="E823" i="19"/>
  <c r="E824" i="19"/>
  <c r="E825" i="19"/>
  <c r="E826" i="19"/>
  <c r="E827" i="19"/>
  <c r="E828" i="19"/>
  <c r="E829" i="19"/>
  <c r="E830" i="19"/>
  <c r="E831" i="19"/>
  <c r="E832" i="19"/>
  <c r="E833" i="19"/>
  <c r="E834" i="19"/>
  <c r="E835" i="19"/>
  <c r="E836" i="19"/>
  <c r="E837" i="19"/>
  <c r="E838" i="19"/>
  <c r="E839" i="19"/>
  <c r="E840" i="19"/>
  <c r="E841" i="19"/>
  <c r="E842" i="19"/>
  <c r="E843" i="19"/>
  <c r="E844" i="19"/>
  <c r="E845" i="19"/>
  <c r="E846" i="19"/>
  <c r="E847" i="19"/>
  <c r="E848" i="19"/>
  <c r="E849" i="19"/>
  <c r="E850" i="19"/>
  <c r="E851" i="19"/>
  <c r="E852" i="19"/>
  <c r="E853" i="19"/>
  <c r="E854" i="19"/>
  <c r="E855" i="19"/>
  <c r="E856" i="19"/>
  <c r="E857" i="19"/>
  <c r="E858" i="19"/>
  <c r="E859" i="19"/>
  <c r="E860" i="19"/>
  <c r="E861" i="19"/>
  <c r="E862" i="19"/>
  <c r="E863" i="19"/>
  <c r="E864" i="19"/>
  <c r="E865" i="19"/>
  <c r="E866" i="19"/>
  <c r="E867" i="19"/>
  <c r="E868" i="19"/>
  <c r="E869" i="19"/>
  <c r="E870" i="19"/>
  <c r="E871" i="19"/>
  <c r="E872" i="19"/>
  <c r="E873" i="19"/>
  <c r="E874" i="19"/>
  <c r="E875" i="19"/>
  <c r="E876" i="19"/>
  <c r="E877" i="19"/>
  <c r="E878" i="19"/>
  <c r="E879" i="19"/>
  <c r="E880" i="19"/>
  <c r="E881" i="19"/>
  <c r="E882" i="19"/>
  <c r="E883" i="19"/>
  <c r="E884" i="19"/>
  <c r="E885" i="19"/>
  <c r="E886" i="19"/>
  <c r="E887" i="19"/>
  <c r="E888" i="19"/>
  <c r="E889" i="19"/>
  <c r="E890" i="19"/>
  <c r="E891" i="19"/>
  <c r="E892" i="19"/>
  <c r="E893" i="19"/>
  <c r="E894" i="19"/>
  <c r="E895" i="19"/>
  <c r="E896" i="19"/>
  <c r="E897" i="19"/>
  <c r="E898" i="19"/>
  <c r="E899" i="19"/>
  <c r="E900" i="19"/>
  <c r="E901" i="19"/>
  <c r="E902" i="19"/>
  <c r="E903" i="19"/>
  <c r="E904" i="19"/>
  <c r="E905" i="19"/>
  <c r="E906" i="19"/>
  <c r="E907" i="19"/>
  <c r="E908" i="19"/>
  <c r="E909" i="19"/>
  <c r="E910" i="19"/>
  <c r="E911" i="19"/>
  <c r="E912" i="19"/>
  <c r="E913" i="19"/>
  <c r="E914" i="19"/>
  <c r="E915" i="19"/>
  <c r="E916" i="19"/>
  <c r="E917" i="19"/>
  <c r="E918" i="19"/>
  <c r="E919" i="19"/>
  <c r="E920" i="19"/>
  <c r="E921" i="19"/>
  <c r="E922" i="19"/>
  <c r="E923" i="19"/>
  <c r="E924" i="19"/>
  <c r="E925" i="19"/>
  <c r="E926" i="19"/>
  <c r="E927" i="19"/>
  <c r="E928" i="19"/>
  <c r="E929" i="19"/>
  <c r="E930" i="19"/>
  <c r="E931" i="19"/>
  <c r="E932" i="19"/>
  <c r="E933" i="19"/>
  <c r="E934" i="19"/>
  <c r="E935" i="19"/>
  <c r="E936" i="19"/>
  <c r="E937" i="19"/>
  <c r="E938" i="19"/>
  <c r="E939" i="19"/>
  <c r="E940" i="19"/>
  <c r="E941" i="19"/>
  <c r="E942" i="19"/>
  <c r="E943" i="19"/>
  <c r="E944" i="19"/>
  <c r="E945" i="19"/>
  <c r="E946" i="19"/>
  <c r="E947" i="19"/>
  <c r="E948" i="19"/>
  <c r="E949" i="19"/>
  <c r="E950" i="19"/>
  <c r="E951" i="19"/>
  <c r="E952" i="19"/>
  <c r="E953" i="19"/>
  <c r="E954" i="19"/>
  <c r="E955" i="19"/>
  <c r="E956" i="19"/>
  <c r="E957" i="19"/>
  <c r="E958" i="19"/>
  <c r="E959" i="19"/>
  <c r="E960" i="19"/>
  <c r="E961" i="19"/>
  <c r="E962" i="19"/>
  <c r="E963" i="19"/>
  <c r="E964" i="19"/>
  <c r="E965" i="19"/>
  <c r="E966" i="19"/>
  <c r="E967" i="19"/>
  <c r="E968" i="19"/>
  <c r="E969" i="19"/>
  <c r="E970" i="19"/>
  <c r="E971" i="19"/>
  <c r="E972" i="19"/>
  <c r="E973" i="19"/>
  <c r="E974" i="19"/>
  <c r="E975" i="19"/>
  <c r="E976" i="19"/>
  <c r="E977" i="19"/>
  <c r="E978" i="19"/>
  <c r="E979" i="19"/>
  <c r="E980" i="19"/>
  <c r="E981" i="19"/>
  <c r="E982" i="19"/>
  <c r="E983" i="19"/>
  <c r="E984" i="19"/>
  <c r="E985" i="19"/>
  <c r="E986" i="19"/>
  <c r="E987" i="19"/>
  <c r="E988" i="19"/>
  <c r="E989" i="19"/>
  <c r="E990" i="19"/>
  <c r="E991" i="19"/>
  <c r="E992" i="19"/>
  <c r="E993" i="19"/>
  <c r="E994" i="19"/>
  <c r="E995" i="19"/>
  <c r="E996" i="19"/>
  <c r="E997" i="19"/>
  <c r="E998" i="19"/>
  <c r="E999" i="19"/>
  <c r="E1000" i="19"/>
  <c r="E1001" i="19"/>
  <c r="E1002" i="19"/>
  <c r="E3" i="19"/>
  <c r="P21" i="19"/>
  <c r="P41" i="19"/>
  <c r="P43" i="19"/>
  <c r="P44" i="19"/>
  <c r="P45" i="19"/>
  <c r="P46" i="19"/>
  <c r="P47" i="19"/>
  <c r="P48" i="19"/>
  <c r="P49" i="19"/>
  <c r="P50" i="19"/>
  <c r="P59" i="19"/>
  <c r="P60" i="19"/>
  <c r="P61" i="19"/>
  <c r="P79" i="19"/>
  <c r="P80" i="19"/>
  <c r="P81" i="19"/>
  <c r="P83" i="19"/>
  <c r="P84" i="19"/>
  <c r="P85" i="19"/>
  <c r="P86" i="19"/>
  <c r="P87" i="19"/>
  <c r="P88" i="19"/>
  <c r="P89" i="19"/>
  <c r="P90" i="19"/>
  <c r="P99" i="19"/>
  <c r="P100" i="19"/>
  <c r="P101" i="19"/>
  <c r="P119" i="19"/>
  <c r="P120" i="19"/>
  <c r="P121" i="19"/>
  <c r="P123" i="19"/>
  <c r="P124" i="19"/>
  <c r="P125" i="19"/>
  <c r="P126" i="19"/>
  <c r="P127" i="19"/>
  <c r="P128" i="19"/>
  <c r="P129" i="19"/>
  <c r="P130" i="19"/>
  <c r="P139" i="19"/>
  <c r="P140" i="19"/>
  <c r="P141" i="19"/>
  <c r="P159" i="19"/>
  <c r="P160" i="19"/>
  <c r="P161" i="19"/>
  <c r="P163" i="19"/>
  <c r="P164" i="19"/>
  <c r="P165" i="19"/>
  <c r="P166" i="19"/>
  <c r="P167" i="19"/>
  <c r="P168" i="19"/>
  <c r="P169" i="19"/>
  <c r="P170" i="19"/>
  <c r="P179" i="19"/>
  <c r="P180" i="19"/>
  <c r="P181" i="19"/>
  <c r="P199" i="19"/>
  <c r="P200" i="19"/>
  <c r="P201" i="19"/>
  <c r="P203" i="19"/>
  <c r="P204" i="19"/>
  <c r="P205" i="19"/>
  <c r="P206" i="19"/>
  <c r="P207" i="19"/>
  <c r="P208" i="19"/>
  <c r="P209" i="19"/>
  <c r="P210" i="19"/>
  <c r="P219" i="19"/>
  <c r="P220" i="19"/>
  <c r="P221" i="19"/>
  <c r="P239" i="19"/>
  <c r="P240" i="19"/>
  <c r="P241" i="19"/>
  <c r="P243" i="19"/>
  <c r="P244" i="19"/>
  <c r="P245" i="19"/>
  <c r="P246" i="19"/>
  <c r="P247" i="19"/>
  <c r="P248" i="19"/>
  <c r="P249" i="19"/>
  <c r="P250" i="19"/>
  <c r="P259" i="19"/>
  <c r="P260" i="19"/>
  <c r="P261" i="19"/>
  <c r="P279" i="19"/>
  <c r="P280" i="19"/>
  <c r="P281" i="19"/>
  <c r="P283" i="19"/>
  <c r="P284" i="19"/>
  <c r="P285" i="19"/>
  <c r="P286" i="19"/>
  <c r="P287" i="19"/>
  <c r="P288" i="19"/>
  <c r="P289" i="19"/>
  <c r="P290" i="19"/>
  <c r="P299" i="19"/>
  <c r="P300" i="19"/>
  <c r="P301" i="19"/>
  <c r="P319" i="19"/>
  <c r="P320" i="19"/>
  <c r="P321" i="19"/>
  <c r="P323" i="19"/>
  <c r="P324" i="19"/>
  <c r="P325" i="19"/>
  <c r="P326" i="19"/>
  <c r="P327" i="19"/>
  <c r="P328" i="19"/>
  <c r="P329" i="19"/>
  <c r="P330" i="19"/>
  <c r="P339" i="19"/>
  <c r="P340" i="19"/>
  <c r="P341" i="19"/>
  <c r="P359" i="19"/>
  <c r="P360" i="19"/>
  <c r="P361" i="19"/>
  <c r="P363" i="19"/>
  <c r="P364" i="19"/>
  <c r="P365" i="19"/>
  <c r="P366" i="19"/>
  <c r="P367" i="19"/>
  <c r="P368" i="19"/>
  <c r="P369" i="19"/>
  <c r="P370" i="19"/>
  <c r="P379" i="19"/>
  <c r="P380" i="19"/>
  <c r="P381" i="19"/>
  <c r="P399" i="19"/>
  <c r="P400" i="19"/>
  <c r="P401" i="19"/>
  <c r="P403" i="19"/>
  <c r="P404" i="19"/>
  <c r="P405" i="19"/>
  <c r="P406" i="19"/>
  <c r="P407" i="19"/>
  <c r="P408" i="19"/>
  <c r="P409" i="19"/>
  <c r="P410" i="19"/>
  <c r="P419" i="19"/>
  <c r="P420" i="19"/>
  <c r="P421" i="19"/>
  <c r="P439" i="19"/>
  <c r="P440" i="19"/>
  <c r="P441" i="19"/>
  <c r="P443" i="19"/>
  <c r="P444" i="19"/>
  <c r="P445" i="19"/>
  <c r="P446" i="19"/>
  <c r="P447" i="19"/>
  <c r="P448" i="19"/>
  <c r="P449" i="19"/>
  <c r="P450" i="19"/>
  <c r="P459" i="19"/>
  <c r="P460" i="19"/>
  <c r="P461" i="19"/>
  <c r="P479" i="19"/>
  <c r="P480" i="19"/>
  <c r="P481" i="19"/>
  <c r="P483" i="19"/>
  <c r="P484" i="19"/>
  <c r="P485" i="19"/>
  <c r="P486" i="19"/>
  <c r="P487" i="19"/>
  <c r="P488" i="19"/>
  <c r="P489" i="19"/>
  <c r="P490" i="19"/>
  <c r="P499" i="19"/>
  <c r="P500" i="19"/>
  <c r="P501" i="19"/>
  <c r="P519" i="19"/>
  <c r="P520" i="19"/>
  <c r="P521" i="19"/>
  <c r="P523" i="19"/>
  <c r="P524" i="19"/>
  <c r="P525" i="19"/>
  <c r="P526" i="19"/>
  <c r="P527" i="19"/>
  <c r="P528" i="19"/>
  <c r="P529" i="19"/>
  <c r="P530" i="19"/>
  <c r="P539" i="19"/>
  <c r="P540" i="19"/>
  <c r="P541" i="19"/>
  <c r="P559" i="19"/>
  <c r="P560" i="19"/>
  <c r="P561" i="19"/>
  <c r="P563" i="19"/>
  <c r="P564" i="19"/>
  <c r="P565" i="19"/>
  <c r="P566" i="19"/>
  <c r="P567" i="19"/>
  <c r="P568" i="19"/>
  <c r="P569" i="19"/>
  <c r="P570" i="19"/>
  <c r="P579" i="19"/>
  <c r="P580" i="19"/>
  <c r="P581" i="19"/>
  <c r="P599" i="19"/>
  <c r="P600" i="19"/>
  <c r="P601" i="19"/>
  <c r="P603" i="19"/>
  <c r="P604" i="19"/>
  <c r="P605" i="19"/>
  <c r="P606" i="19"/>
  <c r="P607" i="19"/>
  <c r="P608" i="19"/>
  <c r="P609" i="19"/>
  <c r="P610" i="19"/>
  <c r="P619" i="19"/>
  <c r="P620" i="19"/>
  <c r="P621" i="19"/>
  <c r="P639" i="19"/>
  <c r="P640" i="19"/>
  <c r="P641" i="19"/>
  <c r="P643" i="19"/>
  <c r="P644" i="19"/>
  <c r="P645" i="19"/>
  <c r="P646" i="19"/>
  <c r="P647" i="19"/>
  <c r="P648" i="19"/>
  <c r="P649" i="19"/>
  <c r="P650" i="19"/>
  <c r="P659" i="19"/>
  <c r="P660" i="19"/>
  <c r="P661" i="19"/>
  <c r="P679" i="19"/>
  <c r="P680" i="19"/>
  <c r="P699" i="19"/>
  <c r="P700" i="19"/>
  <c r="P701" i="19"/>
  <c r="P719" i="19"/>
  <c r="P720" i="19"/>
  <c r="P721" i="19"/>
  <c r="P739" i="19"/>
  <c r="P740" i="19"/>
  <c r="P741" i="19"/>
  <c r="P759" i="19"/>
  <c r="P760" i="19"/>
  <c r="P761" i="19"/>
  <c r="P779" i="19"/>
  <c r="P780" i="19"/>
  <c r="P781" i="19"/>
  <c r="P799" i="19"/>
  <c r="P800" i="19"/>
  <c r="P801" i="19"/>
  <c r="P819" i="19"/>
  <c r="P820" i="19"/>
  <c r="P821" i="19"/>
  <c r="P824" i="19"/>
  <c r="P825" i="19"/>
  <c r="P826" i="19"/>
  <c r="P827" i="19"/>
  <c r="P828" i="19"/>
  <c r="P839" i="19"/>
  <c r="P840" i="19"/>
  <c r="P859" i="19"/>
  <c r="P860" i="19"/>
  <c r="P861" i="19"/>
  <c r="P862" i="19"/>
  <c r="P863" i="19"/>
  <c r="P864" i="19"/>
  <c r="P865" i="19"/>
  <c r="P866" i="19"/>
  <c r="P868" i="19"/>
  <c r="P869" i="19"/>
  <c r="P870" i="19"/>
  <c r="P879" i="19"/>
  <c r="P880" i="19"/>
  <c r="P899" i="19"/>
  <c r="P900" i="19"/>
  <c r="P901" i="19"/>
  <c r="P904" i="19"/>
  <c r="P905" i="19"/>
  <c r="P906" i="19"/>
  <c r="P907" i="19"/>
  <c r="P908" i="19"/>
  <c r="P909" i="19"/>
  <c r="P910" i="19"/>
  <c r="P919" i="19"/>
  <c r="P920" i="19"/>
  <c r="P939" i="19"/>
  <c r="P940" i="19"/>
  <c r="P941" i="19"/>
  <c r="P943" i="19"/>
  <c r="P944" i="19"/>
  <c r="P945" i="19"/>
  <c r="P946" i="19"/>
  <c r="P947" i="19"/>
  <c r="P948" i="19"/>
  <c r="P949" i="19"/>
  <c r="P950" i="19"/>
  <c r="P959" i="19"/>
  <c r="P960" i="19"/>
  <c r="P961" i="19"/>
  <c r="P979" i="19"/>
  <c r="P980" i="19"/>
  <c r="P981" i="19"/>
  <c r="P999" i="19"/>
  <c r="P1000" i="19"/>
  <c r="P1001" i="19"/>
  <c r="P3" i="19"/>
  <c r="P4" i="19"/>
  <c r="P5" i="19"/>
  <c r="P6" i="19"/>
  <c r="P7" i="19"/>
  <c r="P8" i="19"/>
  <c r="P9" i="19"/>
  <c r="P10" i="19"/>
  <c r="P42" i="19"/>
  <c r="P51" i="19"/>
  <c r="P71" i="19"/>
  <c r="P82" i="19"/>
  <c r="P91" i="19"/>
  <c r="P111" i="19"/>
  <c r="P122" i="19"/>
  <c r="P131" i="19"/>
  <c r="P151" i="19"/>
  <c r="P162" i="19"/>
  <c r="P171" i="19"/>
  <c r="P191" i="19"/>
  <c r="P202" i="19"/>
  <c r="P211" i="19"/>
  <c r="P231" i="19"/>
  <c r="P242" i="19"/>
  <c r="P251" i="19"/>
  <c r="P271" i="19"/>
  <c r="P282" i="19"/>
  <c r="P291" i="19"/>
  <c r="P311" i="19"/>
  <c r="P322" i="19"/>
  <c r="P331" i="19"/>
  <c r="P351" i="19"/>
  <c r="P362" i="19"/>
  <c r="P371" i="19"/>
  <c r="P391" i="19"/>
  <c r="P402" i="19"/>
  <c r="P411" i="19"/>
  <c r="P431" i="19"/>
  <c r="P442" i="19"/>
  <c r="P451" i="19"/>
  <c r="P471" i="19"/>
  <c r="P482" i="19"/>
  <c r="P491" i="19"/>
  <c r="P511" i="19"/>
  <c r="P522" i="19"/>
  <c r="P531" i="19"/>
  <c r="P551" i="19"/>
  <c r="P562" i="19"/>
  <c r="P571" i="19"/>
  <c r="P591" i="19"/>
  <c r="P602" i="19"/>
  <c r="P611" i="19"/>
  <c r="P631" i="19"/>
  <c r="P642" i="19"/>
  <c r="P651" i="19"/>
  <c r="P671" i="19"/>
  <c r="P681" i="19"/>
  <c r="P682" i="19"/>
  <c r="P683" i="19"/>
  <c r="P684" i="19"/>
  <c r="P685" i="19"/>
  <c r="P686" i="19"/>
  <c r="P687" i="19"/>
  <c r="P688" i="19"/>
  <c r="P689" i="19"/>
  <c r="P690" i="19"/>
  <c r="P711" i="19"/>
  <c r="P722" i="19"/>
  <c r="P723" i="19"/>
  <c r="P724" i="19"/>
  <c r="P725" i="19"/>
  <c r="P726" i="19"/>
  <c r="P727" i="19"/>
  <c r="P728" i="19"/>
  <c r="P729" i="19"/>
  <c r="P730" i="19"/>
  <c r="P751" i="19"/>
  <c r="P762" i="19"/>
  <c r="P763" i="19"/>
  <c r="P764" i="19"/>
  <c r="P765" i="19"/>
  <c r="P766" i="19"/>
  <c r="P767" i="19"/>
  <c r="P768" i="19"/>
  <c r="P769" i="19"/>
  <c r="P770" i="19"/>
  <c r="P802" i="19"/>
  <c r="P803" i="19"/>
  <c r="P804" i="19"/>
  <c r="P805" i="19"/>
  <c r="P806" i="19"/>
  <c r="P807" i="19"/>
  <c r="P808" i="19"/>
  <c r="P831" i="19"/>
  <c r="P841" i="19"/>
  <c r="P842" i="19"/>
  <c r="P843" i="19"/>
  <c r="P844" i="19"/>
  <c r="P845" i="19"/>
  <c r="P846" i="19"/>
  <c r="P871" i="19"/>
  <c r="P881" i="19"/>
  <c r="P882" i="19"/>
  <c r="P883" i="19"/>
  <c r="P884" i="19"/>
  <c r="P902" i="19"/>
  <c r="P903" i="19"/>
  <c r="P911" i="19"/>
  <c r="P921" i="19"/>
  <c r="P922" i="19"/>
  <c r="P931" i="19"/>
  <c r="P942" i="19"/>
  <c r="P951" i="19"/>
  <c r="P971" i="19"/>
  <c r="P982" i="19"/>
  <c r="P983" i="19"/>
  <c r="P984" i="19"/>
  <c r="P985" i="19"/>
  <c r="P986" i="19"/>
  <c r="P987" i="19"/>
  <c r="P988" i="19"/>
  <c r="P989" i="19"/>
  <c r="O4" i="19"/>
  <c r="O5" i="19"/>
  <c r="O6" i="19"/>
  <c r="O7" i="19"/>
  <c r="O8" i="19"/>
  <c r="O9" i="19"/>
  <c r="O10" i="19"/>
  <c r="O11" i="19"/>
  <c r="P11" i="19" s="1"/>
  <c r="O12" i="19"/>
  <c r="O13" i="19"/>
  <c r="O14" i="19"/>
  <c r="O15" i="19"/>
  <c r="P15" i="19" s="1"/>
  <c r="O16" i="19"/>
  <c r="P16" i="19" s="1"/>
  <c r="O17" i="19"/>
  <c r="P17" i="19" s="1"/>
  <c r="O18" i="19"/>
  <c r="O19" i="19"/>
  <c r="O20" i="19"/>
  <c r="O21" i="19"/>
  <c r="O22" i="19"/>
  <c r="P22" i="19" s="1"/>
  <c r="O23" i="19"/>
  <c r="P23" i="19" s="1"/>
  <c r="O24" i="19"/>
  <c r="P24" i="19" s="1"/>
  <c r="O25" i="19"/>
  <c r="P25" i="19" s="1"/>
  <c r="O26" i="19"/>
  <c r="P26" i="19" s="1"/>
  <c r="O27" i="19"/>
  <c r="P27" i="19" s="1"/>
  <c r="O28" i="19"/>
  <c r="P28" i="19" s="1"/>
  <c r="O29" i="19"/>
  <c r="P29" i="19" s="1"/>
  <c r="O30" i="19"/>
  <c r="P30" i="19" s="1"/>
  <c r="O31" i="19"/>
  <c r="P31" i="19" s="1"/>
  <c r="O32" i="19"/>
  <c r="P32" i="19" s="1"/>
  <c r="O33" i="19"/>
  <c r="P33" i="19" s="1"/>
  <c r="O34" i="19"/>
  <c r="O35" i="19"/>
  <c r="P35" i="19" s="1"/>
  <c r="O36" i="19"/>
  <c r="P36" i="19" s="1"/>
  <c r="O37" i="19"/>
  <c r="O38" i="19"/>
  <c r="O39" i="19"/>
  <c r="O40" i="19"/>
  <c r="O41" i="19"/>
  <c r="O42" i="19"/>
  <c r="O43" i="19"/>
  <c r="O44" i="19"/>
  <c r="O45" i="19"/>
  <c r="O46" i="19"/>
  <c r="O47" i="19"/>
  <c r="O48" i="19"/>
  <c r="O49" i="19"/>
  <c r="O50" i="19"/>
  <c r="O51" i="19"/>
  <c r="O52" i="19"/>
  <c r="P52" i="19" s="1"/>
  <c r="O53" i="19"/>
  <c r="P53" i="19" s="1"/>
  <c r="O54" i="19"/>
  <c r="P54" i="19" s="1"/>
  <c r="O55" i="19"/>
  <c r="P55" i="19" s="1"/>
  <c r="O56" i="19"/>
  <c r="P56" i="19" s="1"/>
  <c r="O57" i="19"/>
  <c r="O58" i="19"/>
  <c r="P58" i="19" s="1"/>
  <c r="O59" i="19"/>
  <c r="O60" i="19"/>
  <c r="O61" i="19"/>
  <c r="O62" i="19"/>
  <c r="P62" i="19" s="1"/>
  <c r="O63" i="19"/>
  <c r="P63" i="19" s="1"/>
  <c r="O64" i="19"/>
  <c r="P64" i="19" s="1"/>
  <c r="O65" i="19"/>
  <c r="P65" i="19" s="1"/>
  <c r="O66" i="19"/>
  <c r="P66" i="19" s="1"/>
  <c r="O67" i="19"/>
  <c r="P67" i="19" s="1"/>
  <c r="O68" i="19"/>
  <c r="P68" i="19" s="1"/>
  <c r="O69" i="19"/>
  <c r="P69" i="19" s="1"/>
  <c r="O70" i="19"/>
  <c r="P70" i="19" s="1"/>
  <c r="O71" i="19"/>
  <c r="O72" i="19"/>
  <c r="P72" i="19" s="1"/>
  <c r="O73" i="19"/>
  <c r="P73" i="19" s="1"/>
  <c r="O74" i="19"/>
  <c r="P74" i="19" s="1"/>
  <c r="O75" i="19"/>
  <c r="P75" i="19" s="1"/>
  <c r="O76" i="19"/>
  <c r="P76" i="19" s="1"/>
  <c r="O77" i="19"/>
  <c r="O78" i="19"/>
  <c r="P78" i="19" s="1"/>
  <c r="O79" i="19"/>
  <c r="O80" i="19"/>
  <c r="O81" i="19"/>
  <c r="O82" i="19"/>
  <c r="O83" i="19"/>
  <c r="O84" i="19"/>
  <c r="O85" i="19"/>
  <c r="O86" i="19"/>
  <c r="O87" i="19"/>
  <c r="O88" i="19"/>
  <c r="O89" i="19"/>
  <c r="O90" i="19"/>
  <c r="O91" i="19"/>
  <c r="O92" i="19"/>
  <c r="P92" i="19" s="1"/>
  <c r="O93" i="19"/>
  <c r="P93" i="19" s="1"/>
  <c r="O94" i="19"/>
  <c r="P94" i="19" s="1"/>
  <c r="O95" i="19"/>
  <c r="P95" i="19" s="1"/>
  <c r="O96" i="19"/>
  <c r="P96" i="19" s="1"/>
  <c r="O97" i="19"/>
  <c r="O98" i="19"/>
  <c r="P98" i="19" s="1"/>
  <c r="O99" i="19"/>
  <c r="O100" i="19"/>
  <c r="O101" i="19"/>
  <c r="O102" i="19"/>
  <c r="P102" i="19" s="1"/>
  <c r="O103" i="19"/>
  <c r="P103" i="19" s="1"/>
  <c r="O104" i="19"/>
  <c r="P104" i="19" s="1"/>
  <c r="O105" i="19"/>
  <c r="P105" i="19" s="1"/>
  <c r="O106" i="19"/>
  <c r="P106" i="19" s="1"/>
  <c r="O107" i="19"/>
  <c r="P107" i="19" s="1"/>
  <c r="O108" i="19"/>
  <c r="P108" i="19" s="1"/>
  <c r="O109" i="19"/>
  <c r="P109" i="19" s="1"/>
  <c r="O110" i="19"/>
  <c r="P110" i="19" s="1"/>
  <c r="O111" i="19"/>
  <c r="O112" i="19"/>
  <c r="P112" i="19" s="1"/>
  <c r="O113" i="19"/>
  <c r="P113" i="19" s="1"/>
  <c r="O114" i="19"/>
  <c r="P114" i="19" s="1"/>
  <c r="O115" i="19"/>
  <c r="P115" i="19" s="1"/>
  <c r="O116" i="19"/>
  <c r="P116" i="19" s="1"/>
  <c r="O117" i="19"/>
  <c r="O118" i="19"/>
  <c r="P118" i="19" s="1"/>
  <c r="O119" i="19"/>
  <c r="O120" i="19"/>
  <c r="O121" i="19"/>
  <c r="O122" i="19"/>
  <c r="O123" i="19"/>
  <c r="O124" i="19"/>
  <c r="O125" i="19"/>
  <c r="O126" i="19"/>
  <c r="O127" i="19"/>
  <c r="O128" i="19"/>
  <c r="O129" i="19"/>
  <c r="O130" i="19"/>
  <c r="O131" i="19"/>
  <c r="O132" i="19"/>
  <c r="P132" i="19" s="1"/>
  <c r="O133" i="19"/>
  <c r="P133" i="19" s="1"/>
  <c r="O134" i="19"/>
  <c r="P134" i="19" s="1"/>
  <c r="O135" i="19"/>
  <c r="P135" i="19" s="1"/>
  <c r="O136" i="19"/>
  <c r="P136" i="19" s="1"/>
  <c r="O137" i="19"/>
  <c r="O138" i="19"/>
  <c r="P138" i="19" s="1"/>
  <c r="O139" i="19"/>
  <c r="O140" i="19"/>
  <c r="O141" i="19"/>
  <c r="O142" i="19"/>
  <c r="P142" i="19" s="1"/>
  <c r="O143" i="19"/>
  <c r="P143" i="19" s="1"/>
  <c r="O144" i="19"/>
  <c r="P144" i="19" s="1"/>
  <c r="O145" i="19"/>
  <c r="P145" i="19" s="1"/>
  <c r="O146" i="19"/>
  <c r="P146" i="19" s="1"/>
  <c r="O147" i="19"/>
  <c r="P147" i="19" s="1"/>
  <c r="O148" i="19"/>
  <c r="P148" i="19" s="1"/>
  <c r="O149" i="19"/>
  <c r="P149" i="19" s="1"/>
  <c r="O150" i="19"/>
  <c r="P150" i="19" s="1"/>
  <c r="O151" i="19"/>
  <c r="O152" i="19"/>
  <c r="P152" i="19" s="1"/>
  <c r="O153" i="19"/>
  <c r="P153" i="19" s="1"/>
  <c r="O154" i="19"/>
  <c r="P154" i="19" s="1"/>
  <c r="O155" i="19"/>
  <c r="P155" i="19" s="1"/>
  <c r="O156" i="19"/>
  <c r="P156" i="19" s="1"/>
  <c r="O157" i="19"/>
  <c r="O158" i="19"/>
  <c r="P158" i="19" s="1"/>
  <c r="O159" i="19"/>
  <c r="O160" i="19"/>
  <c r="O161" i="19"/>
  <c r="O162" i="19"/>
  <c r="O163" i="19"/>
  <c r="O164" i="19"/>
  <c r="O165" i="19"/>
  <c r="O166" i="19"/>
  <c r="O167" i="19"/>
  <c r="O168" i="19"/>
  <c r="O169" i="19"/>
  <c r="O170" i="19"/>
  <c r="O171" i="19"/>
  <c r="O172" i="19"/>
  <c r="P172" i="19" s="1"/>
  <c r="O173" i="19"/>
  <c r="P173" i="19" s="1"/>
  <c r="O174" i="19"/>
  <c r="P174" i="19" s="1"/>
  <c r="O175" i="19"/>
  <c r="P175" i="19" s="1"/>
  <c r="O176" i="19"/>
  <c r="P176" i="19" s="1"/>
  <c r="O177" i="19"/>
  <c r="O178" i="19"/>
  <c r="P178" i="19" s="1"/>
  <c r="O179" i="19"/>
  <c r="O180" i="19"/>
  <c r="O181" i="19"/>
  <c r="O182" i="19"/>
  <c r="P182" i="19" s="1"/>
  <c r="O183" i="19"/>
  <c r="P183" i="19" s="1"/>
  <c r="O184" i="19"/>
  <c r="P184" i="19" s="1"/>
  <c r="O185" i="19"/>
  <c r="P185" i="19" s="1"/>
  <c r="O186" i="19"/>
  <c r="P186" i="19" s="1"/>
  <c r="O187" i="19"/>
  <c r="P187" i="19" s="1"/>
  <c r="O188" i="19"/>
  <c r="P188" i="19" s="1"/>
  <c r="O189" i="19"/>
  <c r="P189" i="19" s="1"/>
  <c r="O190" i="19"/>
  <c r="P190" i="19" s="1"/>
  <c r="O191" i="19"/>
  <c r="O192" i="19"/>
  <c r="P192" i="19" s="1"/>
  <c r="O193" i="19"/>
  <c r="P193" i="19" s="1"/>
  <c r="O194" i="19"/>
  <c r="P194" i="19" s="1"/>
  <c r="O195" i="19"/>
  <c r="P195" i="19" s="1"/>
  <c r="O196" i="19"/>
  <c r="P196" i="19" s="1"/>
  <c r="O197" i="19"/>
  <c r="O198" i="19"/>
  <c r="P198" i="19" s="1"/>
  <c r="O199" i="19"/>
  <c r="O200" i="19"/>
  <c r="O201" i="19"/>
  <c r="O202" i="19"/>
  <c r="O203" i="19"/>
  <c r="O204" i="19"/>
  <c r="O205" i="19"/>
  <c r="O206" i="19"/>
  <c r="O207" i="19"/>
  <c r="O208" i="19"/>
  <c r="O209" i="19"/>
  <c r="O210" i="19"/>
  <c r="O211" i="19"/>
  <c r="O212" i="19"/>
  <c r="P212" i="19" s="1"/>
  <c r="O213" i="19"/>
  <c r="P213" i="19" s="1"/>
  <c r="O214" i="19"/>
  <c r="P214" i="19" s="1"/>
  <c r="O215" i="19"/>
  <c r="P215" i="19" s="1"/>
  <c r="O216" i="19"/>
  <c r="P216" i="19" s="1"/>
  <c r="O217" i="19"/>
  <c r="O218" i="19"/>
  <c r="P218" i="19" s="1"/>
  <c r="O219" i="19"/>
  <c r="O220" i="19"/>
  <c r="O221" i="19"/>
  <c r="O222" i="19"/>
  <c r="P222" i="19" s="1"/>
  <c r="O223" i="19"/>
  <c r="P223" i="19" s="1"/>
  <c r="O224" i="19"/>
  <c r="P224" i="19" s="1"/>
  <c r="O225" i="19"/>
  <c r="P225" i="19" s="1"/>
  <c r="O226" i="19"/>
  <c r="P226" i="19" s="1"/>
  <c r="O227" i="19"/>
  <c r="P227" i="19" s="1"/>
  <c r="O228" i="19"/>
  <c r="P228" i="19" s="1"/>
  <c r="O229" i="19"/>
  <c r="P229" i="19" s="1"/>
  <c r="O230" i="19"/>
  <c r="P230" i="19" s="1"/>
  <c r="O231" i="19"/>
  <c r="O232" i="19"/>
  <c r="P232" i="19" s="1"/>
  <c r="O233" i="19"/>
  <c r="P233" i="19" s="1"/>
  <c r="O234" i="19"/>
  <c r="P234" i="19" s="1"/>
  <c r="O235" i="19"/>
  <c r="P235" i="19" s="1"/>
  <c r="O236" i="19"/>
  <c r="P236" i="19" s="1"/>
  <c r="O237" i="19"/>
  <c r="O238" i="19"/>
  <c r="P238" i="19" s="1"/>
  <c r="O239" i="19"/>
  <c r="O240" i="19"/>
  <c r="O241" i="19"/>
  <c r="O242" i="19"/>
  <c r="O243" i="19"/>
  <c r="O244" i="19"/>
  <c r="O245" i="19"/>
  <c r="O246" i="19"/>
  <c r="O247" i="19"/>
  <c r="O248" i="19"/>
  <c r="O249" i="19"/>
  <c r="O250" i="19"/>
  <c r="O251" i="19"/>
  <c r="O252" i="19"/>
  <c r="P252" i="19" s="1"/>
  <c r="O253" i="19"/>
  <c r="P253" i="19" s="1"/>
  <c r="O254" i="19"/>
  <c r="P254" i="19" s="1"/>
  <c r="O255" i="19"/>
  <c r="P255" i="19" s="1"/>
  <c r="O256" i="19"/>
  <c r="P256" i="19" s="1"/>
  <c r="O257" i="19"/>
  <c r="O258" i="19"/>
  <c r="P258" i="19" s="1"/>
  <c r="O259" i="19"/>
  <c r="O260" i="19"/>
  <c r="O261" i="19"/>
  <c r="O262" i="19"/>
  <c r="P262" i="19" s="1"/>
  <c r="O263" i="19"/>
  <c r="P263" i="19" s="1"/>
  <c r="O264" i="19"/>
  <c r="P264" i="19" s="1"/>
  <c r="O265" i="19"/>
  <c r="P265" i="19" s="1"/>
  <c r="O266" i="19"/>
  <c r="P266" i="19" s="1"/>
  <c r="O267" i="19"/>
  <c r="P267" i="19" s="1"/>
  <c r="O268" i="19"/>
  <c r="P268" i="19" s="1"/>
  <c r="O269" i="19"/>
  <c r="P269" i="19" s="1"/>
  <c r="O270" i="19"/>
  <c r="P270" i="19" s="1"/>
  <c r="O271" i="19"/>
  <c r="O272" i="19"/>
  <c r="P272" i="19" s="1"/>
  <c r="O273" i="19"/>
  <c r="P273" i="19" s="1"/>
  <c r="O274" i="19"/>
  <c r="P274" i="19" s="1"/>
  <c r="O275" i="19"/>
  <c r="P275" i="19" s="1"/>
  <c r="O276" i="19"/>
  <c r="P276" i="19" s="1"/>
  <c r="O277" i="19"/>
  <c r="O278" i="19"/>
  <c r="P278" i="19" s="1"/>
  <c r="O279" i="19"/>
  <c r="O280" i="19"/>
  <c r="O281" i="19"/>
  <c r="O282" i="19"/>
  <c r="O283" i="19"/>
  <c r="O284" i="19"/>
  <c r="O285" i="19"/>
  <c r="O286" i="19"/>
  <c r="O287" i="19"/>
  <c r="O288" i="19"/>
  <c r="O289" i="19"/>
  <c r="O290" i="19"/>
  <c r="O291" i="19"/>
  <c r="O292" i="19"/>
  <c r="P292" i="19" s="1"/>
  <c r="O293" i="19"/>
  <c r="P293" i="19" s="1"/>
  <c r="O294" i="19"/>
  <c r="P294" i="19" s="1"/>
  <c r="O295" i="19"/>
  <c r="P295" i="19" s="1"/>
  <c r="O296" i="19"/>
  <c r="P296" i="19" s="1"/>
  <c r="O297" i="19"/>
  <c r="O298" i="19"/>
  <c r="P298" i="19" s="1"/>
  <c r="O299" i="19"/>
  <c r="O300" i="19"/>
  <c r="O301" i="19"/>
  <c r="O302" i="19"/>
  <c r="P302" i="19" s="1"/>
  <c r="O303" i="19"/>
  <c r="P303" i="19" s="1"/>
  <c r="O304" i="19"/>
  <c r="P304" i="19" s="1"/>
  <c r="O305" i="19"/>
  <c r="P305" i="19" s="1"/>
  <c r="O306" i="19"/>
  <c r="P306" i="19" s="1"/>
  <c r="O307" i="19"/>
  <c r="P307" i="19" s="1"/>
  <c r="O308" i="19"/>
  <c r="P308" i="19" s="1"/>
  <c r="O309" i="19"/>
  <c r="P309" i="19" s="1"/>
  <c r="O310" i="19"/>
  <c r="P310" i="19" s="1"/>
  <c r="O311" i="19"/>
  <c r="O312" i="19"/>
  <c r="P312" i="19" s="1"/>
  <c r="O313" i="19"/>
  <c r="P313" i="19" s="1"/>
  <c r="O314" i="19"/>
  <c r="P314" i="19" s="1"/>
  <c r="O315" i="19"/>
  <c r="P315" i="19" s="1"/>
  <c r="O316" i="19"/>
  <c r="P316" i="19" s="1"/>
  <c r="O317" i="19"/>
  <c r="O318" i="19"/>
  <c r="P318" i="19" s="1"/>
  <c r="O319" i="19"/>
  <c r="O320" i="19"/>
  <c r="O321" i="19"/>
  <c r="O322" i="19"/>
  <c r="O323" i="19"/>
  <c r="O324" i="19"/>
  <c r="O325" i="19"/>
  <c r="O326" i="19"/>
  <c r="O327" i="19"/>
  <c r="O328" i="19"/>
  <c r="O329" i="19"/>
  <c r="O330" i="19"/>
  <c r="O331" i="19"/>
  <c r="O332" i="19"/>
  <c r="P332" i="19" s="1"/>
  <c r="O333" i="19"/>
  <c r="P333" i="19" s="1"/>
  <c r="O334" i="19"/>
  <c r="P334" i="19" s="1"/>
  <c r="O335" i="19"/>
  <c r="P335" i="19" s="1"/>
  <c r="O336" i="19"/>
  <c r="P336" i="19" s="1"/>
  <c r="O337" i="19"/>
  <c r="O338" i="19"/>
  <c r="P338" i="19" s="1"/>
  <c r="O339" i="19"/>
  <c r="O340" i="19"/>
  <c r="O341" i="19"/>
  <c r="O342" i="19"/>
  <c r="P342" i="19" s="1"/>
  <c r="O343" i="19"/>
  <c r="P343" i="19" s="1"/>
  <c r="O344" i="19"/>
  <c r="P344" i="19" s="1"/>
  <c r="O345" i="19"/>
  <c r="P345" i="19" s="1"/>
  <c r="O346" i="19"/>
  <c r="P346" i="19" s="1"/>
  <c r="O347" i="19"/>
  <c r="P347" i="19" s="1"/>
  <c r="O348" i="19"/>
  <c r="P348" i="19" s="1"/>
  <c r="O349" i="19"/>
  <c r="P349" i="19" s="1"/>
  <c r="O350" i="19"/>
  <c r="P350" i="19" s="1"/>
  <c r="O351" i="19"/>
  <c r="O352" i="19"/>
  <c r="P352" i="19" s="1"/>
  <c r="O353" i="19"/>
  <c r="P353" i="19" s="1"/>
  <c r="O354" i="19"/>
  <c r="P354" i="19" s="1"/>
  <c r="O355" i="19"/>
  <c r="P355" i="19" s="1"/>
  <c r="O356" i="19"/>
  <c r="P356" i="19" s="1"/>
  <c r="O357" i="19"/>
  <c r="O358" i="19"/>
  <c r="P358" i="19" s="1"/>
  <c r="O359" i="19"/>
  <c r="O360" i="19"/>
  <c r="O361" i="19"/>
  <c r="O362" i="19"/>
  <c r="O363" i="19"/>
  <c r="O364" i="19"/>
  <c r="O365" i="19"/>
  <c r="O366" i="19"/>
  <c r="O367" i="19"/>
  <c r="O368" i="19"/>
  <c r="O369" i="19"/>
  <c r="O370" i="19"/>
  <c r="O371" i="19"/>
  <c r="O372" i="19"/>
  <c r="P372" i="19" s="1"/>
  <c r="O373" i="19"/>
  <c r="P373" i="19" s="1"/>
  <c r="O374" i="19"/>
  <c r="P374" i="19" s="1"/>
  <c r="O375" i="19"/>
  <c r="P375" i="19" s="1"/>
  <c r="O376" i="19"/>
  <c r="P376" i="19" s="1"/>
  <c r="O377" i="19"/>
  <c r="O378" i="19"/>
  <c r="P378" i="19" s="1"/>
  <c r="O379" i="19"/>
  <c r="O380" i="19"/>
  <c r="O381" i="19"/>
  <c r="O382" i="19"/>
  <c r="P382" i="19" s="1"/>
  <c r="O383" i="19"/>
  <c r="P383" i="19" s="1"/>
  <c r="O384" i="19"/>
  <c r="P384" i="19" s="1"/>
  <c r="O385" i="19"/>
  <c r="P385" i="19" s="1"/>
  <c r="O386" i="19"/>
  <c r="P386" i="19" s="1"/>
  <c r="O387" i="19"/>
  <c r="P387" i="19" s="1"/>
  <c r="O388" i="19"/>
  <c r="P388" i="19" s="1"/>
  <c r="O389" i="19"/>
  <c r="P389" i="19" s="1"/>
  <c r="O390" i="19"/>
  <c r="P390" i="19" s="1"/>
  <c r="O391" i="19"/>
  <c r="O392" i="19"/>
  <c r="P392" i="19" s="1"/>
  <c r="O393" i="19"/>
  <c r="P393" i="19" s="1"/>
  <c r="O394" i="19"/>
  <c r="P394" i="19" s="1"/>
  <c r="O395" i="19"/>
  <c r="P395" i="19" s="1"/>
  <c r="O396" i="19"/>
  <c r="P396" i="19" s="1"/>
  <c r="O397" i="19"/>
  <c r="O398" i="19"/>
  <c r="P398" i="19" s="1"/>
  <c r="O399" i="19"/>
  <c r="O400" i="19"/>
  <c r="O401" i="19"/>
  <c r="O402" i="19"/>
  <c r="O403" i="19"/>
  <c r="O404" i="19"/>
  <c r="O405" i="19"/>
  <c r="O406" i="19"/>
  <c r="O407" i="19"/>
  <c r="O408" i="19"/>
  <c r="O409" i="19"/>
  <c r="O410" i="19"/>
  <c r="O411" i="19"/>
  <c r="O412" i="19"/>
  <c r="P412" i="19" s="1"/>
  <c r="O413" i="19"/>
  <c r="P413" i="19" s="1"/>
  <c r="O414" i="19"/>
  <c r="P414" i="19" s="1"/>
  <c r="O415" i="19"/>
  <c r="P415" i="19" s="1"/>
  <c r="O416" i="19"/>
  <c r="P416" i="19" s="1"/>
  <c r="O417" i="19"/>
  <c r="O418" i="19"/>
  <c r="P418" i="19" s="1"/>
  <c r="O419" i="19"/>
  <c r="O420" i="19"/>
  <c r="O421" i="19"/>
  <c r="O422" i="19"/>
  <c r="P422" i="19" s="1"/>
  <c r="O423" i="19"/>
  <c r="P423" i="19" s="1"/>
  <c r="O424" i="19"/>
  <c r="P424" i="19" s="1"/>
  <c r="O425" i="19"/>
  <c r="P425" i="19" s="1"/>
  <c r="O426" i="19"/>
  <c r="P426" i="19" s="1"/>
  <c r="O427" i="19"/>
  <c r="P427" i="19" s="1"/>
  <c r="O428" i="19"/>
  <c r="P428" i="19" s="1"/>
  <c r="O429" i="19"/>
  <c r="P429" i="19" s="1"/>
  <c r="O430" i="19"/>
  <c r="P430" i="19" s="1"/>
  <c r="O431" i="19"/>
  <c r="O432" i="19"/>
  <c r="P432" i="19" s="1"/>
  <c r="O433" i="19"/>
  <c r="P433" i="19" s="1"/>
  <c r="O434" i="19"/>
  <c r="P434" i="19" s="1"/>
  <c r="O435" i="19"/>
  <c r="P435" i="19" s="1"/>
  <c r="O436" i="19"/>
  <c r="P436" i="19" s="1"/>
  <c r="O437" i="19"/>
  <c r="O438" i="19"/>
  <c r="P438" i="19" s="1"/>
  <c r="O439" i="19"/>
  <c r="O440" i="19"/>
  <c r="O441" i="19"/>
  <c r="O442" i="19"/>
  <c r="O443" i="19"/>
  <c r="O444" i="19"/>
  <c r="O445" i="19"/>
  <c r="O446" i="19"/>
  <c r="O447" i="19"/>
  <c r="O448" i="19"/>
  <c r="O449" i="19"/>
  <c r="O450" i="19"/>
  <c r="O451" i="19"/>
  <c r="O452" i="19"/>
  <c r="P452" i="19" s="1"/>
  <c r="O453" i="19"/>
  <c r="P453" i="19" s="1"/>
  <c r="O454" i="19"/>
  <c r="P454" i="19" s="1"/>
  <c r="O455" i="19"/>
  <c r="P455" i="19" s="1"/>
  <c r="O456" i="19"/>
  <c r="P456" i="19" s="1"/>
  <c r="O457" i="19"/>
  <c r="O458" i="19"/>
  <c r="P458" i="19" s="1"/>
  <c r="O459" i="19"/>
  <c r="O460" i="19"/>
  <c r="O461" i="19"/>
  <c r="O462" i="19"/>
  <c r="P462" i="19" s="1"/>
  <c r="O463" i="19"/>
  <c r="P463" i="19" s="1"/>
  <c r="O464" i="19"/>
  <c r="P464" i="19" s="1"/>
  <c r="O465" i="19"/>
  <c r="P465" i="19" s="1"/>
  <c r="O466" i="19"/>
  <c r="P466" i="19" s="1"/>
  <c r="O467" i="19"/>
  <c r="P467" i="19" s="1"/>
  <c r="O468" i="19"/>
  <c r="P468" i="19" s="1"/>
  <c r="O469" i="19"/>
  <c r="P469" i="19" s="1"/>
  <c r="O470" i="19"/>
  <c r="P470" i="19" s="1"/>
  <c r="O471" i="19"/>
  <c r="O472" i="19"/>
  <c r="P472" i="19" s="1"/>
  <c r="O473" i="19"/>
  <c r="P473" i="19" s="1"/>
  <c r="O474" i="19"/>
  <c r="P474" i="19" s="1"/>
  <c r="O475" i="19"/>
  <c r="P475" i="19" s="1"/>
  <c r="O476" i="19"/>
  <c r="P476" i="19" s="1"/>
  <c r="O477" i="19"/>
  <c r="O478" i="19"/>
  <c r="P478" i="19" s="1"/>
  <c r="O479" i="19"/>
  <c r="O480" i="19"/>
  <c r="O481" i="19"/>
  <c r="O482" i="19"/>
  <c r="O483" i="19"/>
  <c r="O484" i="19"/>
  <c r="O485" i="19"/>
  <c r="O486" i="19"/>
  <c r="O487" i="19"/>
  <c r="O488" i="19"/>
  <c r="O489" i="19"/>
  <c r="O490" i="19"/>
  <c r="O491" i="19"/>
  <c r="O492" i="19"/>
  <c r="P492" i="19" s="1"/>
  <c r="O493" i="19"/>
  <c r="P493" i="19" s="1"/>
  <c r="O494" i="19"/>
  <c r="P494" i="19" s="1"/>
  <c r="O495" i="19"/>
  <c r="P495" i="19" s="1"/>
  <c r="O496" i="19"/>
  <c r="P496" i="19" s="1"/>
  <c r="O497" i="19"/>
  <c r="O498" i="19"/>
  <c r="P498" i="19" s="1"/>
  <c r="O499" i="19"/>
  <c r="O500" i="19"/>
  <c r="O501" i="19"/>
  <c r="O502" i="19"/>
  <c r="P502" i="19" s="1"/>
  <c r="O503" i="19"/>
  <c r="P503" i="19" s="1"/>
  <c r="O504" i="19"/>
  <c r="P504" i="19" s="1"/>
  <c r="O505" i="19"/>
  <c r="P505" i="19" s="1"/>
  <c r="O506" i="19"/>
  <c r="P506" i="19" s="1"/>
  <c r="O507" i="19"/>
  <c r="P507" i="19" s="1"/>
  <c r="O508" i="19"/>
  <c r="P508" i="19" s="1"/>
  <c r="O509" i="19"/>
  <c r="P509" i="19" s="1"/>
  <c r="O510" i="19"/>
  <c r="P510" i="19" s="1"/>
  <c r="O511" i="19"/>
  <c r="O512" i="19"/>
  <c r="P512" i="19" s="1"/>
  <c r="O513" i="19"/>
  <c r="P513" i="19" s="1"/>
  <c r="O514" i="19"/>
  <c r="P514" i="19" s="1"/>
  <c r="O515" i="19"/>
  <c r="P515" i="19" s="1"/>
  <c r="O516" i="19"/>
  <c r="P516" i="19" s="1"/>
  <c r="O517" i="19"/>
  <c r="O518" i="19"/>
  <c r="P518" i="19" s="1"/>
  <c r="O519" i="19"/>
  <c r="O520" i="19"/>
  <c r="O521" i="19"/>
  <c r="O522" i="19"/>
  <c r="O523" i="19"/>
  <c r="O524" i="19"/>
  <c r="O525" i="19"/>
  <c r="O526" i="19"/>
  <c r="O527" i="19"/>
  <c r="O528" i="19"/>
  <c r="O529" i="19"/>
  <c r="O530" i="19"/>
  <c r="O531" i="19"/>
  <c r="O532" i="19"/>
  <c r="P532" i="19" s="1"/>
  <c r="O533" i="19"/>
  <c r="P533" i="19" s="1"/>
  <c r="O534" i="19"/>
  <c r="P534" i="19" s="1"/>
  <c r="O535" i="19"/>
  <c r="P535" i="19" s="1"/>
  <c r="O536" i="19"/>
  <c r="P536" i="19" s="1"/>
  <c r="O537" i="19"/>
  <c r="O538" i="19"/>
  <c r="P538" i="19" s="1"/>
  <c r="O539" i="19"/>
  <c r="O540" i="19"/>
  <c r="O541" i="19"/>
  <c r="O542" i="19"/>
  <c r="P542" i="19" s="1"/>
  <c r="O543" i="19"/>
  <c r="P543" i="19" s="1"/>
  <c r="O544" i="19"/>
  <c r="P544" i="19" s="1"/>
  <c r="O545" i="19"/>
  <c r="P545" i="19" s="1"/>
  <c r="O546" i="19"/>
  <c r="P546" i="19" s="1"/>
  <c r="O547" i="19"/>
  <c r="P547" i="19" s="1"/>
  <c r="O548" i="19"/>
  <c r="P548" i="19" s="1"/>
  <c r="O549" i="19"/>
  <c r="P549" i="19" s="1"/>
  <c r="O550" i="19"/>
  <c r="P550" i="19" s="1"/>
  <c r="O551" i="19"/>
  <c r="O552" i="19"/>
  <c r="P552" i="19" s="1"/>
  <c r="O553" i="19"/>
  <c r="P553" i="19" s="1"/>
  <c r="O554" i="19"/>
  <c r="P554" i="19" s="1"/>
  <c r="O555" i="19"/>
  <c r="P555" i="19" s="1"/>
  <c r="O556" i="19"/>
  <c r="P556" i="19" s="1"/>
  <c r="O557" i="19"/>
  <c r="O558" i="19"/>
  <c r="P558" i="19" s="1"/>
  <c r="O559" i="19"/>
  <c r="O560" i="19"/>
  <c r="O561" i="19"/>
  <c r="O562" i="19"/>
  <c r="O563" i="19"/>
  <c r="O564" i="19"/>
  <c r="O565" i="19"/>
  <c r="O566" i="19"/>
  <c r="O567" i="19"/>
  <c r="O568" i="19"/>
  <c r="O569" i="19"/>
  <c r="O570" i="19"/>
  <c r="O571" i="19"/>
  <c r="O572" i="19"/>
  <c r="P572" i="19" s="1"/>
  <c r="O573" i="19"/>
  <c r="P573" i="19" s="1"/>
  <c r="O574" i="19"/>
  <c r="P574" i="19" s="1"/>
  <c r="O575" i="19"/>
  <c r="P575" i="19" s="1"/>
  <c r="O576" i="19"/>
  <c r="P576" i="19" s="1"/>
  <c r="O577" i="19"/>
  <c r="O578" i="19"/>
  <c r="P578" i="19" s="1"/>
  <c r="O579" i="19"/>
  <c r="O580" i="19"/>
  <c r="O581" i="19"/>
  <c r="O582" i="19"/>
  <c r="P582" i="19" s="1"/>
  <c r="O583" i="19"/>
  <c r="P583" i="19" s="1"/>
  <c r="O584" i="19"/>
  <c r="P584" i="19" s="1"/>
  <c r="O585" i="19"/>
  <c r="P585" i="19" s="1"/>
  <c r="O586" i="19"/>
  <c r="P586" i="19" s="1"/>
  <c r="O587" i="19"/>
  <c r="P587" i="19" s="1"/>
  <c r="O588" i="19"/>
  <c r="P588" i="19" s="1"/>
  <c r="O589" i="19"/>
  <c r="P589" i="19" s="1"/>
  <c r="O590" i="19"/>
  <c r="P590" i="19" s="1"/>
  <c r="O591" i="19"/>
  <c r="O592" i="19"/>
  <c r="P592" i="19" s="1"/>
  <c r="O593" i="19"/>
  <c r="P593" i="19" s="1"/>
  <c r="O594" i="19"/>
  <c r="P594" i="19" s="1"/>
  <c r="O595" i="19"/>
  <c r="P595" i="19" s="1"/>
  <c r="O596" i="19"/>
  <c r="P596" i="19" s="1"/>
  <c r="O597" i="19"/>
  <c r="O598" i="19"/>
  <c r="P598" i="19" s="1"/>
  <c r="O599" i="19"/>
  <c r="O600" i="19"/>
  <c r="O601" i="19"/>
  <c r="O602" i="19"/>
  <c r="O603" i="19"/>
  <c r="O604" i="19"/>
  <c r="O605" i="19"/>
  <c r="O606" i="19"/>
  <c r="O607" i="19"/>
  <c r="O608" i="19"/>
  <c r="O609" i="19"/>
  <c r="O610" i="19"/>
  <c r="O611" i="19"/>
  <c r="O612" i="19"/>
  <c r="P612" i="19" s="1"/>
  <c r="O613" i="19"/>
  <c r="P613" i="19" s="1"/>
  <c r="O614" i="19"/>
  <c r="P614" i="19" s="1"/>
  <c r="O615" i="19"/>
  <c r="P615" i="19" s="1"/>
  <c r="O616" i="19"/>
  <c r="P616" i="19" s="1"/>
  <c r="O617" i="19"/>
  <c r="O618" i="19"/>
  <c r="P618" i="19" s="1"/>
  <c r="O619" i="19"/>
  <c r="O620" i="19"/>
  <c r="O621" i="19"/>
  <c r="O622" i="19"/>
  <c r="P622" i="19" s="1"/>
  <c r="O623" i="19"/>
  <c r="P623" i="19" s="1"/>
  <c r="O624" i="19"/>
  <c r="P624" i="19" s="1"/>
  <c r="O625" i="19"/>
  <c r="P625" i="19" s="1"/>
  <c r="O626" i="19"/>
  <c r="P626" i="19" s="1"/>
  <c r="O627" i="19"/>
  <c r="P627" i="19" s="1"/>
  <c r="O628" i="19"/>
  <c r="P628" i="19" s="1"/>
  <c r="O629" i="19"/>
  <c r="P629" i="19" s="1"/>
  <c r="O630" i="19"/>
  <c r="P630" i="19" s="1"/>
  <c r="O631" i="19"/>
  <c r="O632" i="19"/>
  <c r="P632" i="19" s="1"/>
  <c r="O633" i="19"/>
  <c r="P633" i="19" s="1"/>
  <c r="O634" i="19"/>
  <c r="P634" i="19" s="1"/>
  <c r="O635" i="19"/>
  <c r="P635" i="19" s="1"/>
  <c r="O636" i="19"/>
  <c r="P636" i="19" s="1"/>
  <c r="O637" i="19"/>
  <c r="O638" i="19"/>
  <c r="P638" i="19" s="1"/>
  <c r="O639" i="19"/>
  <c r="O640" i="19"/>
  <c r="O641" i="19"/>
  <c r="O642" i="19"/>
  <c r="O643" i="19"/>
  <c r="O644" i="19"/>
  <c r="O645" i="19"/>
  <c r="O646" i="19"/>
  <c r="O647" i="19"/>
  <c r="O648" i="19"/>
  <c r="O649" i="19"/>
  <c r="O650" i="19"/>
  <c r="O651" i="19"/>
  <c r="O652" i="19"/>
  <c r="P652" i="19" s="1"/>
  <c r="O653" i="19"/>
  <c r="P653" i="19" s="1"/>
  <c r="O654" i="19"/>
  <c r="P654" i="19" s="1"/>
  <c r="O655" i="19"/>
  <c r="P655" i="19" s="1"/>
  <c r="O656" i="19"/>
  <c r="P656" i="19" s="1"/>
  <c r="O657" i="19"/>
  <c r="O658" i="19"/>
  <c r="P658" i="19" s="1"/>
  <c r="O659" i="19"/>
  <c r="O660" i="19"/>
  <c r="O661" i="19"/>
  <c r="O662" i="19"/>
  <c r="P662" i="19" s="1"/>
  <c r="O663" i="19"/>
  <c r="P663" i="19" s="1"/>
  <c r="O664" i="19"/>
  <c r="P664" i="19" s="1"/>
  <c r="O665" i="19"/>
  <c r="P665" i="19" s="1"/>
  <c r="O666" i="19"/>
  <c r="P666" i="19" s="1"/>
  <c r="O667" i="19"/>
  <c r="P667" i="19" s="1"/>
  <c r="O668" i="19"/>
  <c r="P668" i="19" s="1"/>
  <c r="O669" i="19"/>
  <c r="P669" i="19" s="1"/>
  <c r="O670" i="19"/>
  <c r="P670" i="19" s="1"/>
  <c r="O671" i="19"/>
  <c r="O672" i="19"/>
  <c r="P672" i="19" s="1"/>
  <c r="O673" i="19"/>
  <c r="P673" i="19" s="1"/>
  <c r="O674" i="19"/>
  <c r="P674" i="19" s="1"/>
  <c r="O675" i="19"/>
  <c r="P675" i="19" s="1"/>
  <c r="O676" i="19"/>
  <c r="P676" i="19" s="1"/>
  <c r="O677" i="19"/>
  <c r="O678" i="19"/>
  <c r="P678" i="19" s="1"/>
  <c r="O679" i="19"/>
  <c r="O680" i="19"/>
  <c r="O681" i="19"/>
  <c r="O682" i="19"/>
  <c r="O683" i="19"/>
  <c r="O684" i="19"/>
  <c r="O685" i="19"/>
  <c r="O686" i="19"/>
  <c r="O687" i="19"/>
  <c r="O688" i="19"/>
  <c r="O689" i="19"/>
  <c r="O690" i="19"/>
  <c r="O691" i="19"/>
  <c r="P691" i="19" s="1"/>
  <c r="O692" i="19"/>
  <c r="P692" i="19" s="1"/>
  <c r="O693" i="19"/>
  <c r="P693" i="19" s="1"/>
  <c r="O694" i="19"/>
  <c r="P694" i="19" s="1"/>
  <c r="O695" i="19"/>
  <c r="P695" i="19" s="1"/>
  <c r="O696" i="19"/>
  <c r="P696" i="19" s="1"/>
  <c r="O697" i="19"/>
  <c r="O698" i="19"/>
  <c r="P698" i="19" s="1"/>
  <c r="O699" i="19"/>
  <c r="O700" i="19"/>
  <c r="O701" i="19"/>
  <c r="O702" i="19"/>
  <c r="P702" i="19" s="1"/>
  <c r="O703" i="19"/>
  <c r="P703" i="19" s="1"/>
  <c r="O704" i="19"/>
  <c r="P704" i="19" s="1"/>
  <c r="O705" i="19"/>
  <c r="P705" i="19" s="1"/>
  <c r="O706" i="19"/>
  <c r="P706" i="19" s="1"/>
  <c r="O707" i="19"/>
  <c r="P707" i="19" s="1"/>
  <c r="O708" i="19"/>
  <c r="P708" i="19" s="1"/>
  <c r="O709" i="19"/>
  <c r="P709" i="19" s="1"/>
  <c r="O710" i="19"/>
  <c r="P710" i="19" s="1"/>
  <c r="O711" i="19"/>
  <c r="O712" i="19"/>
  <c r="P712" i="19" s="1"/>
  <c r="O713" i="19"/>
  <c r="P713" i="19" s="1"/>
  <c r="O714" i="19"/>
  <c r="P714" i="19" s="1"/>
  <c r="O715" i="19"/>
  <c r="P715" i="19" s="1"/>
  <c r="O716" i="19"/>
  <c r="P716" i="19" s="1"/>
  <c r="O717" i="19"/>
  <c r="O718" i="19"/>
  <c r="P718" i="19" s="1"/>
  <c r="O719" i="19"/>
  <c r="O720" i="19"/>
  <c r="O721" i="19"/>
  <c r="O722" i="19"/>
  <c r="O723" i="19"/>
  <c r="O724" i="19"/>
  <c r="O725" i="19"/>
  <c r="O726" i="19"/>
  <c r="O727" i="19"/>
  <c r="O728" i="19"/>
  <c r="O729" i="19"/>
  <c r="O730" i="19"/>
  <c r="O731" i="19"/>
  <c r="P731" i="19" s="1"/>
  <c r="O732" i="19"/>
  <c r="P732" i="19" s="1"/>
  <c r="O733" i="19"/>
  <c r="P733" i="19" s="1"/>
  <c r="O734" i="19"/>
  <c r="O735" i="19"/>
  <c r="P735" i="19" s="1"/>
  <c r="O736" i="19"/>
  <c r="P736" i="19" s="1"/>
  <c r="O737" i="19"/>
  <c r="O738" i="19"/>
  <c r="P738" i="19" s="1"/>
  <c r="O739" i="19"/>
  <c r="O740" i="19"/>
  <c r="O741" i="19"/>
  <c r="O742" i="19"/>
  <c r="P742" i="19" s="1"/>
  <c r="O743" i="19"/>
  <c r="P743" i="19" s="1"/>
  <c r="O744" i="19"/>
  <c r="P744" i="19" s="1"/>
  <c r="O745" i="19"/>
  <c r="P745" i="19" s="1"/>
  <c r="O746" i="19"/>
  <c r="P746" i="19" s="1"/>
  <c r="O747" i="19"/>
  <c r="P747" i="19" s="1"/>
  <c r="O748" i="19"/>
  <c r="P748" i="19" s="1"/>
  <c r="O749" i="19"/>
  <c r="P749" i="19" s="1"/>
  <c r="O750" i="19"/>
  <c r="P750" i="19" s="1"/>
  <c r="O751" i="19"/>
  <c r="O752" i="19"/>
  <c r="P752" i="19" s="1"/>
  <c r="O753" i="19"/>
  <c r="P753" i="19" s="1"/>
  <c r="O754" i="19"/>
  <c r="O755" i="19"/>
  <c r="P755" i="19" s="1"/>
  <c r="O756" i="19"/>
  <c r="P756" i="19" s="1"/>
  <c r="O757" i="19"/>
  <c r="O758" i="19"/>
  <c r="P758" i="19" s="1"/>
  <c r="O759" i="19"/>
  <c r="O760" i="19"/>
  <c r="O761" i="19"/>
  <c r="O762" i="19"/>
  <c r="O763" i="19"/>
  <c r="O764" i="19"/>
  <c r="O765" i="19"/>
  <c r="O766" i="19"/>
  <c r="O767" i="19"/>
  <c r="O768" i="19"/>
  <c r="O769" i="19"/>
  <c r="O770" i="19"/>
  <c r="O771" i="19"/>
  <c r="P771" i="19" s="1"/>
  <c r="O772" i="19"/>
  <c r="P772" i="19" s="1"/>
  <c r="O773" i="19"/>
  <c r="P773" i="19" s="1"/>
  <c r="O774" i="19"/>
  <c r="O775" i="19"/>
  <c r="P775" i="19" s="1"/>
  <c r="O776" i="19"/>
  <c r="P776" i="19" s="1"/>
  <c r="O777" i="19"/>
  <c r="O778" i="19"/>
  <c r="P778" i="19" s="1"/>
  <c r="O779" i="19"/>
  <c r="O780" i="19"/>
  <c r="O781" i="19"/>
  <c r="O782" i="19"/>
  <c r="P782" i="19" s="1"/>
  <c r="O783" i="19"/>
  <c r="P783" i="19" s="1"/>
  <c r="O784" i="19"/>
  <c r="P784" i="19" s="1"/>
  <c r="O785" i="19"/>
  <c r="P785" i="19" s="1"/>
  <c r="O786" i="19"/>
  <c r="P786" i="19" s="1"/>
  <c r="O787" i="19"/>
  <c r="P787" i="19" s="1"/>
  <c r="O788" i="19"/>
  <c r="P788" i="19" s="1"/>
  <c r="O789" i="19"/>
  <c r="P789" i="19" s="1"/>
  <c r="O790" i="19"/>
  <c r="P790" i="19" s="1"/>
  <c r="O791" i="19"/>
  <c r="P791" i="19" s="1"/>
  <c r="O792" i="19"/>
  <c r="P792" i="19" s="1"/>
  <c r="O793" i="19"/>
  <c r="P793" i="19" s="1"/>
  <c r="O794" i="19"/>
  <c r="O795" i="19"/>
  <c r="P795" i="19" s="1"/>
  <c r="O796" i="19"/>
  <c r="P796" i="19" s="1"/>
  <c r="O797" i="19"/>
  <c r="O798" i="19"/>
  <c r="P798" i="19" s="1"/>
  <c r="O799" i="19"/>
  <c r="O800" i="19"/>
  <c r="O801" i="19"/>
  <c r="O802" i="19"/>
  <c r="O803" i="19"/>
  <c r="O804" i="19"/>
  <c r="O805" i="19"/>
  <c r="O806" i="19"/>
  <c r="O807" i="19"/>
  <c r="O808" i="19"/>
  <c r="O809" i="19"/>
  <c r="P809" i="19" s="1"/>
  <c r="O810" i="19"/>
  <c r="P810" i="19" s="1"/>
  <c r="O811" i="19"/>
  <c r="P811" i="19" s="1"/>
  <c r="O812" i="19"/>
  <c r="P812" i="19" s="1"/>
  <c r="O813" i="19"/>
  <c r="P813" i="19" s="1"/>
  <c r="O814" i="19"/>
  <c r="O815" i="19"/>
  <c r="P815" i="19" s="1"/>
  <c r="O816" i="19"/>
  <c r="P816" i="19" s="1"/>
  <c r="O817" i="19"/>
  <c r="O818" i="19"/>
  <c r="P818" i="19" s="1"/>
  <c r="O819" i="19"/>
  <c r="O820" i="19"/>
  <c r="O821" i="19"/>
  <c r="O822" i="19"/>
  <c r="P822" i="19" s="1"/>
  <c r="O823" i="19"/>
  <c r="P823" i="19" s="1"/>
  <c r="O824" i="19"/>
  <c r="O825" i="19"/>
  <c r="O826" i="19"/>
  <c r="O827" i="19"/>
  <c r="O828" i="19"/>
  <c r="O829" i="19"/>
  <c r="P829" i="19" s="1"/>
  <c r="O830" i="19"/>
  <c r="P830" i="19" s="1"/>
  <c r="O831" i="19"/>
  <c r="O832" i="19"/>
  <c r="P832" i="19" s="1"/>
  <c r="O833" i="19"/>
  <c r="P833" i="19" s="1"/>
  <c r="O834" i="19"/>
  <c r="O835" i="19"/>
  <c r="P835" i="19" s="1"/>
  <c r="O836" i="19"/>
  <c r="P836" i="19" s="1"/>
  <c r="O837" i="19"/>
  <c r="O838" i="19"/>
  <c r="P838" i="19" s="1"/>
  <c r="O839" i="19"/>
  <c r="O840" i="19"/>
  <c r="O841" i="19"/>
  <c r="O842" i="19"/>
  <c r="O843" i="19"/>
  <c r="O844" i="19"/>
  <c r="O845" i="19"/>
  <c r="O846" i="19"/>
  <c r="O847" i="19"/>
  <c r="P847" i="19" s="1"/>
  <c r="O848" i="19"/>
  <c r="P848" i="19" s="1"/>
  <c r="O849" i="19"/>
  <c r="P849" i="19" s="1"/>
  <c r="O850" i="19"/>
  <c r="P850" i="19" s="1"/>
  <c r="O851" i="19"/>
  <c r="P851" i="19" s="1"/>
  <c r="O852" i="19"/>
  <c r="P852" i="19" s="1"/>
  <c r="O853" i="19"/>
  <c r="P853" i="19" s="1"/>
  <c r="O854" i="19"/>
  <c r="O855" i="19"/>
  <c r="P855" i="19" s="1"/>
  <c r="O856" i="19"/>
  <c r="P856" i="19" s="1"/>
  <c r="O857" i="19"/>
  <c r="O858" i="19"/>
  <c r="P858" i="19" s="1"/>
  <c r="O859" i="19"/>
  <c r="O860" i="19"/>
  <c r="O861" i="19"/>
  <c r="O862" i="19"/>
  <c r="O863" i="19"/>
  <c r="O864" i="19"/>
  <c r="O865" i="19"/>
  <c r="O866" i="19"/>
  <c r="O867" i="19"/>
  <c r="P867" i="19" s="1"/>
  <c r="O868" i="19"/>
  <c r="O869" i="19"/>
  <c r="O870" i="19"/>
  <c r="O871" i="19"/>
  <c r="O872" i="19"/>
  <c r="P872" i="19" s="1"/>
  <c r="O873" i="19"/>
  <c r="P873" i="19" s="1"/>
  <c r="O874" i="19"/>
  <c r="O875" i="19"/>
  <c r="P875" i="19" s="1"/>
  <c r="O876" i="19"/>
  <c r="P876" i="19" s="1"/>
  <c r="O877" i="19"/>
  <c r="O878" i="19"/>
  <c r="P878" i="19" s="1"/>
  <c r="O879" i="19"/>
  <c r="O880" i="19"/>
  <c r="O881" i="19"/>
  <c r="O882" i="19"/>
  <c r="O883" i="19"/>
  <c r="O884" i="19"/>
  <c r="O885" i="19"/>
  <c r="P885" i="19" s="1"/>
  <c r="O886" i="19"/>
  <c r="P886" i="19" s="1"/>
  <c r="O887" i="19"/>
  <c r="P887" i="19" s="1"/>
  <c r="O888" i="19"/>
  <c r="P888" i="19" s="1"/>
  <c r="O889" i="19"/>
  <c r="P889" i="19" s="1"/>
  <c r="O890" i="19"/>
  <c r="P890" i="19" s="1"/>
  <c r="O891" i="19"/>
  <c r="P891" i="19" s="1"/>
  <c r="O892" i="19"/>
  <c r="P892" i="19" s="1"/>
  <c r="O893" i="19"/>
  <c r="P893" i="19" s="1"/>
  <c r="O894" i="19"/>
  <c r="O895" i="19"/>
  <c r="P895" i="19" s="1"/>
  <c r="O896" i="19"/>
  <c r="P896" i="19" s="1"/>
  <c r="O897" i="19"/>
  <c r="O898" i="19"/>
  <c r="P898" i="19" s="1"/>
  <c r="O899" i="19"/>
  <c r="O900" i="19"/>
  <c r="O901" i="19"/>
  <c r="O902" i="19"/>
  <c r="O903" i="19"/>
  <c r="O904" i="19"/>
  <c r="O905" i="19"/>
  <c r="O906" i="19"/>
  <c r="O907" i="19"/>
  <c r="O908" i="19"/>
  <c r="O909" i="19"/>
  <c r="O910" i="19"/>
  <c r="O911" i="19"/>
  <c r="O912" i="19"/>
  <c r="P912" i="19" s="1"/>
  <c r="O913" i="19"/>
  <c r="P913" i="19" s="1"/>
  <c r="O914" i="19"/>
  <c r="O915" i="19"/>
  <c r="P915" i="19" s="1"/>
  <c r="O916" i="19"/>
  <c r="P916" i="19" s="1"/>
  <c r="O917" i="19"/>
  <c r="O918" i="19"/>
  <c r="P918" i="19" s="1"/>
  <c r="O919" i="19"/>
  <c r="O920" i="19"/>
  <c r="O921" i="19"/>
  <c r="O922" i="19"/>
  <c r="O923" i="19"/>
  <c r="P923" i="19" s="1"/>
  <c r="O924" i="19"/>
  <c r="P924" i="19" s="1"/>
  <c r="O925" i="19"/>
  <c r="P925" i="19" s="1"/>
  <c r="O926" i="19"/>
  <c r="P926" i="19" s="1"/>
  <c r="O927" i="19"/>
  <c r="P927" i="19" s="1"/>
  <c r="O928" i="19"/>
  <c r="P928" i="19" s="1"/>
  <c r="O929" i="19"/>
  <c r="P929" i="19" s="1"/>
  <c r="O930" i="19"/>
  <c r="P930" i="19" s="1"/>
  <c r="O931" i="19"/>
  <c r="O932" i="19"/>
  <c r="P932" i="19" s="1"/>
  <c r="O933" i="19"/>
  <c r="P933" i="19" s="1"/>
  <c r="O934" i="19"/>
  <c r="O935" i="19"/>
  <c r="P935" i="19" s="1"/>
  <c r="O936" i="19"/>
  <c r="P936" i="19" s="1"/>
  <c r="O937" i="19"/>
  <c r="O938" i="19"/>
  <c r="P938" i="19" s="1"/>
  <c r="O939" i="19"/>
  <c r="O940" i="19"/>
  <c r="O941" i="19"/>
  <c r="O942" i="19"/>
  <c r="O943" i="19"/>
  <c r="O944" i="19"/>
  <c r="O945" i="19"/>
  <c r="O946" i="19"/>
  <c r="O947" i="19"/>
  <c r="O948" i="19"/>
  <c r="O949" i="19"/>
  <c r="O950" i="19"/>
  <c r="O951" i="19"/>
  <c r="O952" i="19"/>
  <c r="P952" i="19" s="1"/>
  <c r="O953" i="19"/>
  <c r="P953" i="19" s="1"/>
  <c r="O954" i="19"/>
  <c r="O955" i="19"/>
  <c r="P955" i="19" s="1"/>
  <c r="O956" i="19"/>
  <c r="P956" i="19" s="1"/>
  <c r="O957" i="19"/>
  <c r="O958" i="19"/>
  <c r="P958" i="19" s="1"/>
  <c r="O959" i="19"/>
  <c r="O960" i="19"/>
  <c r="O961" i="19"/>
  <c r="O962" i="19"/>
  <c r="P962" i="19" s="1"/>
  <c r="O963" i="19"/>
  <c r="P963" i="19" s="1"/>
  <c r="O964" i="19"/>
  <c r="P964" i="19" s="1"/>
  <c r="O965" i="19"/>
  <c r="P965" i="19" s="1"/>
  <c r="O966" i="19"/>
  <c r="P966" i="19" s="1"/>
  <c r="O967" i="19"/>
  <c r="P967" i="19" s="1"/>
  <c r="O968" i="19"/>
  <c r="P968" i="19" s="1"/>
  <c r="O969" i="19"/>
  <c r="P969" i="19" s="1"/>
  <c r="O970" i="19"/>
  <c r="P970" i="19" s="1"/>
  <c r="O971" i="19"/>
  <c r="O972" i="19"/>
  <c r="P972" i="19" s="1"/>
  <c r="O973" i="19"/>
  <c r="P973" i="19" s="1"/>
  <c r="O974" i="19"/>
  <c r="O975" i="19"/>
  <c r="P975" i="19" s="1"/>
  <c r="O976" i="19"/>
  <c r="P976" i="19" s="1"/>
  <c r="O977" i="19"/>
  <c r="O978" i="19"/>
  <c r="P978" i="19" s="1"/>
  <c r="O979" i="19"/>
  <c r="O980" i="19"/>
  <c r="O981" i="19"/>
  <c r="O982" i="19"/>
  <c r="O983" i="19"/>
  <c r="O984" i="19"/>
  <c r="O985" i="19"/>
  <c r="O986" i="19"/>
  <c r="O987" i="19"/>
  <c r="O988" i="19"/>
  <c r="O989" i="19"/>
  <c r="O990" i="19"/>
  <c r="P990" i="19" s="1"/>
  <c r="O991" i="19"/>
  <c r="P991" i="19" s="1"/>
  <c r="O992" i="19"/>
  <c r="P992" i="19" s="1"/>
  <c r="O993" i="19"/>
  <c r="P993" i="19" s="1"/>
  <c r="O994" i="19"/>
  <c r="O995" i="19"/>
  <c r="P995" i="19" s="1"/>
  <c r="O996" i="19"/>
  <c r="P996" i="19" s="1"/>
  <c r="O997" i="19"/>
  <c r="O998" i="19"/>
  <c r="P998" i="19" s="1"/>
  <c r="O999" i="19"/>
  <c r="O1000" i="19"/>
  <c r="O1001" i="19"/>
  <c r="O1002" i="19"/>
  <c r="P1002" i="19" s="1"/>
  <c r="O3" i="19"/>
  <c r="J3" i="19"/>
  <c r="N4" i="19"/>
  <c r="N5" i="19"/>
  <c r="N6" i="19"/>
  <c r="N7" i="19"/>
  <c r="N8" i="19"/>
  <c r="N9" i="19"/>
  <c r="N10" i="19"/>
  <c r="N11" i="19"/>
  <c r="N12" i="19"/>
  <c r="N13" i="19"/>
  <c r="N14" i="19"/>
  <c r="N15" i="19"/>
  <c r="N16" i="19"/>
  <c r="N17" i="19"/>
  <c r="N18" i="19"/>
  <c r="P18" i="19" s="1"/>
  <c r="N19" i="19"/>
  <c r="P19" i="19" s="1"/>
  <c r="N20" i="19"/>
  <c r="P20" i="19" s="1"/>
  <c r="N21" i="19"/>
  <c r="N22" i="19"/>
  <c r="N23" i="19"/>
  <c r="N24" i="19"/>
  <c r="N25" i="19"/>
  <c r="N26" i="19"/>
  <c r="N27" i="19"/>
  <c r="N28" i="19"/>
  <c r="N29" i="19"/>
  <c r="N30" i="19"/>
  <c r="N31" i="19"/>
  <c r="N32" i="19"/>
  <c r="N33" i="19"/>
  <c r="N34" i="19"/>
  <c r="P34" i="19" s="1"/>
  <c r="N35" i="19"/>
  <c r="N36" i="19"/>
  <c r="N37" i="19"/>
  <c r="P37" i="19" s="1"/>
  <c r="N38" i="19"/>
  <c r="P38" i="19" s="1"/>
  <c r="N39" i="19"/>
  <c r="P39" i="19" s="1"/>
  <c r="N40" i="19"/>
  <c r="N41" i="19"/>
  <c r="N42" i="19"/>
  <c r="N43" i="19"/>
  <c r="N44" i="19"/>
  <c r="N45" i="19"/>
  <c r="N46" i="19"/>
  <c r="N47" i="19"/>
  <c r="N48" i="19"/>
  <c r="N49" i="19"/>
  <c r="N50" i="19"/>
  <c r="N51" i="19"/>
  <c r="N52" i="19"/>
  <c r="N53" i="19"/>
  <c r="N54" i="19"/>
  <c r="N55" i="19"/>
  <c r="N56" i="19"/>
  <c r="N57" i="19"/>
  <c r="P57" i="19" s="1"/>
  <c r="N58" i="19"/>
  <c r="N59" i="19"/>
  <c r="N60" i="19"/>
  <c r="N61" i="19"/>
  <c r="N62" i="19"/>
  <c r="N63" i="19"/>
  <c r="N64" i="19"/>
  <c r="N65" i="19"/>
  <c r="N66" i="19"/>
  <c r="N67" i="19"/>
  <c r="N68" i="19"/>
  <c r="N69" i="19"/>
  <c r="N70" i="19"/>
  <c r="N71" i="19"/>
  <c r="N72" i="19"/>
  <c r="N73" i="19"/>
  <c r="N74" i="19"/>
  <c r="N75" i="19"/>
  <c r="N76" i="19"/>
  <c r="N77" i="19"/>
  <c r="P77" i="19" s="1"/>
  <c r="N78" i="19"/>
  <c r="N79" i="19"/>
  <c r="N80" i="19"/>
  <c r="N81" i="19"/>
  <c r="N82" i="19"/>
  <c r="N83" i="19"/>
  <c r="N84" i="19"/>
  <c r="N85" i="19"/>
  <c r="N86" i="19"/>
  <c r="N87" i="19"/>
  <c r="N88" i="19"/>
  <c r="N89" i="19"/>
  <c r="N90" i="19"/>
  <c r="N91" i="19"/>
  <c r="N92" i="19"/>
  <c r="N93" i="19"/>
  <c r="N94" i="19"/>
  <c r="N95" i="19"/>
  <c r="N96" i="19"/>
  <c r="N97" i="19"/>
  <c r="P97" i="19" s="1"/>
  <c r="N98" i="19"/>
  <c r="N99" i="19"/>
  <c r="N100" i="19"/>
  <c r="N101" i="19"/>
  <c r="N102" i="19"/>
  <c r="N103" i="19"/>
  <c r="N104" i="19"/>
  <c r="N105" i="19"/>
  <c r="N106" i="19"/>
  <c r="N107" i="19"/>
  <c r="N108" i="19"/>
  <c r="N109" i="19"/>
  <c r="N110" i="19"/>
  <c r="N111" i="19"/>
  <c r="N112" i="19"/>
  <c r="N113" i="19"/>
  <c r="N114" i="19"/>
  <c r="N115" i="19"/>
  <c r="N116" i="19"/>
  <c r="N117" i="19"/>
  <c r="P117" i="19" s="1"/>
  <c r="N118" i="19"/>
  <c r="N119" i="19"/>
  <c r="N120" i="19"/>
  <c r="N121" i="19"/>
  <c r="N122" i="19"/>
  <c r="N123" i="19"/>
  <c r="N124" i="19"/>
  <c r="N125" i="19"/>
  <c r="N126" i="19"/>
  <c r="N127" i="19"/>
  <c r="N128" i="19"/>
  <c r="N129" i="19"/>
  <c r="N130" i="19"/>
  <c r="N131" i="19"/>
  <c r="N132" i="19"/>
  <c r="N133" i="19"/>
  <c r="N134" i="19"/>
  <c r="N135" i="19"/>
  <c r="N136" i="19"/>
  <c r="N137" i="19"/>
  <c r="P137" i="19" s="1"/>
  <c r="N138" i="19"/>
  <c r="N139" i="19"/>
  <c r="N140" i="19"/>
  <c r="N141" i="19"/>
  <c r="N142" i="19"/>
  <c r="N143" i="19"/>
  <c r="N144" i="19"/>
  <c r="N145" i="19"/>
  <c r="N146" i="19"/>
  <c r="N147" i="19"/>
  <c r="N148" i="19"/>
  <c r="N149" i="19"/>
  <c r="N150" i="19"/>
  <c r="N151" i="19"/>
  <c r="N152" i="19"/>
  <c r="N153" i="19"/>
  <c r="N154" i="19"/>
  <c r="N155" i="19"/>
  <c r="N156" i="19"/>
  <c r="N157" i="19"/>
  <c r="P157" i="19" s="1"/>
  <c r="N158" i="19"/>
  <c r="N159" i="19"/>
  <c r="N160" i="19"/>
  <c r="N161" i="19"/>
  <c r="N162" i="19"/>
  <c r="N163" i="19"/>
  <c r="N164" i="19"/>
  <c r="N165" i="19"/>
  <c r="N166" i="19"/>
  <c r="N167" i="19"/>
  <c r="N168" i="19"/>
  <c r="N169" i="19"/>
  <c r="N170" i="19"/>
  <c r="N171" i="19"/>
  <c r="N172" i="19"/>
  <c r="N173" i="19"/>
  <c r="N174" i="19"/>
  <c r="N175" i="19"/>
  <c r="N176" i="19"/>
  <c r="N177" i="19"/>
  <c r="P177" i="19" s="1"/>
  <c r="N178" i="19"/>
  <c r="N179" i="19"/>
  <c r="N180" i="19"/>
  <c r="N181" i="19"/>
  <c r="N182" i="19"/>
  <c r="N183" i="19"/>
  <c r="N184" i="19"/>
  <c r="N185" i="19"/>
  <c r="N186" i="19"/>
  <c r="N187" i="19"/>
  <c r="N188" i="19"/>
  <c r="N189" i="19"/>
  <c r="N190" i="19"/>
  <c r="N191" i="19"/>
  <c r="N192" i="19"/>
  <c r="N193" i="19"/>
  <c r="N194" i="19"/>
  <c r="N195" i="19"/>
  <c r="N196" i="19"/>
  <c r="N197" i="19"/>
  <c r="P197" i="19" s="1"/>
  <c r="N198" i="19"/>
  <c r="N199" i="19"/>
  <c r="N200" i="19"/>
  <c r="N201" i="19"/>
  <c r="N202" i="19"/>
  <c r="N203" i="19"/>
  <c r="N204" i="19"/>
  <c r="N205" i="19"/>
  <c r="N206" i="19"/>
  <c r="N207" i="19"/>
  <c r="N208" i="19"/>
  <c r="N209" i="19"/>
  <c r="N210" i="19"/>
  <c r="N211" i="19"/>
  <c r="N212" i="19"/>
  <c r="N213" i="19"/>
  <c r="N214" i="19"/>
  <c r="N215" i="19"/>
  <c r="N216" i="19"/>
  <c r="N217" i="19"/>
  <c r="P217" i="19" s="1"/>
  <c r="N218" i="19"/>
  <c r="N219" i="19"/>
  <c r="N220" i="19"/>
  <c r="N221" i="19"/>
  <c r="N222" i="19"/>
  <c r="N223" i="19"/>
  <c r="N224" i="19"/>
  <c r="N225" i="19"/>
  <c r="N226" i="19"/>
  <c r="N227" i="19"/>
  <c r="N228" i="19"/>
  <c r="N229" i="19"/>
  <c r="N230" i="19"/>
  <c r="N231" i="19"/>
  <c r="N232" i="19"/>
  <c r="N233" i="19"/>
  <c r="N234" i="19"/>
  <c r="N235" i="19"/>
  <c r="N236" i="19"/>
  <c r="N237" i="19"/>
  <c r="P237" i="19" s="1"/>
  <c r="N238" i="19"/>
  <c r="N239" i="19"/>
  <c r="N240" i="19"/>
  <c r="N241" i="19"/>
  <c r="N242" i="19"/>
  <c r="N243" i="19"/>
  <c r="N244" i="19"/>
  <c r="N245" i="19"/>
  <c r="N246" i="19"/>
  <c r="N247" i="19"/>
  <c r="N248" i="19"/>
  <c r="N249" i="19"/>
  <c r="N250" i="19"/>
  <c r="N251" i="19"/>
  <c r="N252" i="19"/>
  <c r="N253" i="19"/>
  <c r="N254" i="19"/>
  <c r="N255" i="19"/>
  <c r="N256" i="19"/>
  <c r="N257" i="19"/>
  <c r="P257" i="19" s="1"/>
  <c r="N258" i="19"/>
  <c r="N259" i="19"/>
  <c r="N260" i="19"/>
  <c r="N261" i="19"/>
  <c r="N262" i="19"/>
  <c r="N263" i="19"/>
  <c r="N264" i="19"/>
  <c r="N265" i="19"/>
  <c r="N266" i="19"/>
  <c r="N267" i="19"/>
  <c r="N268" i="19"/>
  <c r="N269" i="19"/>
  <c r="N270" i="19"/>
  <c r="N271" i="19"/>
  <c r="N272" i="19"/>
  <c r="N273" i="19"/>
  <c r="N274" i="19"/>
  <c r="N275" i="19"/>
  <c r="N276" i="19"/>
  <c r="N277" i="19"/>
  <c r="P277" i="19" s="1"/>
  <c r="N278" i="19"/>
  <c r="N279" i="19"/>
  <c r="N280" i="19"/>
  <c r="N281" i="19"/>
  <c r="N282" i="19"/>
  <c r="N283" i="19"/>
  <c r="N284" i="19"/>
  <c r="N285" i="19"/>
  <c r="N286" i="19"/>
  <c r="N287" i="19"/>
  <c r="N288" i="19"/>
  <c r="N289" i="19"/>
  <c r="N290" i="19"/>
  <c r="N291" i="19"/>
  <c r="N292" i="19"/>
  <c r="N293" i="19"/>
  <c r="N294" i="19"/>
  <c r="N295" i="19"/>
  <c r="N296" i="19"/>
  <c r="N297" i="19"/>
  <c r="P297" i="19" s="1"/>
  <c r="N298" i="19"/>
  <c r="N299" i="19"/>
  <c r="N300" i="19"/>
  <c r="N301" i="19"/>
  <c r="N302" i="19"/>
  <c r="N303" i="19"/>
  <c r="N304" i="19"/>
  <c r="N305" i="19"/>
  <c r="N306" i="19"/>
  <c r="N307" i="19"/>
  <c r="N308" i="19"/>
  <c r="N309" i="19"/>
  <c r="N310" i="19"/>
  <c r="N311" i="19"/>
  <c r="N312" i="19"/>
  <c r="N313" i="19"/>
  <c r="N314" i="19"/>
  <c r="N315" i="19"/>
  <c r="N316" i="19"/>
  <c r="N317" i="19"/>
  <c r="P317" i="19" s="1"/>
  <c r="N318" i="19"/>
  <c r="N319" i="19"/>
  <c r="N320" i="19"/>
  <c r="N321" i="19"/>
  <c r="N322" i="19"/>
  <c r="N323" i="19"/>
  <c r="N324" i="19"/>
  <c r="N325" i="19"/>
  <c r="N326" i="19"/>
  <c r="N327" i="19"/>
  <c r="N328" i="19"/>
  <c r="N329" i="19"/>
  <c r="N330" i="19"/>
  <c r="N331" i="19"/>
  <c r="N332" i="19"/>
  <c r="N333" i="19"/>
  <c r="N334" i="19"/>
  <c r="N335" i="19"/>
  <c r="N336" i="19"/>
  <c r="N337" i="19"/>
  <c r="P337" i="19" s="1"/>
  <c r="N338" i="19"/>
  <c r="N339" i="19"/>
  <c r="N340" i="19"/>
  <c r="N341" i="19"/>
  <c r="N342" i="19"/>
  <c r="N343" i="19"/>
  <c r="N344" i="19"/>
  <c r="N345" i="19"/>
  <c r="N346" i="19"/>
  <c r="N347" i="19"/>
  <c r="N348" i="19"/>
  <c r="N349" i="19"/>
  <c r="N350" i="19"/>
  <c r="N351" i="19"/>
  <c r="N352" i="19"/>
  <c r="N353" i="19"/>
  <c r="N354" i="19"/>
  <c r="N355" i="19"/>
  <c r="N356" i="19"/>
  <c r="N357" i="19"/>
  <c r="P357" i="19" s="1"/>
  <c r="N358" i="19"/>
  <c r="N359" i="19"/>
  <c r="N360" i="19"/>
  <c r="N361" i="19"/>
  <c r="N362" i="19"/>
  <c r="N363" i="19"/>
  <c r="N364" i="19"/>
  <c r="N365" i="19"/>
  <c r="N366" i="19"/>
  <c r="N367" i="19"/>
  <c r="N368" i="19"/>
  <c r="N369" i="19"/>
  <c r="N370" i="19"/>
  <c r="N371" i="19"/>
  <c r="N372" i="19"/>
  <c r="N373" i="19"/>
  <c r="N374" i="19"/>
  <c r="N375" i="19"/>
  <c r="N376" i="19"/>
  <c r="N377" i="19"/>
  <c r="P377" i="19" s="1"/>
  <c r="N378" i="19"/>
  <c r="N379" i="19"/>
  <c r="N380" i="19"/>
  <c r="N381" i="19"/>
  <c r="N382" i="19"/>
  <c r="N383" i="19"/>
  <c r="N384" i="19"/>
  <c r="N385" i="19"/>
  <c r="N386" i="19"/>
  <c r="N387" i="19"/>
  <c r="N388" i="19"/>
  <c r="N389" i="19"/>
  <c r="N390" i="19"/>
  <c r="N391" i="19"/>
  <c r="N392" i="19"/>
  <c r="N393" i="19"/>
  <c r="N394" i="19"/>
  <c r="N395" i="19"/>
  <c r="N396" i="19"/>
  <c r="N397" i="19"/>
  <c r="P397" i="19" s="1"/>
  <c r="N398" i="19"/>
  <c r="N399" i="19"/>
  <c r="N400" i="19"/>
  <c r="N401" i="19"/>
  <c r="N402" i="19"/>
  <c r="N403" i="19"/>
  <c r="N404" i="19"/>
  <c r="N405" i="19"/>
  <c r="N406" i="19"/>
  <c r="N407" i="19"/>
  <c r="N408" i="19"/>
  <c r="N409" i="19"/>
  <c r="N410" i="19"/>
  <c r="N411" i="19"/>
  <c r="N412" i="19"/>
  <c r="N413" i="19"/>
  <c r="N414" i="19"/>
  <c r="N415" i="19"/>
  <c r="N416" i="19"/>
  <c r="N417" i="19"/>
  <c r="P417" i="19" s="1"/>
  <c r="N418" i="19"/>
  <c r="N419" i="19"/>
  <c r="N420" i="19"/>
  <c r="N421" i="19"/>
  <c r="N422" i="19"/>
  <c r="N423" i="19"/>
  <c r="N424" i="19"/>
  <c r="N425" i="19"/>
  <c r="N426" i="19"/>
  <c r="N427" i="19"/>
  <c r="N428" i="19"/>
  <c r="N429" i="19"/>
  <c r="N430" i="19"/>
  <c r="N431" i="19"/>
  <c r="N432" i="19"/>
  <c r="N433" i="19"/>
  <c r="N434" i="19"/>
  <c r="N435" i="19"/>
  <c r="N436" i="19"/>
  <c r="N437" i="19"/>
  <c r="P437" i="19" s="1"/>
  <c r="N438" i="19"/>
  <c r="N439" i="19"/>
  <c r="N440" i="19"/>
  <c r="N441" i="19"/>
  <c r="N442" i="19"/>
  <c r="N443" i="19"/>
  <c r="N444" i="19"/>
  <c r="N445" i="19"/>
  <c r="N446" i="19"/>
  <c r="N447" i="19"/>
  <c r="N448" i="19"/>
  <c r="N449" i="19"/>
  <c r="N450" i="19"/>
  <c r="N451" i="19"/>
  <c r="N452" i="19"/>
  <c r="N453" i="19"/>
  <c r="N454" i="19"/>
  <c r="N455" i="19"/>
  <c r="N456" i="19"/>
  <c r="N457" i="19"/>
  <c r="P457" i="19" s="1"/>
  <c r="N458" i="19"/>
  <c r="N459" i="19"/>
  <c r="N460" i="19"/>
  <c r="N461" i="19"/>
  <c r="N462" i="19"/>
  <c r="N463" i="19"/>
  <c r="N464" i="19"/>
  <c r="N465" i="19"/>
  <c r="N466" i="19"/>
  <c r="N467" i="19"/>
  <c r="N468" i="19"/>
  <c r="N469" i="19"/>
  <c r="N470" i="19"/>
  <c r="N471" i="19"/>
  <c r="N472" i="19"/>
  <c r="N473" i="19"/>
  <c r="N474" i="19"/>
  <c r="N475" i="19"/>
  <c r="N476" i="19"/>
  <c r="N477" i="19"/>
  <c r="P477" i="19" s="1"/>
  <c r="N478" i="19"/>
  <c r="N479" i="19"/>
  <c r="N480" i="19"/>
  <c r="N481" i="19"/>
  <c r="N482" i="19"/>
  <c r="N483" i="19"/>
  <c r="N484" i="19"/>
  <c r="N485" i="19"/>
  <c r="N486" i="19"/>
  <c r="N487" i="19"/>
  <c r="N488" i="19"/>
  <c r="N489" i="19"/>
  <c r="N490" i="19"/>
  <c r="N491" i="19"/>
  <c r="N492" i="19"/>
  <c r="N493" i="19"/>
  <c r="N494" i="19"/>
  <c r="N495" i="19"/>
  <c r="N496" i="19"/>
  <c r="N497" i="19"/>
  <c r="P497" i="19" s="1"/>
  <c r="N498" i="19"/>
  <c r="N499" i="19"/>
  <c r="N500" i="19"/>
  <c r="N501" i="19"/>
  <c r="N502" i="19"/>
  <c r="N503" i="19"/>
  <c r="N504" i="19"/>
  <c r="N505" i="19"/>
  <c r="N506" i="19"/>
  <c r="N507" i="19"/>
  <c r="N508" i="19"/>
  <c r="N509" i="19"/>
  <c r="N510" i="19"/>
  <c r="N511" i="19"/>
  <c r="N512" i="19"/>
  <c r="N513" i="19"/>
  <c r="N514" i="19"/>
  <c r="N515" i="19"/>
  <c r="N516" i="19"/>
  <c r="N517" i="19"/>
  <c r="P517" i="19" s="1"/>
  <c r="N518" i="19"/>
  <c r="N519" i="19"/>
  <c r="N520" i="19"/>
  <c r="N521" i="19"/>
  <c r="N522" i="19"/>
  <c r="N523" i="19"/>
  <c r="N524" i="19"/>
  <c r="N525" i="19"/>
  <c r="N526" i="19"/>
  <c r="N527" i="19"/>
  <c r="N528" i="19"/>
  <c r="N529" i="19"/>
  <c r="N530" i="19"/>
  <c r="N531" i="19"/>
  <c r="N532" i="19"/>
  <c r="N533" i="19"/>
  <c r="N534" i="19"/>
  <c r="N535" i="19"/>
  <c r="N536" i="19"/>
  <c r="N537" i="19"/>
  <c r="P537" i="19" s="1"/>
  <c r="N538" i="19"/>
  <c r="N539" i="19"/>
  <c r="N540" i="19"/>
  <c r="N541" i="19"/>
  <c r="N542" i="19"/>
  <c r="N543" i="19"/>
  <c r="N544" i="19"/>
  <c r="N545" i="19"/>
  <c r="N546" i="19"/>
  <c r="N547" i="19"/>
  <c r="N548" i="19"/>
  <c r="N549" i="19"/>
  <c r="N550" i="19"/>
  <c r="N551" i="19"/>
  <c r="N552" i="19"/>
  <c r="N553" i="19"/>
  <c r="N554" i="19"/>
  <c r="N555" i="19"/>
  <c r="N556" i="19"/>
  <c r="N557" i="19"/>
  <c r="P557" i="19" s="1"/>
  <c r="N558" i="19"/>
  <c r="N559" i="19"/>
  <c r="N560" i="19"/>
  <c r="N561" i="19"/>
  <c r="N562" i="19"/>
  <c r="N563" i="19"/>
  <c r="N564" i="19"/>
  <c r="N565" i="19"/>
  <c r="N566" i="19"/>
  <c r="N567" i="19"/>
  <c r="N568" i="19"/>
  <c r="N569" i="19"/>
  <c r="N570" i="19"/>
  <c r="N571" i="19"/>
  <c r="N572" i="19"/>
  <c r="N573" i="19"/>
  <c r="N574" i="19"/>
  <c r="N575" i="19"/>
  <c r="N576" i="19"/>
  <c r="N577" i="19"/>
  <c r="P577" i="19" s="1"/>
  <c r="N578" i="19"/>
  <c r="N579" i="19"/>
  <c r="N580" i="19"/>
  <c r="N581" i="19"/>
  <c r="N582" i="19"/>
  <c r="N583" i="19"/>
  <c r="N584" i="19"/>
  <c r="N585" i="19"/>
  <c r="N586" i="19"/>
  <c r="N587" i="19"/>
  <c r="N588" i="19"/>
  <c r="N589" i="19"/>
  <c r="N590" i="19"/>
  <c r="N591" i="19"/>
  <c r="N592" i="19"/>
  <c r="N593" i="19"/>
  <c r="N594" i="19"/>
  <c r="N595" i="19"/>
  <c r="N596" i="19"/>
  <c r="N597" i="19"/>
  <c r="P597" i="19" s="1"/>
  <c r="N598" i="19"/>
  <c r="N599" i="19"/>
  <c r="N600" i="19"/>
  <c r="N601" i="19"/>
  <c r="N602" i="19"/>
  <c r="N603" i="19"/>
  <c r="N604" i="19"/>
  <c r="N605" i="19"/>
  <c r="N606" i="19"/>
  <c r="N607" i="19"/>
  <c r="N608" i="19"/>
  <c r="N609" i="19"/>
  <c r="N610" i="19"/>
  <c r="N611" i="19"/>
  <c r="N612" i="19"/>
  <c r="N613" i="19"/>
  <c r="N614" i="19"/>
  <c r="N615" i="19"/>
  <c r="N616" i="19"/>
  <c r="N617" i="19"/>
  <c r="P617" i="19" s="1"/>
  <c r="N618" i="19"/>
  <c r="N619" i="19"/>
  <c r="N620" i="19"/>
  <c r="N621" i="19"/>
  <c r="N622" i="19"/>
  <c r="N623" i="19"/>
  <c r="N624" i="19"/>
  <c r="N625" i="19"/>
  <c r="N626" i="19"/>
  <c r="N627" i="19"/>
  <c r="N628" i="19"/>
  <c r="N629" i="19"/>
  <c r="N630" i="19"/>
  <c r="N631" i="19"/>
  <c r="N632" i="19"/>
  <c r="N633" i="19"/>
  <c r="N634" i="19"/>
  <c r="N635" i="19"/>
  <c r="N636" i="19"/>
  <c r="N637" i="19"/>
  <c r="P637" i="19" s="1"/>
  <c r="N638" i="19"/>
  <c r="N639" i="19"/>
  <c r="N640" i="19"/>
  <c r="N641" i="19"/>
  <c r="N642" i="19"/>
  <c r="N643" i="19"/>
  <c r="N644" i="19"/>
  <c r="N645" i="19"/>
  <c r="N646" i="19"/>
  <c r="N647" i="19"/>
  <c r="N648" i="19"/>
  <c r="N649" i="19"/>
  <c r="N650" i="19"/>
  <c r="N651" i="19"/>
  <c r="N652" i="19"/>
  <c r="N653" i="19"/>
  <c r="N654" i="19"/>
  <c r="N655" i="19"/>
  <c r="N656" i="19"/>
  <c r="N657" i="19"/>
  <c r="P657" i="19" s="1"/>
  <c r="N658" i="19"/>
  <c r="N659" i="19"/>
  <c r="N660" i="19"/>
  <c r="N661" i="19"/>
  <c r="N662" i="19"/>
  <c r="N663" i="19"/>
  <c r="N664" i="19"/>
  <c r="N665" i="19"/>
  <c r="N666" i="19"/>
  <c r="N667" i="19"/>
  <c r="N668" i="19"/>
  <c r="N669" i="19"/>
  <c r="N670" i="19"/>
  <c r="N671" i="19"/>
  <c r="N672" i="19"/>
  <c r="N673" i="19"/>
  <c r="N674" i="19"/>
  <c r="N675" i="19"/>
  <c r="N676" i="19"/>
  <c r="N677" i="19"/>
  <c r="P677" i="19" s="1"/>
  <c r="N678" i="19"/>
  <c r="N679" i="19"/>
  <c r="N680" i="19"/>
  <c r="N681" i="19"/>
  <c r="N682" i="19"/>
  <c r="N683" i="19"/>
  <c r="N684" i="19"/>
  <c r="N685" i="19"/>
  <c r="N686" i="19"/>
  <c r="N687" i="19"/>
  <c r="N688" i="19"/>
  <c r="N689" i="19"/>
  <c r="N690" i="19"/>
  <c r="N691" i="19"/>
  <c r="N692" i="19"/>
  <c r="N693" i="19"/>
  <c r="N694" i="19"/>
  <c r="N695" i="19"/>
  <c r="N696" i="19"/>
  <c r="N697" i="19"/>
  <c r="P697" i="19" s="1"/>
  <c r="N698" i="19"/>
  <c r="N699" i="19"/>
  <c r="N700" i="19"/>
  <c r="N701" i="19"/>
  <c r="N702" i="19"/>
  <c r="N703" i="19"/>
  <c r="N704" i="19"/>
  <c r="N705" i="19"/>
  <c r="N706" i="19"/>
  <c r="N707" i="19"/>
  <c r="N708" i="19"/>
  <c r="N709" i="19"/>
  <c r="N710" i="19"/>
  <c r="N711" i="19"/>
  <c r="N712" i="19"/>
  <c r="N713" i="19"/>
  <c r="N714" i="19"/>
  <c r="N715" i="19"/>
  <c r="N716" i="19"/>
  <c r="N717" i="19"/>
  <c r="P717" i="19" s="1"/>
  <c r="N718" i="19"/>
  <c r="N719" i="19"/>
  <c r="N720" i="19"/>
  <c r="N721" i="19"/>
  <c r="N722" i="19"/>
  <c r="N723" i="19"/>
  <c r="N724" i="19"/>
  <c r="N725" i="19"/>
  <c r="N726" i="19"/>
  <c r="N727" i="19"/>
  <c r="N728" i="19"/>
  <c r="N729" i="19"/>
  <c r="N730" i="19"/>
  <c r="N731" i="19"/>
  <c r="N732" i="19"/>
  <c r="N733" i="19"/>
  <c r="N734" i="19"/>
  <c r="P734" i="19" s="1"/>
  <c r="N735" i="19"/>
  <c r="N736" i="19"/>
  <c r="N737" i="19"/>
  <c r="P737" i="19" s="1"/>
  <c r="N738" i="19"/>
  <c r="N739" i="19"/>
  <c r="N740" i="19"/>
  <c r="N741" i="19"/>
  <c r="N742" i="19"/>
  <c r="N743" i="19"/>
  <c r="N744" i="19"/>
  <c r="N745" i="19"/>
  <c r="N746" i="19"/>
  <c r="N747" i="19"/>
  <c r="N748" i="19"/>
  <c r="N749" i="19"/>
  <c r="N750" i="19"/>
  <c r="N751" i="19"/>
  <c r="N752" i="19"/>
  <c r="N753" i="19"/>
  <c r="N754" i="19"/>
  <c r="P754" i="19" s="1"/>
  <c r="N755" i="19"/>
  <c r="N756" i="19"/>
  <c r="N757" i="19"/>
  <c r="P757" i="19" s="1"/>
  <c r="N758" i="19"/>
  <c r="N759" i="19"/>
  <c r="N760" i="19"/>
  <c r="N761" i="19"/>
  <c r="N762" i="19"/>
  <c r="N763" i="19"/>
  <c r="N764" i="19"/>
  <c r="N765" i="19"/>
  <c r="N766" i="19"/>
  <c r="N767" i="19"/>
  <c r="N768" i="19"/>
  <c r="N769" i="19"/>
  <c r="N770" i="19"/>
  <c r="N771" i="19"/>
  <c r="N772" i="19"/>
  <c r="N773" i="19"/>
  <c r="N774" i="19"/>
  <c r="P774" i="19" s="1"/>
  <c r="N775" i="19"/>
  <c r="N776" i="19"/>
  <c r="N777" i="19"/>
  <c r="P777" i="19" s="1"/>
  <c r="N778" i="19"/>
  <c r="N779" i="19"/>
  <c r="N780" i="19"/>
  <c r="N781" i="19"/>
  <c r="N782" i="19"/>
  <c r="N783" i="19"/>
  <c r="N784" i="19"/>
  <c r="N785" i="19"/>
  <c r="N786" i="19"/>
  <c r="N787" i="19"/>
  <c r="N788" i="19"/>
  <c r="N789" i="19"/>
  <c r="N790" i="19"/>
  <c r="N791" i="19"/>
  <c r="N792" i="19"/>
  <c r="N793" i="19"/>
  <c r="N794" i="19"/>
  <c r="P794" i="19" s="1"/>
  <c r="N795" i="19"/>
  <c r="N796" i="19"/>
  <c r="N797" i="19"/>
  <c r="P797" i="19" s="1"/>
  <c r="N798" i="19"/>
  <c r="N799" i="19"/>
  <c r="N800" i="19"/>
  <c r="N801" i="19"/>
  <c r="N802" i="19"/>
  <c r="N803" i="19"/>
  <c r="N804" i="19"/>
  <c r="N805" i="19"/>
  <c r="N806" i="19"/>
  <c r="N807" i="19"/>
  <c r="N808" i="19"/>
  <c r="N809" i="19"/>
  <c r="N810" i="19"/>
  <c r="N811" i="19"/>
  <c r="N812" i="19"/>
  <c r="N813" i="19"/>
  <c r="N814" i="19"/>
  <c r="P814" i="19" s="1"/>
  <c r="N815" i="19"/>
  <c r="N816" i="19"/>
  <c r="N817" i="19"/>
  <c r="P817" i="19" s="1"/>
  <c r="N818" i="19"/>
  <c r="N819" i="19"/>
  <c r="N820" i="19"/>
  <c r="N821" i="19"/>
  <c r="N822" i="19"/>
  <c r="N823" i="19"/>
  <c r="N824" i="19"/>
  <c r="N825" i="19"/>
  <c r="N826" i="19"/>
  <c r="N827" i="19"/>
  <c r="N828" i="19"/>
  <c r="N829" i="19"/>
  <c r="N830" i="19"/>
  <c r="N831" i="19"/>
  <c r="N832" i="19"/>
  <c r="N833" i="19"/>
  <c r="N834" i="19"/>
  <c r="P834" i="19" s="1"/>
  <c r="N835" i="19"/>
  <c r="N836" i="19"/>
  <c r="N837" i="19"/>
  <c r="P837" i="19" s="1"/>
  <c r="N838" i="19"/>
  <c r="N839" i="19"/>
  <c r="N840" i="19"/>
  <c r="N841" i="19"/>
  <c r="N842" i="19"/>
  <c r="N843" i="19"/>
  <c r="N844" i="19"/>
  <c r="N845" i="19"/>
  <c r="N846" i="19"/>
  <c r="N847" i="19"/>
  <c r="N848" i="19"/>
  <c r="N849" i="19"/>
  <c r="N850" i="19"/>
  <c r="N851" i="19"/>
  <c r="N852" i="19"/>
  <c r="N853" i="19"/>
  <c r="N854" i="19"/>
  <c r="P854" i="19" s="1"/>
  <c r="N855" i="19"/>
  <c r="N856" i="19"/>
  <c r="N857" i="19"/>
  <c r="P857" i="19" s="1"/>
  <c r="N858" i="19"/>
  <c r="N859" i="19"/>
  <c r="N860" i="19"/>
  <c r="N861" i="19"/>
  <c r="N862" i="19"/>
  <c r="N863" i="19"/>
  <c r="N864" i="19"/>
  <c r="N865" i="19"/>
  <c r="N866" i="19"/>
  <c r="N867" i="19"/>
  <c r="N868" i="19"/>
  <c r="N869" i="19"/>
  <c r="N870" i="19"/>
  <c r="N871" i="19"/>
  <c r="N872" i="19"/>
  <c r="N873" i="19"/>
  <c r="N874" i="19"/>
  <c r="P874" i="19" s="1"/>
  <c r="N875" i="19"/>
  <c r="N876" i="19"/>
  <c r="N877" i="19"/>
  <c r="P877" i="19" s="1"/>
  <c r="N878" i="19"/>
  <c r="N879" i="19"/>
  <c r="N880" i="19"/>
  <c r="N881" i="19"/>
  <c r="N882" i="19"/>
  <c r="N883" i="19"/>
  <c r="N884" i="19"/>
  <c r="N885" i="19"/>
  <c r="N886" i="19"/>
  <c r="N887" i="19"/>
  <c r="N888" i="19"/>
  <c r="N889" i="19"/>
  <c r="N890" i="19"/>
  <c r="N891" i="19"/>
  <c r="N892" i="19"/>
  <c r="N893" i="19"/>
  <c r="N894" i="19"/>
  <c r="P894" i="19" s="1"/>
  <c r="N895" i="19"/>
  <c r="N896" i="19"/>
  <c r="N897" i="19"/>
  <c r="P897" i="19" s="1"/>
  <c r="N898" i="19"/>
  <c r="N899" i="19"/>
  <c r="N900" i="19"/>
  <c r="N901" i="19"/>
  <c r="N902" i="19"/>
  <c r="N903" i="19"/>
  <c r="N904" i="19"/>
  <c r="N905" i="19"/>
  <c r="N906" i="19"/>
  <c r="N907" i="19"/>
  <c r="N908" i="19"/>
  <c r="N909" i="19"/>
  <c r="N910" i="19"/>
  <c r="N911" i="19"/>
  <c r="N912" i="19"/>
  <c r="N913" i="19"/>
  <c r="N914" i="19"/>
  <c r="P914" i="19" s="1"/>
  <c r="N915" i="19"/>
  <c r="N916" i="19"/>
  <c r="N917" i="19"/>
  <c r="P917" i="19" s="1"/>
  <c r="N918" i="19"/>
  <c r="N919" i="19"/>
  <c r="N920" i="19"/>
  <c r="N921" i="19"/>
  <c r="N922" i="19"/>
  <c r="N923" i="19"/>
  <c r="N924" i="19"/>
  <c r="N925" i="19"/>
  <c r="N926" i="19"/>
  <c r="N927" i="19"/>
  <c r="N928" i="19"/>
  <c r="N929" i="19"/>
  <c r="N930" i="19"/>
  <c r="N931" i="19"/>
  <c r="N932" i="19"/>
  <c r="N933" i="19"/>
  <c r="N934" i="19"/>
  <c r="P934" i="19" s="1"/>
  <c r="N935" i="19"/>
  <c r="N936" i="19"/>
  <c r="N937" i="19"/>
  <c r="P937" i="19" s="1"/>
  <c r="N938" i="19"/>
  <c r="N939" i="19"/>
  <c r="N940" i="19"/>
  <c r="N941" i="19"/>
  <c r="N942" i="19"/>
  <c r="N943" i="19"/>
  <c r="N944" i="19"/>
  <c r="N945" i="19"/>
  <c r="N946" i="19"/>
  <c r="N947" i="19"/>
  <c r="N948" i="19"/>
  <c r="N949" i="19"/>
  <c r="N950" i="19"/>
  <c r="N951" i="19"/>
  <c r="N952" i="19"/>
  <c r="N953" i="19"/>
  <c r="N954" i="19"/>
  <c r="P954" i="19" s="1"/>
  <c r="N955" i="19"/>
  <c r="N956" i="19"/>
  <c r="N957" i="19"/>
  <c r="P957" i="19" s="1"/>
  <c r="N958" i="19"/>
  <c r="N959" i="19"/>
  <c r="N960" i="19"/>
  <c r="N961" i="19"/>
  <c r="N962" i="19"/>
  <c r="N963" i="19"/>
  <c r="N964" i="19"/>
  <c r="N965" i="19"/>
  <c r="N966" i="19"/>
  <c r="N967" i="19"/>
  <c r="N968" i="19"/>
  <c r="N969" i="19"/>
  <c r="N970" i="19"/>
  <c r="N971" i="19"/>
  <c r="N972" i="19"/>
  <c r="N973" i="19"/>
  <c r="N974" i="19"/>
  <c r="P974" i="19" s="1"/>
  <c r="N975" i="19"/>
  <c r="N976" i="19"/>
  <c r="N977" i="19"/>
  <c r="P977" i="19" s="1"/>
  <c r="N978" i="19"/>
  <c r="N979" i="19"/>
  <c r="N980" i="19"/>
  <c r="N981" i="19"/>
  <c r="N982" i="19"/>
  <c r="N983" i="19"/>
  <c r="N984" i="19"/>
  <c r="N985" i="19"/>
  <c r="N986" i="19"/>
  <c r="N987" i="19"/>
  <c r="N988" i="19"/>
  <c r="N989" i="19"/>
  <c r="N990" i="19"/>
  <c r="N991" i="19"/>
  <c r="N992" i="19"/>
  <c r="N993" i="19"/>
  <c r="N994" i="19"/>
  <c r="P994" i="19" s="1"/>
  <c r="N995" i="19"/>
  <c r="N996" i="19"/>
  <c r="N997" i="19"/>
  <c r="P997" i="19" s="1"/>
  <c r="N998" i="19"/>
  <c r="N999" i="19"/>
  <c r="N1000" i="19"/>
  <c r="N1001" i="19"/>
  <c r="N1002" i="19"/>
  <c r="N3" i="19"/>
  <c r="J4" i="19"/>
  <c r="J5" i="19"/>
  <c r="J6" i="19"/>
  <c r="J7" i="19"/>
  <c r="J8" i="19"/>
  <c r="J9" i="19"/>
  <c r="J10" i="19"/>
  <c r="J11" i="19"/>
  <c r="J12" i="19"/>
  <c r="K12" i="19" s="1"/>
  <c r="J13" i="19"/>
  <c r="K13" i="19" s="1"/>
  <c r="J14" i="19"/>
  <c r="K14" i="19" s="1"/>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118" i="19"/>
  <c r="J119" i="19"/>
  <c r="J120" i="19"/>
  <c r="J121" i="19"/>
  <c r="J122" i="19"/>
  <c r="J123" i="19"/>
  <c r="J124" i="19"/>
  <c r="J125" i="19"/>
  <c r="J126" i="19"/>
  <c r="J127" i="19"/>
  <c r="J128" i="19"/>
  <c r="J129" i="19"/>
  <c r="J130" i="19"/>
  <c r="J131" i="19"/>
  <c r="J132" i="19"/>
  <c r="J133" i="19"/>
  <c r="J134" i="19"/>
  <c r="J135" i="19"/>
  <c r="J136" i="19"/>
  <c r="J137" i="19"/>
  <c r="J138" i="19"/>
  <c r="J139" i="19"/>
  <c r="J140" i="19"/>
  <c r="J141" i="19"/>
  <c r="J142" i="19"/>
  <c r="J143" i="19"/>
  <c r="J144" i="19"/>
  <c r="J145" i="19"/>
  <c r="J146" i="19"/>
  <c r="J147" i="19"/>
  <c r="J148" i="19"/>
  <c r="J149" i="19"/>
  <c r="J150" i="19"/>
  <c r="J151" i="19"/>
  <c r="J152" i="19"/>
  <c r="J153" i="19"/>
  <c r="J154" i="19"/>
  <c r="J155" i="19"/>
  <c r="J156" i="19"/>
  <c r="J157" i="19"/>
  <c r="J158" i="19"/>
  <c r="J159" i="19"/>
  <c r="J160" i="19"/>
  <c r="J161" i="19"/>
  <c r="J162" i="19"/>
  <c r="J163" i="19"/>
  <c r="J164" i="19"/>
  <c r="J165" i="19"/>
  <c r="J166" i="19"/>
  <c r="J167" i="19"/>
  <c r="J168" i="19"/>
  <c r="J169" i="19"/>
  <c r="J170" i="19"/>
  <c r="J171" i="19"/>
  <c r="J172" i="19"/>
  <c r="J173" i="19"/>
  <c r="J174" i="19"/>
  <c r="J175" i="19"/>
  <c r="J176" i="19"/>
  <c r="J177" i="19"/>
  <c r="J178" i="19"/>
  <c r="J179" i="19"/>
  <c r="J180" i="19"/>
  <c r="J181" i="19"/>
  <c r="J182" i="19"/>
  <c r="J183" i="19"/>
  <c r="J184" i="19"/>
  <c r="J185" i="19"/>
  <c r="J186" i="19"/>
  <c r="J187" i="19"/>
  <c r="J188" i="19"/>
  <c r="J189" i="19"/>
  <c r="J190" i="19"/>
  <c r="J191" i="19"/>
  <c r="J192" i="19"/>
  <c r="J193" i="19"/>
  <c r="J194" i="19"/>
  <c r="J195" i="19"/>
  <c r="J196" i="19"/>
  <c r="J197" i="19"/>
  <c r="J198" i="19"/>
  <c r="J199" i="19"/>
  <c r="J200" i="19"/>
  <c r="J201" i="19"/>
  <c r="J202" i="19"/>
  <c r="J203" i="19"/>
  <c r="J204" i="19"/>
  <c r="J205" i="19"/>
  <c r="J206" i="19"/>
  <c r="J207" i="19"/>
  <c r="J208" i="19"/>
  <c r="J209" i="19"/>
  <c r="J210" i="19"/>
  <c r="J211" i="19"/>
  <c r="J212" i="19"/>
  <c r="J213" i="19"/>
  <c r="J214" i="19"/>
  <c r="J215" i="19"/>
  <c r="J216" i="19"/>
  <c r="J217" i="19"/>
  <c r="J218" i="19"/>
  <c r="J219" i="19"/>
  <c r="J220" i="19"/>
  <c r="J221" i="19"/>
  <c r="J222" i="19"/>
  <c r="J223" i="19"/>
  <c r="J224" i="19"/>
  <c r="J225" i="19"/>
  <c r="J226" i="19"/>
  <c r="J227" i="19"/>
  <c r="J228" i="19"/>
  <c r="J229" i="19"/>
  <c r="J230" i="19"/>
  <c r="J231" i="19"/>
  <c r="J232" i="19"/>
  <c r="J233" i="19"/>
  <c r="J234" i="19"/>
  <c r="J235" i="19"/>
  <c r="J236" i="19"/>
  <c r="J237" i="19"/>
  <c r="J238" i="19"/>
  <c r="J239" i="19"/>
  <c r="J240" i="19"/>
  <c r="J241" i="19"/>
  <c r="J242" i="19"/>
  <c r="J243" i="19"/>
  <c r="J244" i="19"/>
  <c r="J245" i="19"/>
  <c r="J246" i="19"/>
  <c r="J247" i="19"/>
  <c r="J248" i="19"/>
  <c r="J249" i="19"/>
  <c r="J250" i="19"/>
  <c r="J251" i="19"/>
  <c r="J252" i="19"/>
  <c r="J253" i="19"/>
  <c r="J254" i="19"/>
  <c r="J255" i="19"/>
  <c r="J256" i="19"/>
  <c r="J257" i="19"/>
  <c r="J258" i="19"/>
  <c r="J259" i="19"/>
  <c r="J260" i="19"/>
  <c r="J261" i="19"/>
  <c r="J262" i="19"/>
  <c r="J263" i="19"/>
  <c r="J264" i="19"/>
  <c r="J265" i="19"/>
  <c r="J266" i="19"/>
  <c r="J267" i="19"/>
  <c r="J268" i="19"/>
  <c r="J269" i="19"/>
  <c r="J270" i="19"/>
  <c r="J271" i="19"/>
  <c r="J272" i="19"/>
  <c r="J273" i="19"/>
  <c r="J274" i="19"/>
  <c r="J275" i="19"/>
  <c r="J276" i="19"/>
  <c r="J277" i="19"/>
  <c r="J278" i="19"/>
  <c r="J279" i="19"/>
  <c r="J280" i="19"/>
  <c r="J281" i="19"/>
  <c r="J282" i="19"/>
  <c r="J283" i="19"/>
  <c r="J284" i="19"/>
  <c r="J285" i="19"/>
  <c r="J286" i="19"/>
  <c r="J287" i="19"/>
  <c r="J288" i="19"/>
  <c r="J289" i="19"/>
  <c r="J290" i="19"/>
  <c r="J291" i="19"/>
  <c r="J292" i="19"/>
  <c r="J293" i="19"/>
  <c r="J294" i="19"/>
  <c r="J295" i="19"/>
  <c r="J296" i="19"/>
  <c r="J297" i="19"/>
  <c r="J298" i="19"/>
  <c r="J299" i="19"/>
  <c r="J300" i="19"/>
  <c r="J301" i="19"/>
  <c r="J302" i="19"/>
  <c r="J303" i="19"/>
  <c r="J304" i="19"/>
  <c r="J305" i="19"/>
  <c r="J306" i="19"/>
  <c r="J307" i="19"/>
  <c r="J308" i="19"/>
  <c r="J309" i="19"/>
  <c r="J310" i="19"/>
  <c r="J311" i="19"/>
  <c r="J312" i="19"/>
  <c r="J313" i="19"/>
  <c r="J314" i="19"/>
  <c r="J315" i="19"/>
  <c r="J316" i="19"/>
  <c r="J317" i="19"/>
  <c r="J318" i="19"/>
  <c r="J319" i="19"/>
  <c r="J320" i="19"/>
  <c r="J321" i="19"/>
  <c r="J322" i="19"/>
  <c r="J323" i="19"/>
  <c r="J324" i="19"/>
  <c r="J325" i="19"/>
  <c r="J326" i="19"/>
  <c r="J327" i="19"/>
  <c r="J328" i="19"/>
  <c r="J329" i="19"/>
  <c r="J330" i="19"/>
  <c r="J331" i="19"/>
  <c r="J332" i="19"/>
  <c r="J333" i="19"/>
  <c r="J334" i="19"/>
  <c r="J335" i="19"/>
  <c r="J336" i="19"/>
  <c r="J337" i="19"/>
  <c r="J338" i="19"/>
  <c r="J339" i="19"/>
  <c r="J340" i="19"/>
  <c r="J341" i="19"/>
  <c r="J342" i="19"/>
  <c r="J343" i="19"/>
  <c r="J344" i="19"/>
  <c r="J345" i="19"/>
  <c r="J346" i="19"/>
  <c r="J347" i="19"/>
  <c r="J348" i="19"/>
  <c r="J349" i="19"/>
  <c r="J350" i="19"/>
  <c r="J351" i="19"/>
  <c r="J352" i="19"/>
  <c r="J353" i="19"/>
  <c r="J354" i="19"/>
  <c r="J355" i="19"/>
  <c r="J356" i="19"/>
  <c r="J357" i="19"/>
  <c r="J358" i="19"/>
  <c r="J359" i="19"/>
  <c r="J360" i="19"/>
  <c r="J361" i="19"/>
  <c r="J362" i="19"/>
  <c r="J363" i="19"/>
  <c r="J364" i="19"/>
  <c r="J365" i="19"/>
  <c r="J366" i="19"/>
  <c r="J367" i="19"/>
  <c r="J368" i="19"/>
  <c r="J369" i="19"/>
  <c r="J370" i="19"/>
  <c r="J371" i="19"/>
  <c r="J372" i="19"/>
  <c r="J373" i="19"/>
  <c r="J374" i="19"/>
  <c r="J375" i="19"/>
  <c r="J376" i="19"/>
  <c r="J377" i="19"/>
  <c r="J378" i="19"/>
  <c r="J379" i="19"/>
  <c r="J380" i="19"/>
  <c r="J381" i="19"/>
  <c r="J382" i="19"/>
  <c r="J383" i="19"/>
  <c r="J384" i="19"/>
  <c r="J385" i="19"/>
  <c r="J386" i="19"/>
  <c r="J387" i="19"/>
  <c r="J388" i="19"/>
  <c r="J389" i="19"/>
  <c r="J390" i="19"/>
  <c r="J391" i="19"/>
  <c r="J392" i="19"/>
  <c r="J393" i="19"/>
  <c r="J394" i="19"/>
  <c r="J395" i="19"/>
  <c r="J396" i="19"/>
  <c r="J397" i="19"/>
  <c r="J398" i="19"/>
  <c r="J399" i="19"/>
  <c r="J400" i="19"/>
  <c r="J401" i="19"/>
  <c r="J402" i="19"/>
  <c r="J403" i="19"/>
  <c r="J404" i="19"/>
  <c r="J405" i="19"/>
  <c r="J406" i="19"/>
  <c r="J407" i="19"/>
  <c r="J408" i="19"/>
  <c r="J409" i="19"/>
  <c r="J410" i="19"/>
  <c r="J411" i="19"/>
  <c r="J412" i="19"/>
  <c r="J413" i="19"/>
  <c r="J414" i="19"/>
  <c r="J415" i="19"/>
  <c r="J416" i="19"/>
  <c r="J417" i="19"/>
  <c r="J418" i="19"/>
  <c r="J419" i="19"/>
  <c r="J420" i="19"/>
  <c r="J421" i="19"/>
  <c r="J422" i="19"/>
  <c r="J423" i="19"/>
  <c r="J424" i="19"/>
  <c r="J425" i="19"/>
  <c r="J426" i="19"/>
  <c r="J427" i="19"/>
  <c r="J428" i="19"/>
  <c r="J429" i="19"/>
  <c r="J430" i="19"/>
  <c r="J431" i="19"/>
  <c r="J432" i="19"/>
  <c r="J433" i="19"/>
  <c r="J434" i="19"/>
  <c r="J435" i="19"/>
  <c r="J436" i="19"/>
  <c r="J437" i="19"/>
  <c r="J438" i="19"/>
  <c r="J439" i="19"/>
  <c r="J440" i="19"/>
  <c r="J441" i="19"/>
  <c r="J442" i="19"/>
  <c r="J443" i="19"/>
  <c r="J444" i="19"/>
  <c r="J445" i="19"/>
  <c r="J446" i="19"/>
  <c r="J447" i="19"/>
  <c r="J448" i="19"/>
  <c r="J449" i="19"/>
  <c r="J450" i="19"/>
  <c r="J451" i="19"/>
  <c r="J452" i="19"/>
  <c r="J453" i="19"/>
  <c r="J454" i="19"/>
  <c r="J455" i="19"/>
  <c r="J456" i="19"/>
  <c r="J457" i="19"/>
  <c r="J458" i="19"/>
  <c r="J459" i="19"/>
  <c r="J460" i="19"/>
  <c r="J461" i="19"/>
  <c r="J462" i="19"/>
  <c r="J463" i="19"/>
  <c r="J464" i="19"/>
  <c r="J465" i="19"/>
  <c r="J466" i="19"/>
  <c r="J467" i="19"/>
  <c r="J468" i="19"/>
  <c r="J469" i="19"/>
  <c r="J470" i="19"/>
  <c r="J471" i="19"/>
  <c r="J472" i="19"/>
  <c r="J473" i="19"/>
  <c r="J474" i="19"/>
  <c r="J475" i="19"/>
  <c r="J476" i="19"/>
  <c r="J477" i="19"/>
  <c r="J478" i="19"/>
  <c r="J479" i="19"/>
  <c r="J480" i="19"/>
  <c r="J481" i="19"/>
  <c r="J482" i="19"/>
  <c r="J483" i="19"/>
  <c r="J484" i="19"/>
  <c r="J485" i="19"/>
  <c r="J486" i="19"/>
  <c r="J487" i="19"/>
  <c r="J488" i="19"/>
  <c r="J489" i="19"/>
  <c r="J490" i="19"/>
  <c r="J491" i="19"/>
  <c r="J492" i="19"/>
  <c r="J493" i="19"/>
  <c r="J494" i="19"/>
  <c r="J495" i="19"/>
  <c r="J496" i="19"/>
  <c r="J497" i="19"/>
  <c r="J498" i="19"/>
  <c r="J499" i="19"/>
  <c r="J500" i="19"/>
  <c r="J501" i="19"/>
  <c r="J502" i="19"/>
  <c r="J503" i="19"/>
  <c r="J504" i="19"/>
  <c r="J505" i="19"/>
  <c r="J506" i="19"/>
  <c r="J507" i="19"/>
  <c r="J508" i="19"/>
  <c r="J509" i="19"/>
  <c r="J510" i="19"/>
  <c r="J511" i="19"/>
  <c r="J512" i="19"/>
  <c r="J513" i="19"/>
  <c r="J514" i="19"/>
  <c r="J515" i="19"/>
  <c r="J516" i="19"/>
  <c r="J517" i="19"/>
  <c r="J518" i="19"/>
  <c r="J519" i="19"/>
  <c r="J520" i="19"/>
  <c r="J521" i="19"/>
  <c r="J522" i="19"/>
  <c r="J523" i="19"/>
  <c r="J524" i="19"/>
  <c r="J525" i="19"/>
  <c r="J526" i="19"/>
  <c r="J527" i="19"/>
  <c r="J528" i="19"/>
  <c r="J529" i="19"/>
  <c r="J530" i="19"/>
  <c r="J531" i="19"/>
  <c r="J532" i="19"/>
  <c r="J533" i="19"/>
  <c r="J534" i="19"/>
  <c r="J535" i="19"/>
  <c r="J536" i="19"/>
  <c r="J537" i="19"/>
  <c r="J538" i="19"/>
  <c r="J539" i="19"/>
  <c r="J540" i="19"/>
  <c r="J541" i="19"/>
  <c r="J542" i="19"/>
  <c r="J543" i="19"/>
  <c r="J544" i="19"/>
  <c r="J545" i="19"/>
  <c r="J546" i="19"/>
  <c r="J547" i="19"/>
  <c r="J548" i="19"/>
  <c r="J549" i="19"/>
  <c r="J550" i="19"/>
  <c r="J551" i="19"/>
  <c r="J552" i="19"/>
  <c r="J553" i="19"/>
  <c r="J554" i="19"/>
  <c r="J555" i="19"/>
  <c r="J556" i="19"/>
  <c r="J557" i="19"/>
  <c r="J558" i="19"/>
  <c r="J559" i="19"/>
  <c r="J560" i="19"/>
  <c r="J561" i="19"/>
  <c r="J562" i="19"/>
  <c r="J563" i="19"/>
  <c r="J564" i="19"/>
  <c r="J565" i="19"/>
  <c r="J566" i="19"/>
  <c r="J567" i="19"/>
  <c r="J568" i="19"/>
  <c r="J569" i="19"/>
  <c r="J570" i="19"/>
  <c r="J571" i="19"/>
  <c r="J572" i="19"/>
  <c r="J573" i="19"/>
  <c r="J574" i="19"/>
  <c r="J575" i="19"/>
  <c r="J576" i="19"/>
  <c r="J577" i="19"/>
  <c r="J578" i="19"/>
  <c r="J579" i="19"/>
  <c r="J580" i="19"/>
  <c r="J581" i="19"/>
  <c r="J582" i="19"/>
  <c r="J583" i="19"/>
  <c r="J584" i="19"/>
  <c r="J585" i="19"/>
  <c r="J586" i="19"/>
  <c r="J587" i="19"/>
  <c r="J588" i="19"/>
  <c r="J589" i="19"/>
  <c r="J590" i="19"/>
  <c r="J591" i="19"/>
  <c r="J592" i="19"/>
  <c r="J593" i="19"/>
  <c r="J594" i="19"/>
  <c r="J595" i="19"/>
  <c r="J596" i="19"/>
  <c r="J597" i="19"/>
  <c r="J598" i="19"/>
  <c r="J599" i="19"/>
  <c r="J600" i="19"/>
  <c r="J601" i="19"/>
  <c r="J602" i="19"/>
  <c r="J603" i="19"/>
  <c r="J604" i="19"/>
  <c r="J605" i="19"/>
  <c r="J606" i="19"/>
  <c r="J607" i="19"/>
  <c r="J608" i="19"/>
  <c r="J609" i="19"/>
  <c r="J610" i="19"/>
  <c r="J611" i="19"/>
  <c r="J612" i="19"/>
  <c r="J613" i="19"/>
  <c r="J614" i="19"/>
  <c r="J615" i="19"/>
  <c r="J616" i="19"/>
  <c r="J617" i="19"/>
  <c r="J618" i="19"/>
  <c r="J619" i="19"/>
  <c r="J620" i="19"/>
  <c r="J621" i="19"/>
  <c r="J622" i="19"/>
  <c r="J623" i="19"/>
  <c r="J624" i="19"/>
  <c r="J625" i="19"/>
  <c r="J626" i="19"/>
  <c r="J627" i="19"/>
  <c r="J628" i="19"/>
  <c r="J629" i="19"/>
  <c r="J630" i="19"/>
  <c r="J631" i="19"/>
  <c r="J632" i="19"/>
  <c r="J633" i="19"/>
  <c r="J634" i="19"/>
  <c r="J635" i="19"/>
  <c r="J636" i="19"/>
  <c r="J637" i="19"/>
  <c r="J638" i="19"/>
  <c r="J639" i="19"/>
  <c r="J640" i="19"/>
  <c r="J641" i="19"/>
  <c r="J642" i="19"/>
  <c r="J643" i="19"/>
  <c r="J644" i="19"/>
  <c r="J645" i="19"/>
  <c r="J646" i="19"/>
  <c r="J647" i="19"/>
  <c r="J648" i="19"/>
  <c r="J649" i="19"/>
  <c r="J650" i="19"/>
  <c r="J651" i="19"/>
  <c r="J652" i="19"/>
  <c r="J653" i="19"/>
  <c r="J654" i="19"/>
  <c r="J655" i="19"/>
  <c r="J656" i="19"/>
  <c r="J657" i="19"/>
  <c r="J658" i="19"/>
  <c r="J659" i="19"/>
  <c r="J660" i="19"/>
  <c r="J661" i="19"/>
  <c r="J662" i="19"/>
  <c r="J663" i="19"/>
  <c r="J664" i="19"/>
  <c r="J665" i="19"/>
  <c r="J666" i="19"/>
  <c r="J667" i="19"/>
  <c r="J668" i="19"/>
  <c r="J669" i="19"/>
  <c r="J670" i="19"/>
  <c r="J671" i="19"/>
  <c r="J672" i="19"/>
  <c r="J673" i="19"/>
  <c r="J674" i="19"/>
  <c r="J675" i="19"/>
  <c r="J676" i="19"/>
  <c r="J677" i="19"/>
  <c r="J678" i="19"/>
  <c r="J679" i="19"/>
  <c r="J680" i="19"/>
  <c r="J681" i="19"/>
  <c r="J682" i="19"/>
  <c r="J683" i="19"/>
  <c r="J684" i="19"/>
  <c r="J685" i="19"/>
  <c r="J686" i="19"/>
  <c r="J687" i="19"/>
  <c r="J688" i="19"/>
  <c r="J689" i="19"/>
  <c r="J690" i="19"/>
  <c r="J691" i="19"/>
  <c r="J692" i="19"/>
  <c r="J693" i="19"/>
  <c r="J694" i="19"/>
  <c r="J695" i="19"/>
  <c r="J696" i="19"/>
  <c r="J697" i="19"/>
  <c r="J698" i="19"/>
  <c r="J699" i="19"/>
  <c r="J700" i="19"/>
  <c r="J701" i="19"/>
  <c r="J702" i="19"/>
  <c r="J703" i="19"/>
  <c r="J704" i="19"/>
  <c r="J705" i="19"/>
  <c r="J706" i="19"/>
  <c r="J707" i="19"/>
  <c r="J708" i="19"/>
  <c r="J709" i="19"/>
  <c r="J710" i="19"/>
  <c r="J711" i="19"/>
  <c r="J712" i="19"/>
  <c r="J713" i="19"/>
  <c r="J714" i="19"/>
  <c r="J715" i="19"/>
  <c r="J716" i="19"/>
  <c r="J717" i="19"/>
  <c r="J718" i="19"/>
  <c r="J719" i="19"/>
  <c r="J720" i="19"/>
  <c r="J721" i="19"/>
  <c r="J722" i="19"/>
  <c r="J723" i="19"/>
  <c r="J724" i="19"/>
  <c r="J725" i="19"/>
  <c r="J726" i="19"/>
  <c r="J727" i="19"/>
  <c r="J728" i="19"/>
  <c r="J729" i="19"/>
  <c r="J730" i="19"/>
  <c r="J731" i="19"/>
  <c r="J732" i="19"/>
  <c r="J733" i="19"/>
  <c r="J734" i="19"/>
  <c r="J735" i="19"/>
  <c r="J736" i="19"/>
  <c r="J737" i="19"/>
  <c r="J738" i="19"/>
  <c r="J739" i="19"/>
  <c r="J740" i="19"/>
  <c r="J741" i="19"/>
  <c r="J742" i="19"/>
  <c r="J743" i="19"/>
  <c r="J744" i="19"/>
  <c r="J745" i="19"/>
  <c r="J746" i="19"/>
  <c r="J747" i="19"/>
  <c r="J748" i="19"/>
  <c r="J749" i="19"/>
  <c r="J750" i="19"/>
  <c r="J751" i="19"/>
  <c r="J752" i="19"/>
  <c r="J753" i="19"/>
  <c r="J754" i="19"/>
  <c r="J755" i="19"/>
  <c r="J756" i="19"/>
  <c r="J757" i="19"/>
  <c r="J758" i="19"/>
  <c r="J759" i="19"/>
  <c r="J760" i="19"/>
  <c r="J761" i="19"/>
  <c r="J762" i="19"/>
  <c r="J763" i="19"/>
  <c r="J764" i="19"/>
  <c r="J765" i="19"/>
  <c r="J766" i="19"/>
  <c r="J767" i="19"/>
  <c r="J768" i="19"/>
  <c r="J769" i="19"/>
  <c r="J770" i="19"/>
  <c r="J771" i="19"/>
  <c r="J772" i="19"/>
  <c r="J773" i="19"/>
  <c r="J774" i="19"/>
  <c r="J775" i="19"/>
  <c r="J776" i="19"/>
  <c r="J777" i="19"/>
  <c r="J778" i="19"/>
  <c r="J779" i="19"/>
  <c r="J780" i="19"/>
  <c r="J781" i="19"/>
  <c r="J782" i="19"/>
  <c r="J783" i="19"/>
  <c r="J784" i="19"/>
  <c r="J785" i="19"/>
  <c r="J786" i="19"/>
  <c r="J787" i="19"/>
  <c r="J788" i="19"/>
  <c r="J789" i="19"/>
  <c r="J790" i="19"/>
  <c r="J791" i="19"/>
  <c r="J792" i="19"/>
  <c r="J793" i="19"/>
  <c r="J794" i="19"/>
  <c r="J795" i="19"/>
  <c r="J796" i="19"/>
  <c r="J797" i="19"/>
  <c r="J798" i="19"/>
  <c r="J799" i="19"/>
  <c r="J800" i="19"/>
  <c r="J801" i="19"/>
  <c r="J802" i="19"/>
  <c r="J803" i="19"/>
  <c r="J804" i="19"/>
  <c r="J805" i="19"/>
  <c r="J806" i="19"/>
  <c r="J807" i="19"/>
  <c r="J808" i="19"/>
  <c r="J809" i="19"/>
  <c r="J810" i="19"/>
  <c r="J811" i="19"/>
  <c r="J812" i="19"/>
  <c r="J813" i="19"/>
  <c r="J814" i="19"/>
  <c r="J815" i="19"/>
  <c r="J816" i="19"/>
  <c r="J817" i="19"/>
  <c r="J818" i="19"/>
  <c r="J819" i="19"/>
  <c r="J820" i="19"/>
  <c r="J821" i="19"/>
  <c r="J822" i="19"/>
  <c r="J823" i="19"/>
  <c r="J824" i="19"/>
  <c r="J825" i="19"/>
  <c r="J826" i="19"/>
  <c r="J827" i="19"/>
  <c r="J828" i="19"/>
  <c r="J829" i="19"/>
  <c r="J830" i="19"/>
  <c r="J831" i="19"/>
  <c r="J832" i="19"/>
  <c r="J833" i="19"/>
  <c r="J834" i="19"/>
  <c r="J835" i="19"/>
  <c r="J836" i="19"/>
  <c r="J837" i="19"/>
  <c r="J838" i="19"/>
  <c r="J839" i="19"/>
  <c r="J840" i="19"/>
  <c r="J841" i="19"/>
  <c r="J842" i="19"/>
  <c r="J843" i="19"/>
  <c r="J844" i="19"/>
  <c r="J845" i="19"/>
  <c r="J846" i="19"/>
  <c r="J847" i="19"/>
  <c r="J848" i="19"/>
  <c r="J849" i="19"/>
  <c r="J850" i="19"/>
  <c r="J851" i="19"/>
  <c r="J852" i="19"/>
  <c r="J853" i="19"/>
  <c r="J854" i="19"/>
  <c r="J855" i="19"/>
  <c r="J856" i="19"/>
  <c r="J857" i="19"/>
  <c r="J858" i="19"/>
  <c r="J859" i="19"/>
  <c r="J860" i="19"/>
  <c r="J861" i="19"/>
  <c r="J862" i="19"/>
  <c r="J863" i="19"/>
  <c r="J864" i="19"/>
  <c r="J865" i="19"/>
  <c r="J866" i="19"/>
  <c r="J867" i="19"/>
  <c r="J868" i="19"/>
  <c r="J869" i="19"/>
  <c r="J870" i="19"/>
  <c r="J871" i="19"/>
  <c r="J872" i="19"/>
  <c r="J873" i="19"/>
  <c r="J874" i="19"/>
  <c r="J875" i="19"/>
  <c r="J876" i="19"/>
  <c r="J877" i="19"/>
  <c r="J878" i="19"/>
  <c r="J879" i="19"/>
  <c r="J880" i="19"/>
  <c r="J881" i="19"/>
  <c r="J882" i="19"/>
  <c r="J883" i="19"/>
  <c r="J884" i="19"/>
  <c r="J885" i="19"/>
  <c r="J886" i="19"/>
  <c r="J887" i="19"/>
  <c r="J888" i="19"/>
  <c r="J889" i="19"/>
  <c r="J890" i="19"/>
  <c r="J891" i="19"/>
  <c r="J892" i="19"/>
  <c r="J893" i="19"/>
  <c r="J894" i="19"/>
  <c r="J895" i="19"/>
  <c r="J896" i="19"/>
  <c r="J897" i="19"/>
  <c r="J898" i="19"/>
  <c r="J899" i="19"/>
  <c r="J900" i="19"/>
  <c r="J901" i="19"/>
  <c r="J902" i="19"/>
  <c r="J903" i="19"/>
  <c r="J904" i="19"/>
  <c r="J905" i="19"/>
  <c r="J906" i="19"/>
  <c r="J907" i="19"/>
  <c r="J908" i="19"/>
  <c r="J909" i="19"/>
  <c r="J910" i="19"/>
  <c r="J911" i="19"/>
  <c r="J912" i="19"/>
  <c r="J913" i="19"/>
  <c r="J914" i="19"/>
  <c r="J915" i="19"/>
  <c r="J916" i="19"/>
  <c r="J917" i="19"/>
  <c r="J918" i="19"/>
  <c r="J919" i="19"/>
  <c r="J920" i="19"/>
  <c r="J921" i="19"/>
  <c r="J922" i="19"/>
  <c r="J923" i="19"/>
  <c r="J924" i="19"/>
  <c r="J925" i="19"/>
  <c r="J926" i="19"/>
  <c r="J927" i="19"/>
  <c r="J928" i="19"/>
  <c r="J929" i="19"/>
  <c r="J930" i="19"/>
  <c r="J931" i="19"/>
  <c r="J932" i="19"/>
  <c r="J933" i="19"/>
  <c r="J934" i="19"/>
  <c r="J935" i="19"/>
  <c r="J936" i="19"/>
  <c r="J937" i="19"/>
  <c r="J938" i="19"/>
  <c r="J939" i="19"/>
  <c r="J940" i="19"/>
  <c r="J941" i="19"/>
  <c r="J942" i="19"/>
  <c r="J943" i="19"/>
  <c r="J944" i="19"/>
  <c r="J945" i="19"/>
  <c r="J946" i="19"/>
  <c r="J947" i="19"/>
  <c r="J948" i="19"/>
  <c r="J949" i="19"/>
  <c r="J950" i="19"/>
  <c r="J951" i="19"/>
  <c r="J952" i="19"/>
  <c r="J953" i="19"/>
  <c r="J954" i="19"/>
  <c r="J955" i="19"/>
  <c r="J956" i="19"/>
  <c r="J957" i="19"/>
  <c r="J958" i="19"/>
  <c r="J959" i="19"/>
  <c r="J960" i="19"/>
  <c r="J961" i="19"/>
  <c r="J962" i="19"/>
  <c r="J963" i="19"/>
  <c r="J964" i="19"/>
  <c r="J965" i="19"/>
  <c r="J966" i="19"/>
  <c r="J967" i="19"/>
  <c r="J968" i="19"/>
  <c r="J969" i="19"/>
  <c r="J970" i="19"/>
  <c r="J971" i="19"/>
  <c r="J972" i="19"/>
  <c r="J973" i="19"/>
  <c r="J974" i="19"/>
  <c r="J975" i="19"/>
  <c r="J976" i="19"/>
  <c r="J977" i="19"/>
  <c r="J978" i="19"/>
  <c r="J979" i="19"/>
  <c r="J980" i="19"/>
  <c r="J981" i="19"/>
  <c r="J982" i="19"/>
  <c r="J983" i="19"/>
  <c r="J984" i="19"/>
  <c r="J985" i="19"/>
  <c r="J986" i="19"/>
  <c r="J987" i="19"/>
  <c r="J988" i="19"/>
  <c r="J989" i="19"/>
  <c r="J990" i="19"/>
  <c r="J991" i="19"/>
  <c r="J992" i="19"/>
  <c r="J993" i="19"/>
  <c r="J994" i="19"/>
  <c r="J995" i="19"/>
  <c r="J996" i="19"/>
  <c r="J997" i="19"/>
  <c r="J998" i="19"/>
  <c r="J999" i="19"/>
  <c r="J1000" i="19"/>
  <c r="J1001" i="19"/>
  <c r="J1002" i="19"/>
  <c r="T7" i="19"/>
  <c r="S7" i="19"/>
  <c r="A3" i="19" a="1"/>
  <c r="A3" i="19" s="1"/>
  <c r="P14" i="19" l="1"/>
  <c r="P12" i="19"/>
  <c r="P13" i="19"/>
  <c r="S18" i="19"/>
  <c r="T18" i="19"/>
  <c r="U18" i="19"/>
  <c r="P40" i="19"/>
  <c r="S9" i="19"/>
  <c r="T9" i="19"/>
  <c r="K3" i="19"/>
  <c r="U22" i="19" l="1"/>
  <c r="U21" i="19"/>
  <c r="T22" i="19"/>
  <c r="T21" i="19"/>
  <c r="S22" i="19"/>
  <c r="S21" i="19"/>
  <c r="E43" i="2" l="1"/>
  <c r="G2" i="18"/>
  <c r="H2" i="18"/>
  <c r="G3" i="18"/>
  <c r="H3" i="18"/>
  <c r="G4" i="18"/>
  <c r="H4" i="18"/>
  <c r="G5" i="18"/>
  <c r="H5" i="18"/>
  <c r="G6" i="18"/>
  <c r="H6" i="18"/>
  <c r="G7" i="18"/>
  <c r="H7" i="18"/>
  <c r="G8" i="18"/>
  <c r="G9" i="18"/>
  <c r="H9" i="18"/>
  <c r="C7" i="18" l="1"/>
  <c r="C9" i="18" s="1"/>
  <c r="B7" i="18"/>
  <c r="B9" i="18" s="1"/>
  <c r="F8" i="5"/>
  <c r="C3" i="5"/>
  <c r="D3" i="5"/>
  <c r="B3" i="5"/>
  <c r="E9" i="5"/>
  <c r="E8" i="5"/>
  <c r="F4" i="4" l="1"/>
  <c r="F5" i="4" s="1"/>
  <c r="G5" i="4" s="1"/>
  <c r="J5" i="4"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3" i="4"/>
  <c r="E10" i="2"/>
  <c r="G10" i="2" s="1"/>
  <c r="E11" i="2"/>
  <c r="G11" i="2" s="1"/>
  <c r="E12" i="2"/>
  <c r="F12" i="2" s="1"/>
  <c r="E26" i="2"/>
  <c r="F26" i="2" s="1"/>
  <c r="E27" i="2"/>
  <c r="F27" i="2" s="1"/>
  <c r="E28" i="2"/>
  <c r="F28" i="2" s="1"/>
  <c r="E29" i="2"/>
  <c r="F29" i="2" s="1"/>
  <c r="E30" i="2"/>
  <c r="G30" i="2" s="1"/>
  <c r="E31" i="2"/>
  <c r="F31" i="2" s="1"/>
  <c r="E32" i="2"/>
  <c r="F32" i="2" s="1"/>
  <c r="E9" i="2"/>
  <c r="F9" i="2" s="1"/>
  <c r="D14" i="2"/>
  <c r="D15" i="2"/>
  <c r="D16" i="2"/>
  <c r="D17" i="2"/>
  <c r="D18" i="2"/>
  <c r="D19" i="2"/>
  <c r="D20" i="2"/>
  <c r="D21" i="2"/>
  <c r="D22" i="2"/>
  <c r="D23" i="2"/>
  <c r="D24" i="2"/>
  <c r="D25" i="2"/>
  <c r="D26" i="2"/>
  <c r="D27" i="2"/>
  <c r="D28" i="2"/>
  <c r="D29" i="2"/>
  <c r="E24" i="2" s="1"/>
  <c r="D30" i="2"/>
  <c r="E25" i="2" s="1"/>
  <c r="D31" i="2"/>
  <c r="D32" i="2"/>
  <c r="D33" i="2"/>
  <c r="D34" i="2"/>
  <c r="D35" i="2"/>
  <c r="D36" i="2"/>
  <c r="D37" i="2"/>
  <c r="D38" i="2"/>
  <c r="D39" i="2"/>
  <c r="D40" i="2"/>
  <c r="D41" i="2"/>
  <c r="D42" i="2"/>
  <c r="D43" i="2"/>
  <c r="D44" i="2"/>
  <c r="D45" i="2"/>
  <c r="D46" i="2"/>
  <c r="D47" i="2"/>
  <c r="D48" i="2"/>
  <c r="D49" i="2"/>
  <c r="D50"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4" i="2"/>
  <c r="C5" i="2"/>
  <c r="C6" i="2"/>
  <c r="C7" i="2"/>
  <c r="C3" i="2"/>
  <c r="G4" i="4" l="1"/>
  <c r="J4" i="4" s="1"/>
  <c r="H4" i="4"/>
  <c r="I4" i="4" s="1"/>
  <c r="H5" i="4"/>
  <c r="F6" i="4"/>
  <c r="F7" i="4" s="1"/>
  <c r="F8" i="4" s="1"/>
  <c r="F25" i="2"/>
  <c r="G25" i="2"/>
  <c r="F24" i="2"/>
  <c r="G24" i="2"/>
  <c r="E23" i="2"/>
  <c r="E42" i="2"/>
  <c r="E22" i="2"/>
  <c r="E41" i="2"/>
  <c r="F41" i="2" s="1"/>
  <c r="E21" i="2"/>
  <c r="F21" i="2" s="1"/>
  <c r="E40" i="2"/>
  <c r="E20" i="2"/>
  <c r="E39" i="2"/>
  <c r="E19" i="2"/>
  <c r="G19" i="2" s="1"/>
  <c r="E38" i="2"/>
  <c r="G38" i="2" s="1"/>
  <c r="E18" i="2"/>
  <c r="F18" i="2" s="1"/>
  <c r="E37" i="2"/>
  <c r="F37" i="2" s="1"/>
  <c r="E17" i="2"/>
  <c r="G17" i="2" s="1"/>
  <c r="E36" i="2"/>
  <c r="G36" i="2" s="1"/>
  <c r="E16" i="2"/>
  <c r="G16" i="2" s="1"/>
  <c r="E35" i="2"/>
  <c r="E15" i="2"/>
  <c r="E34" i="2"/>
  <c r="E14" i="2"/>
  <c r="E33" i="2"/>
  <c r="G33" i="2" s="1"/>
  <c r="E13" i="2"/>
  <c r="G9" i="2"/>
  <c r="G28" i="2"/>
  <c r="G27" i="2"/>
  <c r="G26" i="2"/>
  <c r="F30" i="2"/>
  <c r="F22" i="2"/>
  <c r="G22" i="2"/>
  <c r="F40" i="2"/>
  <c r="G40" i="2"/>
  <c r="F20" i="2"/>
  <c r="G20" i="2"/>
  <c r="F39" i="2"/>
  <c r="G39" i="2"/>
  <c r="F19" i="2"/>
  <c r="F35" i="2"/>
  <c r="G35" i="2"/>
  <c r="F15" i="2"/>
  <c r="G15" i="2"/>
  <c r="F34" i="2"/>
  <c r="G34" i="2"/>
  <c r="F14" i="2"/>
  <c r="G14" i="2"/>
  <c r="F23" i="2"/>
  <c r="G23" i="2"/>
  <c r="F33" i="2"/>
  <c r="G42" i="2"/>
  <c r="F42" i="2"/>
  <c r="F13" i="2"/>
  <c r="G13" i="2"/>
  <c r="F43" i="2"/>
  <c r="G43" i="2"/>
  <c r="F10" i="2"/>
  <c r="G32" i="2"/>
  <c r="G12" i="2"/>
  <c r="F11" i="2"/>
  <c r="G31" i="2"/>
  <c r="G29" i="2"/>
  <c r="I5" i="4" l="1"/>
  <c r="G6" i="4"/>
  <c r="G7" i="4"/>
  <c r="F9" i="4"/>
  <c r="G8" i="4"/>
  <c r="F36" i="2"/>
  <c r="F17" i="2"/>
  <c r="F16" i="2"/>
  <c r="G21" i="2"/>
  <c r="G18" i="2"/>
  <c r="G41" i="2"/>
  <c r="F38" i="2"/>
  <c r="G37" i="2"/>
  <c r="H6" i="4" l="1"/>
  <c r="J6" i="4"/>
  <c r="H8" i="4"/>
  <c r="I8" i="4" s="1"/>
  <c r="J8" i="4"/>
  <c r="H7" i="4"/>
  <c r="I7" i="4" s="1"/>
  <c r="J7" i="4"/>
  <c r="F10" i="4"/>
  <c r="G9" i="4"/>
  <c r="I6" i="4" l="1"/>
  <c r="J9" i="4"/>
  <c r="H9" i="4"/>
  <c r="I9" i="4" s="1"/>
  <c r="F11" i="4"/>
  <c r="G10" i="4"/>
  <c r="J10" i="4" l="1"/>
  <c r="H10" i="4"/>
  <c r="I10" i="4" s="1"/>
  <c r="F12" i="4"/>
  <c r="G11" i="4"/>
  <c r="H11" i="4" l="1"/>
  <c r="I11" i="4" s="1"/>
  <c r="J11" i="4"/>
  <c r="F13" i="4"/>
  <c r="G12" i="4"/>
  <c r="H12" i="4" l="1"/>
  <c r="I12" i="4" s="1"/>
  <c r="J12" i="4"/>
  <c r="G13" i="4"/>
  <c r="F14" i="4"/>
  <c r="H13" i="4" l="1"/>
  <c r="I13" i="4" s="1"/>
  <c r="J13" i="4"/>
  <c r="F15" i="4"/>
  <c r="G14" i="4"/>
  <c r="H14" i="4" l="1"/>
  <c r="I14" i="4" s="1"/>
  <c r="J14" i="4"/>
  <c r="F16" i="4"/>
  <c r="G15" i="4"/>
  <c r="H15" i="4" l="1"/>
  <c r="I15" i="4" s="1"/>
  <c r="J15" i="4"/>
  <c r="F17" i="4"/>
  <c r="G16" i="4"/>
  <c r="H16" i="4" l="1"/>
  <c r="I16" i="4" s="1"/>
  <c r="J16" i="4"/>
  <c r="F18" i="4"/>
  <c r="G17" i="4"/>
  <c r="H17" i="4" l="1"/>
  <c r="I17" i="4" s="1"/>
  <c r="J17" i="4"/>
  <c r="F19" i="4"/>
  <c r="G18" i="4"/>
  <c r="J18" i="4" l="1"/>
  <c r="H18" i="4"/>
  <c r="I18" i="4" s="1"/>
  <c r="G19" i="4"/>
  <c r="F20" i="4"/>
  <c r="J19" i="4" l="1"/>
  <c r="H19" i="4"/>
  <c r="I19" i="4" s="1"/>
  <c r="G20" i="4"/>
  <c r="F21" i="4"/>
  <c r="H20" i="4" l="1"/>
  <c r="I20" i="4" s="1"/>
  <c r="J20" i="4"/>
  <c r="F22" i="4"/>
  <c r="G21" i="4"/>
  <c r="J21" i="4" l="1"/>
  <c r="H21" i="4"/>
  <c r="I21" i="4" s="1"/>
  <c r="F23" i="4"/>
  <c r="G22" i="4"/>
  <c r="J22" i="4" l="1"/>
  <c r="H22" i="4"/>
  <c r="I22" i="4" s="1"/>
  <c r="F24" i="4"/>
  <c r="G23" i="4"/>
  <c r="J23" i="4" l="1"/>
  <c r="H23" i="4"/>
  <c r="I23" i="4" s="1"/>
  <c r="G24" i="4"/>
  <c r="F25" i="4"/>
  <c r="H24" i="4" l="1"/>
  <c r="I24" i="4" s="1"/>
  <c r="J24" i="4"/>
  <c r="F26" i="4"/>
  <c r="G25" i="4"/>
  <c r="J25" i="4" l="1"/>
  <c r="H25" i="4"/>
  <c r="I25" i="4" s="1"/>
  <c r="G26" i="4"/>
  <c r="F27" i="4"/>
  <c r="J26" i="4" l="1"/>
  <c r="H26" i="4"/>
  <c r="I26" i="4" s="1"/>
  <c r="F28" i="4"/>
  <c r="G27" i="4"/>
  <c r="H27" i="4" l="1"/>
  <c r="I27" i="4" s="1"/>
  <c r="J27" i="4"/>
  <c r="G28" i="4"/>
  <c r="F29" i="4"/>
  <c r="J28" i="4" l="1"/>
  <c r="H28" i="4"/>
  <c r="I28" i="4" s="1"/>
  <c r="F30" i="4"/>
  <c r="G29" i="4"/>
  <c r="H29" i="4" l="1"/>
  <c r="I29" i="4" s="1"/>
  <c r="J29" i="4"/>
  <c r="G30" i="4"/>
  <c r="F31" i="4"/>
  <c r="J30" i="4" l="1"/>
  <c r="H30" i="4"/>
  <c r="I30" i="4" s="1"/>
  <c r="G31" i="4"/>
  <c r="F32" i="4"/>
  <c r="H31" i="4" l="1"/>
  <c r="I31" i="4" s="1"/>
  <c r="J31" i="4"/>
  <c r="G32" i="4"/>
  <c r="F33" i="4"/>
  <c r="H32" i="4" l="1"/>
  <c r="I32" i="4" s="1"/>
  <c r="J32" i="4"/>
  <c r="G33" i="4"/>
  <c r="F34" i="4"/>
  <c r="H33" i="4" l="1"/>
  <c r="I33" i="4" s="1"/>
  <c r="J33" i="4"/>
  <c r="G34" i="4"/>
  <c r="F35" i="4"/>
  <c r="H34" i="4" l="1"/>
  <c r="I34" i="4" s="1"/>
  <c r="J34" i="4"/>
  <c r="G35" i="4"/>
  <c r="F36" i="4"/>
  <c r="H35" i="4" l="1"/>
  <c r="I35" i="4" s="1"/>
  <c r="J35" i="4"/>
  <c r="G36" i="4"/>
  <c r="F37" i="4"/>
  <c r="H36" i="4" l="1"/>
  <c r="I36" i="4" s="1"/>
  <c r="J36" i="4"/>
  <c r="G37" i="4"/>
  <c r="F38" i="4"/>
  <c r="H37" i="4" l="1"/>
  <c r="I37" i="4" s="1"/>
  <c r="J37" i="4"/>
  <c r="F39" i="4"/>
  <c r="G38" i="4"/>
  <c r="J38" i="4" l="1"/>
  <c r="H38" i="4"/>
  <c r="I38" i="4" s="1"/>
  <c r="F40" i="4"/>
  <c r="G39" i="4"/>
  <c r="H39" i="4" l="1"/>
  <c r="I39" i="4" s="1"/>
  <c r="J39" i="4"/>
  <c r="F41" i="4"/>
  <c r="G40" i="4"/>
  <c r="J40" i="4" l="1"/>
  <c r="H40" i="4"/>
  <c r="I40" i="4" s="1"/>
  <c r="G41" i="4"/>
  <c r="F42" i="4"/>
  <c r="H41" i="4" l="1"/>
  <c r="I41" i="4" s="1"/>
  <c r="J41" i="4"/>
  <c r="G42" i="4"/>
  <c r="F43" i="4"/>
  <c r="H42" i="4" l="1"/>
  <c r="I42" i="4" s="1"/>
  <c r="J42" i="4"/>
  <c r="F44" i="4"/>
  <c r="G43" i="4"/>
  <c r="H43" i="4" l="1"/>
  <c r="I43" i="4" s="1"/>
  <c r="J43" i="4"/>
  <c r="G44" i="4"/>
  <c r="M2" i="4" s="1"/>
  <c r="F45" i="4"/>
  <c r="F50" i="4" l="1"/>
  <c r="F49" i="4"/>
  <c r="F48" i="4"/>
  <c r="F47" i="4"/>
  <c r="F46" i="4"/>
  <c r="H44" i="4"/>
  <c r="J44" i="4"/>
  <c r="M5" i="4" s="1"/>
  <c r="M6" i="4" s="1"/>
  <c r="X16" i="4" s="1"/>
  <c r="G45" i="4"/>
  <c r="V16" i="4" l="1"/>
  <c r="O10" i="4"/>
  <c r="I44" i="4"/>
  <c r="M4" i="4" s="1"/>
  <c r="M3" i="4"/>
  <c r="J45" i="4"/>
  <c r="H45" i="4"/>
  <c r="I45" i="4" s="1"/>
  <c r="G46" i="4"/>
  <c r="J46" i="4" l="1"/>
  <c r="H46" i="4"/>
  <c r="G47" i="4"/>
  <c r="I46" i="4" l="1"/>
  <c r="J47" i="4"/>
  <c r="H47" i="4"/>
  <c r="I47" i="4" s="1"/>
  <c r="G48" i="4"/>
  <c r="H48" i="4" l="1"/>
  <c r="I48" i="4" s="1"/>
  <c r="J48" i="4"/>
  <c r="G50" i="4"/>
  <c r="G49" i="4"/>
  <c r="M9" i="4" s="1"/>
  <c r="H49" i="4" l="1"/>
  <c r="I49" i="4" s="1"/>
  <c r="J49" i="4"/>
  <c r="J50" i="4"/>
  <c r="H50" i="4"/>
  <c r="I50" i="4" s="1"/>
  <c r="M12" i="4" l="1"/>
  <c r="M13" i="4" s="1"/>
  <c r="M11" i="4"/>
  <c r="M1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<sst xmlns="http://schemas.openxmlformats.org/spreadsheetml/2006/main" count="1382" uniqueCount="195">
  <si>
    <t>Period</t>
  </si>
  <si>
    <t>Sales (£)</t>
  </si>
  <si>
    <t>Winter Rock Historical Aggregate Sales</t>
  </si>
  <si>
    <t>Year-Round Products Aggregate Sales</t>
  </si>
  <si>
    <t>Tasks</t>
  </si>
  <si>
    <t>1. Create a plot of the time series</t>
  </si>
  <si>
    <t>2. Experiment with different aspect ratios</t>
  </si>
  <si>
    <t>3. What components are present in this time series?</t>
  </si>
  <si>
    <t>4. Proceed to spreadsheet "2. Centred Moving Average"</t>
  </si>
  <si>
    <t xml:space="preserve">Month </t>
  </si>
  <si>
    <t>MA -12</t>
  </si>
  <si>
    <t>CMA</t>
  </si>
  <si>
    <t>Detrend</t>
  </si>
  <si>
    <t>Seasonal Component</t>
  </si>
  <si>
    <t>Row Labels</t>
  </si>
  <si>
    <t>Grand Total</t>
  </si>
  <si>
    <t>2019</t>
  </si>
  <si>
    <t>2020</t>
  </si>
  <si>
    <t>2021</t>
  </si>
  <si>
    <t>2022</t>
  </si>
  <si>
    <t>Column Labels</t>
  </si>
  <si>
    <t>Jan</t>
  </si>
  <si>
    <t>Feb</t>
  </si>
  <si>
    <t>Mar</t>
  </si>
  <si>
    <t>Apr</t>
  </si>
  <si>
    <t>May</t>
  </si>
  <si>
    <t>Jun</t>
  </si>
  <si>
    <t>Jul</t>
  </si>
  <si>
    <t>Aug</t>
  </si>
  <si>
    <t>Sep</t>
  </si>
  <si>
    <t>Oct</t>
  </si>
  <si>
    <t>Nov</t>
  </si>
  <si>
    <t>Dec</t>
  </si>
  <si>
    <t>Sum of Detrend</t>
  </si>
  <si>
    <t>Month</t>
  </si>
  <si>
    <t>Seasonal Matrix</t>
  </si>
  <si>
    <t>SES (FIT)</t>
  </si>
  <si>
    <t>e</t>
  </si>
  <si>
    <t>|e|</t>
  </si>
  <si>
    <t>|pae|</t>
  </si>
  <si>
    <t>Summary Error Measures (In-sample)</t>
  </si>
  <si>
    <t>ME</t>
  </si>
  <si>
    <t>MAE</t>
  </si>
  <si>
    <t>MAPE</t>
  </si>
  <si>
    <t>MSE</t>
  </si>
  <si>
    <t>RMSE</t>
  </si>
  <si>
    <t>Summary Error Measures (Out-of-sample)</t>
  </si>
  <si>
    <t>Limit</t>
  </si>
  <si>
    <t>Constraint</t>
  </si>
  <si>
    <t>Solution</t>
  </si>
  <si>
    <t>Microsoft Excel 16.0 Answer Report</t>
  </si>
  <si>
    <t>Worksheet: [data.xlsx]Task 4</t>
  </si>
  <si>
    <t>Result: Solver found a solution.  All Constraints and optimality conditions are satisfied.</t>
  </si>
  <si>
    <t>Solver Engine</t>
  </si>
  <si>
    <t>Engine: Simplex LP</t>
  </si>
  <si>
    <t>Solver Options</t>
  </si>
  <si>
    <t>Max Time Unlimited,  Iterations Unlimited, Precision 0.000001</t>
  </si>
  <si>
    <t>Max Subproblems Unlimited, Max Integer Sols Unlimited, Integer Tolerance 1%, Assume NonNegative</t>
  </si>
  <si>
    <t>Objective Cell (Min)</t>
  </si>
  <si>
    <t>Cell</t>
  </si>
  <si>
    <t>Name</t>
  </si>
  <si>
    <t>Original Value</t>
  </si>
  <si>
    <t>Final Value</t>
  </si>
  <si>
    <t>Variable Cells</t>
  </si>
  <si>
    <t>Integer</t>
  </si>
  <si>
    <t>Constraints</t>
  </si>
  <si>
    <t>Cell Value</t>
  </si>
  <si>
    <t>Formula</t>
  </si>
  <si>
    <t>Status</t>
  </si>
  <si>
    <t>Slack</t>
  </si>
  <si>
    <t>Manchester East</t>
  </si>
  <si>
    <t>Contin</t>
  </si>
  <si>
    <t>Manchester West</t>
  </si>
  <si>
    <t>Manchester North</t>
  </si>
  <si>
    <t>$B$8</t>
  </si>
  <si>
    <t>London East</t>
  </si>
  <si>
    <t>$C$8</t>
  </si>
  <si>
    <t>London West</t>
  </si>
  <si>
    <t>$D$8</t>
  </si>
  <si>
    <t>London North</t>
  </si>
  <si>
    <t>Binding</t>
  </si>
  <si>
    <t>Manchester Solution</t>
  </si>
  <si>
    <t>Not Binding</t>
  </si>
  <si>
    <t>$F$5</t>
  </si>
  <si>
    <t>London Solution</t>
  </si>
  <si>
    <t>Microsoft Excel 16.0 Sensitivity Report</t>
  </si>
  <si>
    <t>Final</t>
  </si>
  <si>
    <t>Value</t>
  </si>
  <si>
    <t>Reduced</t>
  </si>
  <si>
    <t>Cost</t>
  </si>
  <si>
    <t>Objective</t>
  </si>
  <si>
    <t>Coefficient</t>
  </si>
  <si>
    <t>Allowable</t>
  </si>
  <si>
    <t>Increase</t>
  </si>
  <si>
    <t>Decrease</t>
  </si>
  <si>
    <t>Shadow</t>
  </si>
  <si>
    <t>Price</t>
  </si>
  <si>
    <t>R.H. Side</t>
  </si>
  <si>
    <t>Microsoft Excel 16.0 Limits Report</t>
  </si>
  <si>
    <t>Variable</t>
  </si>
  <si>
    <t>Lower</t>
  </si>
  <si>
    <t>Result</t>
  </si>
  <si>
    <t>Upper</t>
  </si>
  <si>
    <t>$F$8</t>
  </si>
  <si>
    <t>$B$9</t>
  </si>
  <si>
    <t>$C$9</t>
  </si>
  <si>
    <t>$D$9</t>
  </si>
  <si>
    <t>$B$3</t>
  </si>
  <si>
    <t>Constraint East</t>
  </si>
  <si>
    <t>$B$3&gt;=$B$2</t>
  </si>
  <si>
    <t>$C$3</t>
  </si>
  <si>
    <t>Constraint West</t>
  </si>
  <si>
    <t>$C$3&gt;=930</t>
  </si>
  <si>
    <t>$D$3</t>
  </si>
  <si>
    <t>Constraint North</t>
  </si>
  <si>
    <t>$D$3&gt;=2200</t>
  </si>
  <si>
    <t>$F$5&lt;=2500</t>
  </si>
  <si>
    <t>$F$6</t>
  </si>
  <si>
    <t>$F$6&lt;=3000</t>
  </si>
  <si>
    <t>Iterations: 7 Subproblems: 0</t>
  </si>
  <si>
    <t>Report Created: 07/05/2024 06:21:23 AM</t>
  </si>
  <si>
    <t>Solution Time: 0.235 Seconds.</t>
  </si>
  <si>
    <t>Report Created: 07/05/2024 06:21:25 AM</t>
  </si>
  <si>
    <t>Report Created: 07/05/2024 06:21:26 AM</t>
  </si>
  <si>
    <t>Europe</t>
  </si>
  <si>
    <t>USA</t>
  </si>
  <si>
    <t>Demand</t>
  </si>
  <si>
    <t>Low Demand</t>
  </si>
  <si>
    <t>Minimum Charge</t>
  </si>
  <si>
    <t>High Demand</t>
  </si>
  <si>
    <t>Labour Cost per unit</t>
  </si>
  <si>
    <t>Material cost per unit</t>
  </si>
  <si>
    <t>Total Cost per unit</t>
  </si>
  <si>
    <t>Selling Price per unit</t>
  </si>
  <si>
    <t>Profit per unit</t>
  </si>
  <si>
    <t>Total Cost</t>
  </si>
  <si>
    <t>Particular</t>
  </si>
  <si>
    <t>Supplier Capacity</t>
  </si>
  <si>
    <t>In-sample Sales (£)</t>
  </si>
  <si>
    <t>Out-of-Sample Sales (£)</t>
  </si>
  <si>
    <t>Alpha values</t>
  </si>
  <si>
    <t>MaxiMin Rule - Max Profit for Low Demand</t>
  </si>
  <si>
    <t>MaxiMax Rule - Max Profit for High Demand</t>
  </si>
  <si>
    <t>Sample</t>
  </si>
  <si>
    <t>Sales Revenue</t>
  </si>
  <si>
    <t>Profit</t>
  </si>
  <si>
    <t>Variable cost</t>
  </si>
  <si>
    <t>Fixed Cost</t>
  </si>
  <si>
    <t>Variable Cost</t>
  </si>
  <si>
    <t>Variable vost per unit</t>
  </si>
  <si>
    <t>-</t>
  </si>
  <si>
    <t>Average</t>
  </si>
  <si>
    <t>Std. Deviation</t>
  </si>
  <si>
    <t>Combined</t>
  </si>
  <si>
    <t>Order Quantity</t>
  </si>
  <si>
    <t>Shipping cost per unit</t>
  </si>
  <si>
    <t>Re-order Point</t>
  </si>
  <si>
    <t>Re-order Quantity Point (ROP)</t>
  </si>
  <si>
    <t>Standard deviation of Forecast errors (=In-sample RMSE)</t>
  </si>
  <si>
    <t>Square root of lead time</t>
  </si>
  <si>
    <t>Safety Factor (z=1.645 provides 95% probability of no stock out)</t>
  </si>
  <si>
    <t>Mean</t>
  </si>
  <si>
    <t>Standard Error</t>
  </si>
  <si>
    <t>Median</t>
  </si>
  <si>
    <t>Mode</t>
  </si>
  <si>
    <t>Standard Deviation</t>
  </si>
  <si>
    <t>Sample Variance</t>
  </si>
  <si>
    <t>Kurtosis</t>
  </si>
  <si>
    <t>Skewness</t>
  </si>
  <si>
    <t>Range</t>
  </si>
  <si>
    <t>Minimum</t>
  </si>
  <si>
    <t>Maximum</t>
  </si>
  <si>
    <t>Sum</t>
  </si>
  <si>
    <t>Count</t>
  </si>
  <si>
    <t>Confidence Level(95.0%)</t>
  </si>
  <si>
    <t>Year-Round Sales Descriptive Statistics</t>
  </si>
  <si>
    <t>Historic Sales Descriptive Statistics</t>
  </si>
  <si>
    <t>Assumptions:</t>
  </si>
  <si>
    <t>2. The Order Quantity for the USA is fixed at 1000, so even if the demand is less than 1000 will have to purchase 1000 units at the cost price of 100 with Fixed cost of 5000.</t>
  </si>
  <si>
    <t>1. The Order Quantity for the Europe is fixed at 500, so even if the demand is less than 500 will have to purchase 500 units at the cost price of 120</t>
  </si>
  <si>
    <t>3. In the Combined scenario if the demand is higher than 500, will be purchasing 1000 units from the USA supplier, if the demand is less than 500 will be purchasing 500 units from the Europe supplier.</t>
  </si>
  <si>
    <t>4. The demand in column B is generated using a Random Number Generator for 1000 samples ranging between 200 to 800, with the starting seed being 2626( first 4 digits of student ID).</t>
  </si>
  <si>
    <t>5. Order Quantity is a Random number generated for ideal understanding, as using a solver did not provide a value to maximise the profit in every scenario.</t>
  </si>
  <si>
    <t>1. The Order Quantity for the Europe is fixed at 500, so even if the demand is less than 500 will have to purchase 500 units at the cost price of 120.</t>
  </si>
  <si>
    <t>Probability</t>
  </si>
  <si>
    <t>Seasonal profile</t>
  </si>
  <si>
    <r>
      <t>Alpha (</t>
    </r>
    <r>
      <rPr>
        <b/>
        <sz val="11"/>
        <color theme="0"/>
        <rFont val="Calibri"/>
        <family val="2"/>
      </rPr>
      <t>α</t>
    </r>
    <r>
      <rPr>
        <b/>
        <sz val="8.8000000000000007"/>
        <color theme="0"/>
        <rFont val="Calibri"/>
        <family val="2"/>
      </rPr>
      <t>)</t>
    </r>
  </si>
  <si>
    <r>
      <t>e</t>
    </r>
    <r>
      <rPr>
        <b/>
        <vertAlign val="superscript"/>
        <sz val="11"/>
        <color theme="0"/>
        <rFont val="Calibri"/>
        <family val="2"/>
        <scheme val="minor"/>
      </rPr>
      <t>2</t>
    </r>
  </si>
  <si>
    <r>
      <t xml:space="preserve">Cumulative Demand (Forecast) during lead time (=Forecast horizon </t>
    </r>
    <r>
      <rPr>
        <b/>
        <i/>
        <sz val="12"/>
        <color rgb="FF000000"/>
        <rFont val="Calibri"/>
        <family val="2"/>
        <scheme val="minor"/>
      </rPr>
      <t>h</t>
    </r>
    <r>
      <rPr>
        <b/>
        <sz val="12"/>
        <color rgb="FF000000"/>
        <rFont val="Calibri"/>
        <family val="2"/>
        <scheme val="minor"/>
      </rPr>
      <t>)</t>
    </r>
  </si>
  <si>
    <t>Region</t>
  </si>
  <si>
    <t>Manchester (M)</t>
  </si>
  <si>
    <t>London (L)</t>
  </si>
  <si>
    <t>East (E)</t>
  </si>
  <si>
    <t>West (W)</t>
  </si>
  <si>
    <t>North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</si>
</sst>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00"/>
  </numFmts>
  <fonts count="24"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sz val="12"/>
      <color indexed="8"/>
      <name val="Calibri"/>
      <family val="2"/>
      <scheme val="minor"/>
    </font>
    <font>
      <b/>
      <sz val="11"/>
      <color theme="0"/>
      <name val="Calibri"/>
      <family val="2"/>
      <scheme val="minor"/>
    </font>
    <font>
      <b/>
      <sz val="11"/>
      <color theme="1"/>
      <name val="Calibri"/>
      <family val="2"/>
      <scheme val="minor"/>
    </font>
    <font>
      <b/>
      <sz val="11"/>
      <color indexed="8"/>
      <name val="Calibri"/>
      <family val="2"/>
    </font>
    <font>
      <b/>
      <sz val="11"/>
      <name val="Calibri"/>
      <family val="2"/>
    </font>
    <font>
      <b/>
      <sz val="11"/>
      <color indexed="18"/>
      <name val="Calibri"/>
      <family val="2"/>
      <scheme val="minor"/>
    </font>
    <font>
      <sz val="16"/>
      <color theme="1"/>
      <name val="Calibri"/>
      <family val="2"/>
      <scheme val="minor"/>
    </font>
    <font>
      <b/>
      <sz val="14"/>
      <color theme="1"/>
      <name val="Calibri"/>
      <family val="2"/>
      <scheme val="minor"/>
    </font>
    <font>
      <sz val="12"/>
      <color rgb="FF000000"/>
      <name val="Calibri"/>
      <family val="2"/>
      <scheme val="minor"/>
    </font>
    <font>
      <b/>
      <sz val="14"/>
      <color rgb="FF002060"/>
      <name val="Calibri"/>
      <family val="2"/>
      <scheme val="minor"/>
    </font>
    <font>
      <b/>
      <sz val="20"/>
      <color rgb="FFC00000"/>
      <name val="Calibri"/>
      <family val="2"/>
      <scheme val="minor"/>
    </font>
    <font>
      <b/>
      <i/>
      <sz val="11"/>
      <color theme="0"/>
      <name val="Calibri"/>
      <family val="2"/>
      <scheme val="minor"/>
    </font>
    <font>
      <b/>
      <sz val="12"/>
      <color theme="0"/>
      <name val="Calibri"/>
      <family val="2"/>
      <scheme val="minor"/>
    </font>
    <font>
      <b/>
      <u/>
      <sz val="12"/>
      <color theme="0"/>
      <name val="Calibri"/>
      <family val="2"/>
      <scheme val="minor"/>
    </font>
    <font>
      <b/>
      <sz val="11"/>
      <color theme="0"/>
      <name val="Calibri"/>
      <family val="2"/>
    </font>
    <font>
      <b/>
      <sz val="8.8000000000000007"/>
      <color theme="0"/>
      <name val="Calibri"/>
      <family val="2"/>
    </font>
    <font>
      <b/>
      <vertAlign val="superscript"/>
      <sz val="11"/>
      <color theme="0"/>
      <name val="Calibri"/>
      <family val="2"/>
      <scheme val="minor"/>
    </font>
    <font>
      <b/>
      <sz val="12"/>
      <color rgb="FF000000"/>
      <name val="Calibri"/>
      <family val="2"/>
      <scheme val="minor"/>
    </font>
    <font>
      <b/>
      <i/>
      <sz val="12"/>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0.34998626667073579"/>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theme="1"/>
      </right>
      <top style="medium">
        <color theme="1"/>
      </top>
      <bottom/>
      <diagonal/>
    </border>
    <border>
      <left style="thin">
        <color theme="1"/>
      </left>
      <right style="thin">
        <color theme="1"/>
      </right>
      <top style="medium">
        <color theme="1"/>
      </top>
      <bottom/>
      <diagonal/>
    </border>
    <border>
      <left style="thin">
        <color theme="1"/>
      </left>
      <right style="medium">
        <color theme="1"/>
      </right>
      <top style="medium">
        <color theme="1"/>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142">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left"/>
    </xf>
    <xf numFmtId="164" fontId="3" fillId="2" borderId="1" xfId="1" applyNumberFormat="1" applyFont="1" applyFill="1" applyBorder="1" applyAlignment="1">
      <alignment horizontal="center"/>
    </xf>
    <xf numFmtId="17" fontId="5" fillId="2" borderId="1" xfId="0" applyNumberFormat="1" applyFont="1" applyFill="1" applyBorder="1" applyAlignment="1">
      <alignment horizontal="left"/>
    </xf>
    <xf numFmtId="0" fontId="4"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0" fillId="0" borderId="1" xfId="0" applyBorder="1"/>
    <xf numFmtId="164" fontId="0" fillId="0" borderId="1" xfId="0" applyNumberFormat="1" applyBorder="1"/>
    <xf numFmtId="43" fontId="0" fillId="0" borderId="1" xfId="0" applyNumberFormat="1" applyBorder="1"/>
    <xf numFmtId="0" fontId="0" fillId="0" borderId="0" xfId="0" pivotButton="1"/>
    <xf numFmtId="0" fontId="0" fillId="0" borderId="0" xfId="0" applyAlignment="1">
      <alignment horizontal="left"/>
    </xf>
    <xf numFmtId="0" fontId="7" fillId="0" borderId="0" xfId="0" applyFont="1"/>
    <xf numFmtId="0" fontId="7" fillId="0" borderId="1" xfId="0" applyFont="1" applyBorder="1" applyAlignment="1">
      <alignment horizontal="center"/>
    </xf>
    <xf numFmtId="17" fontId="5" fillId="2" borderId="1" xfId="0" applyNumberFormat="1" applyFon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10" fontId="0" fillId="0" borderId="1" xfId="2" applyNumberFormat="1" applyFont="1" applyBorder="1" applyAlignment="1">
      <alignment horizontal="center"/>
    </xf>
    <xf numFmtId="17" fontId="5" fillId="3" borderId="1" xfId="0" applyNumberFormat="1" applyFont="1" applyFill="1" applyBorder="1" applyAlignment="1">
      <alignment horizontal="center"/>
    </xf>
    <xf numFmtId="164" fontId="3" fillId="3" borderId="1" xfId="1" applyNumberFormat="1" applyFont="1" applyFill="1" applyBorder="1" applyAlignment="1">
      <alignment horizontal="center"/>
    </xf>
    <xf numFmtId="0" fontId="0" fillId="3" borderId="1" xfId="0" applyFill="1" applyBorder="1" applyAlignment="1">
      <alignment horizontal="center"/>
    </xf>
    <xf numFmtId="164" fontId="0" fillId="3" borderId="1" xfId="0" applyNumberFormat="1" applyFill="1" applyBorder="1" applyAlignment="1">
      <alignment horizontal="center"/>
    </xf>
    <xf numFmtId="1" fontId="0" fillId="3" borderId="1" xfId="0" applyNumberFormat="1" applyFill="1" applyBorder="1" applyAlignment="1">
      <alignment horizontal="center"/>
    </xf>
    <xf numFmtId="10" fontId="0" fillId="3" borderId="1" xfId="2" applyNumberFormat="1" applyFont="1" applyFill="1" applyBorder="1" applyAlignment="1">
      <alignment horizontal="center"/>
    </xf>
    <xf numFmtId="2" fontId="0" fillId="0" borderId="1" xfId="0" applyNumberFormat="1" applyBorder="1" applyAlignment="1">
      <alignment horizontal="center"/>
    </xf>
    <xf numFmtId="10" fontId="0" fillId="0" borderId="1" xfId="3" applyNumberFormat="1" applyFont="1" applyBorder="1" applyAlignment="1">
      <alignment horizontal="center"/>
    </xf>
    <xf numFmtId="0" fontId="0" fillId="0" borderId="6" xfId="0" applyBorder="1"/>
    <xf numFmtId="0" fontId="10" fillId="0" borderId="5" xfId="0" applyFont="1" applyBorder="1" applyAlignment="1">
      <alignment horizontal="center"/>
    </xf>
    <xf numFmtId="0" fontId="0" fillId="0" borderId="7" xfId="0" applyBorder="1"/>
    <xf numFmtId="0" fontId="0" fillId="0" borderId="9" xfId="0" applyBorder="1" applyAlignment="1">
      <alignment horizontal="center"/>
    </xf>
    <xf numFmtId="0" fontId="6" fillId="4" borderId="8" xfId="0" applyFont="1" applyFill="1"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5" borderId="14" xfId="0" applyFill="1" applyBorder="1"/>
    <xf numFmtId="0" fontId="0" fillId="5" borderId="0" xfId="0" applyFill="1"/>
    <xf numFmtId="0" fontId="0" fillId="5" borderId="15" xfId="0" applyFill="1" applyBorder="1"/>
    <xf numFmtId="0" fontId="0" fillId="5" borderId="16" xfId="0" applyFill="1" applyBorder="1"/>
    <xf numFmtId="0" fontId="0" fillId="5" borderId="17" xfId="0" applyFill="1" applyBorder="1"/>
    <xf numFmtId="0" fontId="0" fillId="5" borderId="18" xfId="0" applyFill="1" applyBorder="1"/>
    <xf numFmtId="0" fontId="0" fillId="5" borderId="22" xfId="0" applyFill="1" applyBorder="1"/>
    <xf numFmtId="0" fontId="0" fillId="5" borderId="23" xfId="0" applyFill="1" applyBorder="1"/>
    <xf numFmtId="0" fontId="0" fillId="5" borderId="24" xfId="0" applyFill="1" applyBorder="1"/>
    <xf numFmtId="0" fontId="0" fillId="0" borderId="0" xfId="0" applyAlignment="1">
      <alignment horizontal="center"/>
    </xf>
    <xf numFmtId="0" fontId="6" fillId="2" borderId="28" xfId="0" applyFont="1" applyFill="1" applyBorder="1" applyAlignment="1">
      <alignment horizontal="center"/>
    </xf>
    <xf numFmtId="0" fontId="0" fillId="2" borderId="0" xfId="0" applyFill="1"/>
    <xf numFmtId="164" fontId="0" fillId="2" borderId="0" xfId="0" applyNumberFormat="1" applyFill="1" applyAlignment="1">
      <alignment horizontal="center"/>
    </xf>
    <xf numFmtId="0" fontId="6" fillId="2" borderId="29" xfId="0" applyFont="1" applyFill="1" applyBorder="1" applyAlignment="1">
      <alignment horizontal="center"/>
    </xf>
    <xf numFmtId="0" fontId="6" fillId="4" borderId="30" xfId="0" applyFont="1" applyFill="1" applyBorder="1" applyAlignment="1">
      <alignment horizontal="center"/>
    </xf>
    <xf numFmtId="0" fontId="6" fillId="4" borderId="9" xfId="0" applyFont="1" applyFill="1" applyBorder="1" applyAlignment="1">
      <alignment horizontal="center"/>
    </xf>
    <xf numFmtId="164" fontId="6" fillId="4" borderId="9" xfId="1" applyNumberFormat="1" applyFont="1" applyFill="1" applyBorder="1" applyAlignment="1">
      <alignment horizontal="center"/>
    </xf>
    <xf numFmtId="0" fontId="0" fillId="2" borderId="34" xfId="0" applyFill="1" applyBorder="1"/>
    <xf numFmtId="0" fontId="0" fillId="2" borderId="35" xfId="0" applyFill="1" applyBorder="1"/>
    <xf numFmtId="0" fontId="0" fillId="2" borderId="36" xfId="0" applyFill="1" applyBorder="1"/>
    <xf numFmtId="0" fontId="11" fillId="2" borderId="0" xfId="0" applyFont="1" applyFill="1"/>
    <xf numFmtId="0" fontId="13" fillId="0" borderId="0" xfId="0" applyFont="1" applyAlignment="1">
      <alignment vertical="top" wrapText="1"/>
    </xf>
    <xf numFmtId="0" fontId="3" fillId="2" borderId="10" xfId="0" applyFont="1" applyFill="1" applyBorder="1" applyAlignment="1">
      <alignment horizontal="center"/>
    </xf>
    <xf numFmtId="0" fontId="3" fillId="2" borderId="9" xfId="0" applyFont="1" applyFill="1" applyBorder="1"/>
    <xf numFmtId="0" fontId="3" fillId="2" borderId="11" xfId="0" applyFont="1" applyFill="1" applyBorder="1" applyAlignment="1">
      <alignment horizontal="center"/>
    </xf>
    <xf numFmtId="0" fontId="3" fillId="2" borderId="12" xfId="0" applyFont="1" applyFill="1" applyBorder="1" applyAlignment="1">
      <alignment horizontal="center"/>
    </xf>
    <xf numFmtId="0" fontId="0" fillId="0" borderId="0" xfId="0" applyAlignment="1">
      <alignment vertical="center" wrapText="1"/>
    </xf>
    <xf numFmtId="17" fontId="5" fillId="2" borderId="9" xfId="0" applyNumberFormat="1" applyFont="1" applyFill="1" applyBorder="1" applyAlignment="1">
      <alignment horizontal="left"/>
    </xf>
    <xf numFmtId="164" fontId="3" fillId="2" borderId="9" xfId="1" applyNumberFormat="1" applyFont="1" applyFill="1" applyBorder="1" applyAlignment="1">
      <alignment horizontal="center"/>
    </xf>
    <xf numFmtId="0" fontId="0" fillId="0" borderId="9" xfId="0" applyBorder="1"/>
    <xf numFmtId="0" fontId="17" fillId="4" borderId="8" xfId="0" applyFont="1" applyFill="1" applyBorder="1" applyAlignment="1">
      <alignment horizontal="left"/>
    </xf>
    <xf numFmtId="0" fontId="17" fillId="4" borderId="8" xfId="0" applyFont="1" applyFill="1" applyBorder="1" applyAlignment="1">
      <alignment horizontal="center"/>
    </xf>
    <xf numFmtId="1" fontId="6" fillId="4" borderId="8" xfId="1" applyNumberFormat="1" applyFont="1" applyFill="1" applyBorder="1" applyAlignment="1">
      <alignment horizontal="center"/>
    </xf>
    <xf numFmtId="0" fontId="7" fillId="2" borderId="9" xfId="0" applyFont="1" applyFill="1" applyBorder="1" applyAlignment="1">
      <alignment horizontal="center"/>
    </xf>
    <xf numFmtId="0" fontId="0" fillId="2" borderId="9" xfId="0" applyFill="1" applyBorder="1" applyAlignment="1">
      <alignment horizontal="center"/>
    </xf>
    <xf numFmtId="1" fontId="0" fillId="2" borderId="9" xfId="0" applyNumberFormat="1" applyFill="1" applyBorder="1" applyAlignment="1">
      <alignment horizontal="center"/>
    </xf>
    <xf numFmtId="0" fontId="7" fillId="2" borderId="1" xfId="0" applyFont="1" applyFill="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17" fontId="5" fillId="2" borderId="9" xfId="0" applyNumberFormat="1" applyFont="1" applyFill="1" applyBorder="1" applyAlignment="1">
      <alignment horizontal="center"/>
    </xf>
    <xf numFmtId="164" fontId="0" fillId="2" borderId="9" xfId="0" applyNumberFormat="1" applyFill="1" applyBorder="1" applyAlignment="1">
      <alignment horizontal="center"/>
    </xf>
    <xf numFmtId="164" fontId="0" fillId="2" borderId="1" xfId="0" applyNumberFormat="1" applyFill="1" applyBorder="1" applyAlignment="1">
      <alignment horizontal="center"/>
    </xf>
    <xf numFmtId="10" fontId="0" fillId="2" borderId="1" xfId="2" applyNumberFormat="1" applyFont="1" applyFill="1" applyBorder="1" applyAlignment="1">
      <alignment horizontal="center"/>
    </xf>
    <xf numFmtId="2" fontId="0" fillId="2" borderId="9" xfId="0" applyNumberFormat="1" applyFill="1" applyBorder="1" applyAlignment="1">
      <alignment horizontal="center"/>
    </xf>
    <xf numFmtId="10" fontId="0" fillId="2" borderId="9" xfId="2" applyNumberFormat="1" applyFont="1" applyFill="1" applyBorder="1" applyAlignment="1">
      <alignment horizontal="center"/>
    </xf>
    <xf numFmtId="2" fontId="0" fillId="2" borderId="1" xfId="0" applyNumberFormat="1" applyFill="1" applyBorder="1" applyAlignment="1">
      <alignment horizontal="center"/>
    </xf>
    <xf numFmtId="0" fontId="13" fillId="2" borderId="0" xfId="0" applyFont="1" applyFill="1" applyAlignment="1">
      <alignment vertical="top" wrapText="1"/>
    </xf>
    <xf numFmtId="0" fontId="0" fillId="2" borderId="10" xfId="0" applyFill="1" applyBorder="1" applyAlignment="1">
      <alignment horizontal="center"/>
    </xf>
    <xf numFmtId="0" fontId="7" fillId="2" borderId="13" xfId="0" applyFont="1" applyFill="1" applyBorder="1" applyAlignment="1">
      <alignment horizontal="center"/>
    </xf>
    <xf numFmtId="0" fontId="0" fillId="2" borderId="13" xfId="0" applyFill="1" applyBorder="1" applyAlignment="1">
      <alignment horizontal="center"/>
    </xf>
    <xf numFmtId="0" fontId="7" fillId="2" borderId="0" xfId="0" applyFont="1" applyFill="1"/>
    <xf numFmtId="0" fontId="10" fillId="2" borderId="3" xfId="0" applyFont="1" applyFill="1" applyBorder="1" applyAlignment="1">
      <alignment horizontal="center"/>
    </xf>
    <xf numFmtId="0" fontId="10" fillId="2" borderId="4" xfId="0" applyFont="1" applyFill="1" applyBorder="1" applyAlignment="1">
      <alignment horizontal="center"/>
    </xf>
    <xf numFmtId="0" fontId="0" fillId="2" borderId="7" xfId="0" applyFill="1" applyBorder="1"/>
    <xf numFmtId="0" fontId="0" fillId="2" borderId="6" xfId="0" applyFill="1" applyBorder="1"/>
    <xf numFmtId="0" fontId="0" fillId="2" borderId="2" xfId="0" applyFill="1" applyBorder="1" applyAlignment="1">
      <alignment horizontal="center"/>
    </xf>
    <xf numFmtId="0" fontId="0" fillId="2" borderId="40" xfId="0" applyFill="1" applyBorder="1"/>
    <xf numFmtId="164" fontId="0" fillId="2" borderId="41" xfId="1" applyNumberFormat="1" applyFont="1" applyFill="1" applyBorder="1" applyAlignment="1"/>
    <xf numFmtId="0" fontId="0" fillId="2" borderId="41" xfId="0" applyFill="1" applyBorder="1"/>
    <xf numFmtId="9" fontId="0" fillId="2" borderId="41" xfId="2" applyFont="1" applyFill="1" applyBorder="1" applyAlignment="1"/>
    <xf numFmtId="0" fontId="0" fillId="2" borderId="42" xfId="0" applyFill="1" applyBorder="1"/>
    <xf numFmtId="0" fontId="0" fillId="2" borderId="44" xfId="0" applyFill="1" applyBorder="1"/>
    <xf numFmtId="164" fontId="0" fillId="2" borderId="1" xfId="1" applyNumberFormat="1" applyFont="1" applyFill="1" applyBorder="1" applyAlignment="1">
      <alignment horizontal="center"/>
    </xf>
    <xf numFmtId="1" fontId="7" fillId="2" borderId="1" xfId="0" applyNumberFormat="1" applyFont="1" applyFill="1" applyBorder="1" applyAlignment="1">
      <alignment horizontal="center"/>
    </xf>
    <xf numFmtId="164" fontId="0" fillId="2" borderId="9" xfId="1" applyNumberFormat="1" applyFont="1" applyFill="1" applyBorder="1" applyAlignment="1">
      <alignment horizontal="center"/>
    </xf>
    <xf numFmtId="0" fontId="16" fillId="4" borderId="37" xfId="0" applyFont="1" applyFill="1" applyBorder="1" applyAlignment="1">
      <alignment horizontal="center"/>
    </xf>
    <xf numFmtId="0" fontId="16" fillId="4" borderId="39" xfId="0" applyFont="1" applyFill="1" applyBorder="1" applyAlignment="1">
      <alignment horizontal="center"/>
    </xf>
    <xf numFmtId="0" fontId="8" fillId="0" borderId="0" xfId="0" applyFont="1" applyAlignment="1">
      <alignment horizontal="center"/>
    </xf>
    <xf numFmtId="0" fontId="9" fillId="0" borderId="0" xfId="0" applyFont="1" applyAlignment="1">
      <alignment horizontal="center"/>
    </xf>
    <xf numFmtId="0" fontId="18" fillId="4" borderId="8" xfId="0" applyFont="1" applyFill="1" applyBorder="1" applyAlignment="1">
      <alignment horizontal="center"/>
    </xf>
    <xf numFmtId="0" fontId="6" fillId="4" borderId="8" xfId="0" applyFont="1" applyFill="1" applyBorder="1" applyAlignment="1">
      <alignment horizontal="center"/>
    </xf>
    <xf numFmtId="0" fontId="22" fillId="2" borderId="47" xfId="0" applyFont="1" applyFill="1" applyBorder="1" applyAlignment="1">
      <alignment horizontal="center" vertical="top" wrapText="1"/>
    </xf>
    <xf numFmtId="0" fontId="22" fillId="2" borderId="48" xfId="0" applyFont="1" applyFill="1" applyBorder="1" applyAlignment="1">
      <alignment horizontal="center" vertical="top" wrapText="1"/>
    </xf>
    <xf numFmtId="0" fontId="22" fillId="2" borderId="49" xfId="0" applyFont="1" applyFill="1" applyBorder="1" applyAlignment="1">
      <alignment horizontal="center" vertical="top" wrapText="1"/>
    </xf>
    <xf numFmtId="2" fontId="14" fillId="2" borderId="45" xfId="0" applyNumberFormat="1" applyFont="1" applyFill="1" applyBorder="1" applyAlignment="1">
      <alignment horizontal="center" vertical="center"/>
    </xf>
    <xf numFmtId="2" fontId="14" fillId="2" borderId="46" xfId="0" applyNumberFormat="1" applyFont="1" applyFill="1" applyBorder="1" applyAlignment="1">
      <alignment horizontal="center" vertical="center"/>
    </xf>
    <xf numFmtId="165" fontId="14" fillId="2" borderId="45" xfId="0" applyNumberFormat="1" applyFont="1" applyFill="1" applyBorder="1" applyAlignment="1">
      <alignment horizontal="center" vertical="center"/>
    </xf>
    <xf numFmtId="165" fontId="14" fillId="2" borderId="46" xfId="0" applyNumberFormat="1" applyFont="1" applyFill="1" applyBorder="1" applyAlignment="1">
      <alignment horizontal="center" vertical="center"/>
    </xf>
    <xf numFmtId="0" fontId="12" fillId="2" borderId="31" xfId="0" applyFont="1" applyFill="1" applyBorder="1" applyAlignment="1">
      <alignment horizontal="center" vertical="top"/>
    </xf>
    <xf numFmtId="0" fontId="12" fillId="2" borderId="32" xfId="0" applyFont="1" applyFill="1" applyBorder="1" applyAlignment="1">
      <alignment horizontal="center" vertical="top"/>
    </xf>
    <xf numFmtId="0" fontId="12" fillId="2" borderId="33" xfId="0" applyFont="1" applyFill="1" applyBorder="1" applyAlignment="1">
      <alignment horizontal="center" vertical="top"/>
    </xf>
    <xf numFmtId="0" fontId="12" fillId="2" borderId="34" xfId="0" applyFont="1" applyFill="1" applyBorder="1" applyAlignment="1">
      <alignment horizontal="center" vertical="top"/>
    </xf>
    <xf numFmtId="0" fontId="12" fillId="2" borderId="0" xfId="0" applyFont="1" applyFill="1" applyAlignment="1">
      <alignment horizontal="center" vertical="top"/>
    </xf>
    <xf numFmtId="0" fontId="12" fillId="2" borderId="35" xfId="0" applyFont="1" applyFill="1" applyBorder="1" applyAlignment="1">
      <alignment horizontal="center" vertical="top"/>
    </xf>
    <xf numFmtId="0" fontId="7" fillId="0" borderId="37" xfId="0" applyFont="1" applyBorder="1" applyAlignment="1">
      <alignment horizontal="center"/>
    </xf>
    <xf numFmtId="0" fontId="7" fillId="0" borderId="38" xfId="0" applyFont="1" applyBorder="1" applyAlignment="1">
      <alignment horizontal="center"/>
    </xf>
    <xf numFmtId="0" fontId="7" fillId="0" borderId="39" xfId="0" applyFont="1" applyBorder="1" applyAlignment="1">
      <alignment horizontal="center"/>
    </xf>
    <xf numFmtId="2" fontId="15" fillId="0" borderId="40" xfId="0" applyNumberFormat="1" applyFont="1" applyBorder="1" applyAlignment="1">
      <alignment horizontal="center" vertical="center"/>
    </xf>
    <xf numFmtId="2" fontId="15" fillId="0" borderId="1" xfId="0" applyNumberFormat="1" applyFont="1" applyBorder="1" applyAlignment="1">
      <alignment horizontal="center" vertical="center"/>
    </xf>
    <xf numFmtId="2" fontId="15" fillId="0" borderId="41" xfId="0" applyNumberFormat="1" applyFont="1" applyBorder="1" applyAlignment="1">
      <alignment horizontal="center" vertical="center"/>
    </xf>
    <xf numFmtId="2" fontId="15" fillId="0" borderId="42" xfId="0" applyNumberFormat="1" applyFont="1" applyBorder="1" applyAlignment="1">
      <alignment horizontal="center" vertical="center"/>
    </xf>
    <xf numFmtId="2" fontId="15" fillId="0" borderId="43" xfId="0" applyNumberFormat="1" applyFont="1" applyBorder="1" applyAlignment="1">
      <alignment horizontal="center" vertical="center"/>
    </xf>
    <xf numFmtId="2" fontId="15" fillId="0" borderId="44" xfId="0" applyNumberFormat="1" applyFont="1" applyBorder="1" applyAlignment="1">
      <alignment horizontal="center" vertical="center"/>
    </xf>
    <xf numFmtId="0" fontId="6" fillId="4" borderId="0" xfId="0" applyFont="1" applyFill="1" applyAlignment="1">
      <alignment horizontal="center"/>
    </xf>
    <xf numFmtId="0" fontId="6" fillId="4" borderId="8" xfId="0" applyFont="1" applyFill="1" applyBorder="1" applyAlignment="1">
      <alignment horizontal="center" vertical="center"/>
    </xf>
    <xf numFmtId="0" fontId="7" fillId="5" borderId="19"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5" xfId="0" applyFont="1" applyFill="1" applyBorder="1" applyAlignment="1">
      <alignment horizontal="center"/>
    </xf>
    <xf numFmtId="0" fontId="7" fillId="5" borderId="26" xfId="0" applyFont="1" applyFill="1" applyBorder="1" applyAlignment="1">
      <alignment horizontal="center"/>
    </xf>
    <xf numFmtId="0" fontId="7" fillId="5" borderId="27"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6" fillId="4" borderId="28" xfId="0" applyFont="1" applyFill="1" applyBorder="1" applyAlignment="1">
      <alignment horizontal="center"/>
    </xf>
    <xf numFmtId="0" fontId="6" fillId="4" borderId="29" xfId="0" applyFont="1" applyFill="1" applyBorder="1" applyAlignment="1">
      <alignment horizontal="center"/>
    </xf>
    <xf numFmtId="0" fontId="6" fillId="4" borderId="30" xfId="0" applyFont="1" applyFill="1" applyBorder="1" applyAlignment="1">
      <alignment horizontal="center" vertical="center"/>
    </xf>
  </cellXfs>
  <cellStyles count="4">
    <cellStyle name="Comma" xfId="1" builtinId="3"/>
    <cellStyle name="Normal" xfId="0" builtinId="0"/>
    <cellStyle name="Per cent 2" xfId="3" xr:uid="{FD29F609-AFBE-423D-9E1F-46DFDC4A4448}"/>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Winter Rock Historical </a:t>
            </a:r>
            <a:r>
              <a:rPr lang="en-US" b="1" baseline="0"/>
              <a:t>Sales Data Time Series </a:t>
            </a:r>
            <a:r>
              <a:rPr lang="en-US" b="1"/>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Data!$C$4</c:f>
              <c:strCache>
                <c:ptCount val="1"/>
                <c:pt idx="0">
                  <c:v>Sales (£)</c:v>
                </c:pt>
              </c:strCache>
            </c:strRef>
          </c:tx>
          <c:spPr>
            <a:ln w="28575" cap="rnd">
              <a:solidFill>
                <a:schemeClr val="accent2"/>
              </a:solidFill>
              <a:round/>
            </a:ln>
            <a:effectLst/>
          </c:spPr>
          <c:marker>
            <c:symbol val="none"/>
          </c:marker>
          <c:cat>
            <c:numRef>
              <c:f>Data!$B$5:$B$52</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Data!$C$5:$C$52</c:f>
              <c:numCache>
                <c:formatCode>_-* #,##0_-;\-* #,##0_-;_-* "-"??_-;_-@_-</c:formatCode>
                <c:ptCount val="48"/>
                <c:pt idx="0">
                  <c:v>927616</c:v>
                </c:pt>
                <c:pt idx="1">
                  <c:v>642223</c:v>
                </c:pt>
                <c:pt idx="2">
                  <c:v>569679</c:v>
                </c:pt>
                <c:pt idx="3">
                  <c:v>594002</c:v>
                </c:pt>
                <c:pt idx="4">
                  <c:v>605950</c:v>
                </c:pt>
                <c:pt idx="5">
                  <c:v>787416</c:v>
                </c:pt>
                <c:pt idx="6">
                  <c:v>867448</c:v>
                </c:pt>
                <c:pt idx="7">
                  <c:v>753375</c:v>
                </c:pt>
                <c:pt idx="8">
                  <c:v>793026</c:v>
                </c:pt>
                <c:pt idx="9">
                  <c:v>962370</c:v>
                </c:pt>
                <c:pt idx="10">
                  <c:v>992133</c:v>
                </c:pt>
                <c:pt idx="11">
                  <c:v>927616</c:v>
                </c:pt>
                <c:pt idx="12">
                  <c:v>1003017</c:v>
                </c:pt>
                <c:pt idx="13">
                  <c:v>678494</c:v>
                </c:pt>
                <c:pt idx="14">
                  <c:v>579280</c:v>
                </c:pt>
                <c:pt idx="15">
                  <c:v>594002</c:v>
                </c:pt>
                <c:pt idx="16">
                  <c:v>619605</c:v>
                </c:pt>
                <c:pt idx="17">
                  <c:v>800325</c:v>
                </c:pt>
                <c:pt idx="18">
                  <c:v>870030</c:v>
                </c:pt>
                <c:pt idx="19">
                  <c:v>753375</c:v>
                </c:pt>
                <c:pt idx="20">
                  <c:v>793026</c:v>
                </c:pt>
                <c:pt idx="21">
                  <c:v>1016179</c:v>
                </c:pt>
                <c:pt idx="22">
                  <c:v>1047607</c:v>
                </c:pt>
                <c:pt idx="23">
                  <c:v>1003017</c:v>
                </c:pt>
                <c:pt idx="24">
                  <c:v>1110167</c:v>
                </c:pt>
                <c:pt idx="25">
                  <c:v>729701</c:v>
                </c:pt>
                <c:pt idx="26">
                  <c:v>649689</c:v>
                </c:pt>
                <c:pt idx="27">
                  <c:v>675932</c:v>
                </c:pt>
                <c:pt idx="28">
                  <c:v>716897</c:v>
                </c:pt>
                <c:pt idx="29">
                  <c:v>934572</c:v>
                </c:pt>
                <c:pt idx="30">
                  <c:v>1045582</c:v>
                </c:pt>
                <c:pt idx="31">
                  <c:v>863396</c:v>
                </c:pt>
                <c:pt idx="32">
                  <c:v>908837</c:v>
                </c:pt>
                <c:pt idx="33">
                  <c:v>1134146</c:v>
                </c:pt>
                <c:pt idx="34">
                  <c:v>1169222</c:v>
                </c:pt>
                <c:pt idx="35">
                  <c:v>1110167</c:v>
                </c:pt>
                <c:pt idx="36">
                  <c:v>1332201</c:v>
                </c:pt>
                <c:pt idx="37">
                  <c:v>875642</c:v>
                </c:pt>
                <c:pt idx="38">
                  <c:v>779627</c:v>
                </c:pt>
                <c:pt idx="39">
                  <c:v>811119</c:v>
                </c:pt>
                <c:pt idx="40">
                  <c:v>860277</c:v>
                </c:pt>
                <c:pt idx="41">
                  <c:v>1121487</c:v>
                </c:pt>
                <c:pt idx="42">
                  <c:v>1254699</c:v>
                </c:pt>
                <c:pt idx="43">
                  <c:v>1036076</c:v>
                </c:pt>
                <c:pt idx="44">
                  <c:v>1090605</c:v>
                </c:pt>
                <c:pt idx="45">
                  <c:v>1360976</c:v>
                </c:pt>
                <c:pt idx="46">
                  <c:v>1403067</c:v>
                </c:pt>
                <c:pt idx="47">
                  <c:v>1332201</c:v>
                </c:pt>
              </c:numCache>
            </c:numRef>
          </c:val>
          <c:smooth val="0"/>
          <c:extLst>
            <c:ext xmlns:c16="http://schemas.microsoft.com/office/drawing/2014/chart" uri="{C3380CC4-5D6E-409C-BE32-E72D297353CC}">
              <c16:uniqueId val="{00000000-5AE9-458E-820A-BCA7DC2CF6C4}"/>
            </c:ext>
          </c:extLst>
        </c:ser>
        <c:dLbls>
          <c:showLegendKey val="0"/>
          <c:showVal val="0"/>
          <c:showCatName val="0"/>
          <c:showSerName val="0"/>
          <c:showPercent val="0"/>
          <c:showBubbleSize val="0"/>
        </c:dLbls>
        <c:smooth val="0"/>
        <c:axId val="225084847"/>
        <c:axId val="225066127"/>
      </c:lineChart>
      <c:dateAx>
        <c:axId val="22508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5066127"/>
        <c:crosses val="autoZero"/>
        <c:auto val="1"/>
        <c:lblOffset val="100"/>
        <c:baseTimeUnit val="months"/>
      </c:dateAx>
      <c:valAx>
        <c:axId val="225066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508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CMA Vs. Actual Sales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2'!$B$2</c:f>
              <c:strCache>
                <c:ptCount val="1"/>
                <c:pt idx="0">
                  <c:v>Sales (£)</c:v>
                </c:pt>
              </c:strCache>
            </c:strRef>
          </c:tx>
          <c:spPr>
            <a:ln w="28575" cap="rnd">
              <a:solidFill>
                <a:schemeClr val="accent2"/>
              </a:solidFill>
              <a:round/>
            </a:ln>
            <a:effectLst/>
          </c:spPr>
          <c:marker>
            <c:symbol val="none"/>
          </c:marker>
          <c:cat>
            <c:numRef>
              <c:f>'Task 2'!$A$3:$A$50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2'!$B$3:$B$50</c:f>
              <c:numCache>
                <c:formatCode>_-* #,##0_-;\-* #,##0_-;_-* "-"??_-;_-@_-</c:formatCode>
                <c:ptCount val="48"/>
                <c:pt idx="0">
                  <c:v>927616</c:v>
                </c:pt>
                <c:pt idx="1">
                  <c:v>642223</c:v>
                </c:pt>
                <c:pt idx="2">
                  <c:v>569679</c:v>
                </c:pt>
                <c:pt idx="3">
                  <c:v>594002</c:v>
                </c:pt>
                <c:pt idx="4">
                  <c:v>605950</c:v>
                </c:pt>
                <c:pt idx="5">
                  <c:v>787416</c:v>
                </c:pt>
                <c:pt idx="6">
                  <c:v>867448</c:v>
                </c:pt>
                <c:pt idx="7">
                  <c:v>753375</c:v>
                </c:pt>
                <c:pt idx="8">
                  <c:v>793026</c:v>
                </c:pt>
                <c:pt idx="9">
                  <c:v>962370</c:v>
                </c:pt>
                <c:pt idx="10">
                  <c:v>992133</c:v>
                </c:pt>
                <c:pt idx="11">
                  <c:v>927616</c:v>
                </c:pt>
                <c:pt idx="12">
                  <c:v>1003017</c:v>
                </c:pt>
                <c:pt idx="13">
                  <c:v>678494</c:v>
                </c:pt>
                <c:pt idx="14">
                  <c:v>579280</c:v>
                </c:pt>
                <c:pt idx="15">
                  <c:v>594002</c:v>
                </c:pt>
                <c:pt idx="16">
                  <c:v>619605</c:v>
                </c:pt>
                <c:pt idx="17">
                  <c:v>800325</c:v>
                </c:pt>
                <c:pt idx="18">
                  <c:v>870030</c:v>
                </c:pt>
                <c:pt idx="19">
                  <c:v>753375</c:v>
                </c:pt>
                <c:pt idx="20">
                  <c:v>793026</c:v>
                </c:pt>
                <c:pt idx="21">
                  <c:v>1016179</c:v>
                </c:pt>
                <c:pt idx="22">
                  <c:v>1047607</c:v>
                </c:pt>
                <c:pt idx="23">
                  <c:v>1003017</c:v>
                </c:pt>
                <c:pt idx="24">
                  <c:v>1110167</c:v>
                </c:pt>
                <c:pt idx="25">
                  <c:v>729701</c:v>
                </c:pt>
                <c:pt idx="26">
                  <c:v>649689</c:v>
                </c:pt>
                <c:pt idx="27">
                  <c:v>675932</c:v>
                </c:pt>
                <c:pt idx="28">
                  <c:v>716897</c:v>
                </c:pt>
                <c:pt idx="29">
                  <c:v>934572</c:v>
                </c:pt>
                <c:pt idx="30">
                  <c:v>1045582</c:v>
                </c:pt>
                <c:pt idx="31">
                  <c:v>863396</c:v>
                </c:pt>
                <c:pt idx="32">
                  <c:v>908837</c:v>
                </c:pt>
                <c:pt idx="33">
                  <c:v>1134146</c:v>
                </c:pt>
                <c:pt idx="34">
                  <c:v>1169222</c:v>
                </c:pt>
                <c:pt idx="35">
                  <c:v>1110167</c:v>
                </c:pt>
                <c:pt idx="36">
                  <c:v>1332201</c:v>
                </c:pt>
                <c:pt idx="37">
                  <c:v>875642</c:v>
                </c:pt>
                <c:pt idx="38">
                  <c:v>779627</c:v>
                </c:pt>
                <c:pt idx="39">
                  <c:v>811119</c:v>
                </c:pt>
                <c:pt idx="40">
                  <c:v>860277</c:v>
                </c:pt>
                <c:pt idx="41">
                  <c:v>1121487</c:v>
                </c:pt>
                <c:pt idx="42">
                  <c:v>1254699</c:v>
                </c:pt>
                <c:pt idx="43">
                  <c:v>1036076</c:v>
                </c:pt>
                <c:pt idx="44">
                  <c:v>1090605</c:v>
                </c:pt>
                <c:pt idx="45">
                  <c:v>1360976</c:v>
                </c:pt>
                <c:pt idx="46">
                  <c:v>1403067</c:v>
                </c:pt>
                <c:pt idx="47">
                  <c:v>1332201</c:v>
                </c:pt>
              </c:numCache>
            </c:numRef>
          </c:val>
          <c:smooth val="0"/>
          <c:extLst>
            <c:ext xmlns:c16="http://schemas.microsoft.com/office/drawing/2014/chart" uri="{C3380CC4-5D6E-409C-BE32-E72D297353CC}">
              <c16:uniqueId val="{00000000-2A15-48AC-8E40-E0A460B3EB45}"/>
            </c:ext>
          </c:extLst>
        </c:ser>
        <c:ser>
          <c:idx val="1"/>
          <c:order val="1"/>
          <c:tx>
            <c:strRef>
              <c:f>'Task 2'!$E$2</c:f>
              <c:strCache>
                <c:ptCount val="1"/>
                <c:pt idx="0">
                  <c:v>CMA</c:v>
                </c:pt>
              </c:strCache>
            </c:strRef>
          </c:tx>
          <c:spPr>
            <a:ln w="28575" cap="rnd">
              <a:solidFill>
                <a:srgbClr val="002060"/>
              </a:solidFill>
              <a:round/>
            </a:ln>
            <a:effectLst/>
          </c:spPr>
          <c:marker>
            <c:symbol val="none"/>
          </c:marker>
          <c:cat>
            <c:numRef>
              <c:f>'Task 2'!$A$3:$A$50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2'!$E$3:$E$50</c:f>
              <c:numCache>
                <c:formatCode>General</c:formatCode>
                <c:ptCount val="48"/>
                <c:pt idx="6" formatCode="_-* #,##0_-;\-* #,##0_-;_-* &quot;-&quot;??_-;_-@_-">
                  <c:v>788379.54166666674</c:v>
                </c:pt>
                <c:pt idx="7" formatCode="_-* #,##0_-;\-* #,##0_-;_-* &quot;-&quot;??_-;_-@_-">
                  <c:v>793032.54166666674</c:v>
                </c:pt>
                <c:pt idx="8" formatCode="_-* #,##0_-;\-* #,##0_-;_-* &quot;-&quot;??_-;_-@_-">
                  <c:v>794943.875</c:v>
                </c:pt>
                <c:pt idx="9" formatCode="_-* #,##0_-;\-* #,##0_-;_-* &quot;-&quot;??_-;_-@_-">
                  <c:v>795343.91666666663</c:v>
                </c:pt>
                <c:pt idx="10" formatCode="_-* #,##0_-;\-* #,##0_-;_-* &quot;-&quot;??_-;_-@_-">
                  <c:v>795912.875</c:v>
                </c:pt>
                <c:pt idx="11" formatCode="_-* #,##0_-;\-* #,##0_-;_-* &quot;-&quot;??_-;_-@_-">
                  <c:v>797019.70833333337</c:v>
                </c:pt>
                <c:pt idx="12" formatCode="_-* #,##0_-;\-* #,##0_-;_-* &quot;-&quot;??_-;_-@_-">
                  <c:v>797665.16666666674</c:v>
                </c:pt>
                <c:pt idx="13" formatCode="_-* #,##0_-;\-* #,##0_-;_-* &quot;-&quot;??_-;_-@_-">
                  <c:v>797772.75</c:v>
                </c:pt>
                <c:pt idx="14" formatCode="_-* #,##0_-;\-* #,##0_-;_-* &quot;-&quot;??_-;_-@_-">
                  <c:v>797772.75</c:v>
                </c:pt>
                <c:pt idx="15" formatCode="_-* #,##0_-;\-* #,##0_-;_-* &quot;-&quot;??_-;_-@_-">
                  <c:v>800014.79166666674</c:v>
                </c:pt>
                <c:pt idx="16" formatCode="_-* #,##0_-;\-* #,##0_-;_-* &quot;-&quot;??_-;_-@_-">
                  <c:v>804568.25</c:v>
                </c:pt>
                <c:pt idx="17" formatCode="_-* #,##0_-;\-* #,##0_-;_-* &quot;-&quot;??_-;_-@_-">
                  <c:v>810021.375</c:v>
                </c:pt>
                <c:pt idx="18" formatCode="_-* #,##0_-;\-* #,##0_-;_-* &quot;-&quot;??_-;_-@_-">
                  <c:v>817627.66666666674</c:v>
                </c:pt>
                <c:pt idx="19" formatCode="_-* #,##0_-;\-* #,##0_-;_-* &quot;-&quot;??_-;_-@_-">
                  <c:v>824225.875</c:v>
                </c:pt>
                <c:pt idx="20" formatCode="_-* #,##0_-;\-* #,##0_-;_-* &quot;-&quot;??_-;_-@_-">
                  <c:v>829293.20833333326</c:v>
                </c:pt>
                <c:pt idx="21" formatCode="_-* #,##0_-;\-* #,##0_-;_-* &quot;-&quot;??_-;_-@_-">
                  <c:v>835640.66666666663</c:v>
                </c:pt>
                <c:pt idx="22" formatCode="_-* #,##0_-;\-* #,##0_-;_-* &quot;-&quot;??_-;_-@_-">
                  <c:v>843108.25</c:v>
                </c:pt>
                <c:pt idx="23" formatCode="_-* #,##0_-;\-* #,##0_-;_-* &quot;-&quot;??_-;_-@_-">
                  <c:v>852755.70833333337</c:v>
                </c:pt>
                <c:pt idx="24" formatCode="_-* #,##0_-;\-* #,##0_-;_-* &quot;-&quot;??_-;_-@_-">
                  <c:v>865664</c:v>
                </c:pt>
                <c:pt idx="25" formatCode="_-* #,##0_-;\-* #,##0_-;_-* &quot;-&quot;??_-;_-@_-">
                  <c:v>877562.875</c:v>
                </c:pt>
                <c:pt idx="26" formatCode="_-* #,##0_-;\-* #,##0_-;_-* &quot;-&quot;??_-;_-@_-">
                  <c:v>886972.54166666674</c:v>
                </c:pt>
                <c:pt idx="27" formatCode="_-* #,##0_-;\-* #,##0_-;_-* &quot;-&quot;??_-;_-@_-">
                  <c:v>896713.29166666674</c:v>
                </c:pt>
                <c:pt idx="28" formatCode="_-* #,##0_-;\-* #,##0_-;_-* &quot;-&quot;??_-;_-@_-">
                  <c:v>906695.875</c:v>
                </c:pt>
                <c:pt idx="29" formatCode="_-* #,##0_-;\-* #,##0_-;_-* &quot;-&quot;??_-;_-@_-">
                  <c:v>916227.75</c:v>
                </c:pt>
                <c:pt idx="30" formatCode="_-* #,##0_-;\-* #,##0_-;_-* &quot;-&quot;??_-;_-@_-">
                  <c:v>929943.75</c:v>
                </c:pt>
                <c:pt idx="31" formatCode="_-* #,##0_-;\-* #,##0_-;_-* &quot;-&quot;??_-;_-@_-">
                  <c:v>945276.04166666663</c:v>
                </c:pt>
                <c:pt idx="32" formatCode="_-* #,##0_-;\-* #,##0_-;_-* &quot;-&quot;??_-;_-@_-">
                  <c:v>956771</c:v>
                </c:pt>
                <c:pt idx="33" formatCode="_-* #,##0_-;\-* #,##0_-;_-* &quot;-&quot;??_-;_-@_-">
                  <c:v>967817.875</c:v>
                </c:pt>
                <c:pt idx="34" formatCode="_-* #,##0_-;\-* #,##0_-;_-* &quot;-&quot;??_-;_-@_-">
                  <c:v>979424.83333333326</c:v>
                </c:pt>
                <c:pt idx="35" formatCode="_-* #,##0_-;\-* #,##0_-;_-* &quot;-&quot;??_-;_-@_-">
                  <c:v>993187.125</c:v>
                </c:pt>
                <c:pt idx="36" formatCode="_-* #,##0_-;\-* #,##0_-;_-* &quot;-&quot;??_-;_-@_-">
                  <c:v>1009688.4583333333</c:v>
                </c:pt>
                <c:pt idx="37" formatCode="_-* #,##0_-;\-* #,##0_-;_-* &quot;-&quot;??_-;_-@_-">
                  <c:v>1025596.6666666666</c:v>
                </c:pt>
                <c:pt idx="38" formatCode="_-* #,##0_-;\-* #,##0_-;_-* &quot;-&quot;??_-;_-@_-">
                  <c:v>1040365.3333333333</c:v>
                </c:pt>
                <c:pt idx="39" formatCode="_-* #,##0_-;\-* #,##0_-;_-* &quot;-&quot;??_-;_-@_-">
                  <c:v>1057390.25</c:v>
                </c:pt>
                <c:pt idx="40" formatCode="_-* #,##0_-;\-* #,##0_-;_-* &quot;-&quot;??_-;_-@_-">
                  <c:v>1076585.0416666665</c:v>
                </c:pt>
              </c:numCache>
            </c:numRef>
          </c:val>
          <c:smooth val="0"/>
          <c:extLst>
            <c:ext xmlns:c16="http://schemas.microsoft.com/office/drawing/2014/chart" uri="{C3380CC4-5D6E-409C-BE32-E72D297353CC}">
              <c16:uniqueId val="{00000001-2A15-48AC-8E40-E0A460B3EB45}"/>
            </c:ext>
          </c:extLst>
        </c:ser>
        <c:dLbls>
          <c:showLegendKey val="0"/>
          <c:showVal val="0"/>
          <c:showCatName val="0"/>
          <c:showSerName val="0"/>
          <c:showPercent val="0"/>
          <c:showBubbleSize val="0"/>
        </c:dLbls>
        <c:smooth val="0"/>
        <c:axId val="279912079"/>
        <c:axId val="279894799"/>
      </c:lineChart>
      <c:dateAx>
        <c:axId val="279912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Period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79894799"/>
        <c:crosses val="autoZero"/>
        <c:auto val="1"/>
        <c:lblOffset val="100"/>
        <c:baseTimeUnit val="months"/>
      </c:dateAx>
      <c:valAx>
        <c:axId val="279894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799120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Seasonality Matrix Plot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2'!$B$53</c:f>
              <c:strCache>
                <c:ptCount val="1"/>
                <c:pt idx="0">
                  <c:v>2019</c:v>
                </c:pt>
              </c:strCache>
            </c:strRef>
          </c:tx>
          <c:spPr>
            <a:solidFill>
              <a:schemeClr val="accent1"/>
            </a:solidFill>
            <a:ln>
              <a:noFill/>
            </a:ln>
            <a:effectLst/>
          </c:spPr>
          <c:invertIfNegative val="0"/>
          <c:cat>
            <c:strRef>
              <c:f>'Task 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2'!$B$54:$B$65</c:f>
              <c:numCache>
                <c:formatCode>General</c:formatCode>
                <c:ptCount val="12"/>
                <c:pt idx="6" formatCode="0">
                  <c:v>79068.458333333256</c:v>
                </c:pt>
                <c:pt idx="7" formatCode="0">
                  <c:v>-39657.541666666744</c:v>
                </c:pt>
                <c:pt idx="8" formatCode="0">
                  <c:v>-1917.875</c:v>
                </c:pt>
                <c:pt idx="9" formatCode="0">
                  <c:v>167026.08333333337</c:v>
                </c:pt>
                <c:pt idx="10" formatCode="0">
                  <c:v>196220.125</c:v>
                </c:pt>
                <c:pt idx="11" formatCode="0">
                  <c:v>130596.29166666663</c:v>
                </c:pt>
              </c:numCache>
            </c:numRef>
          </c:val>
          <c:extLst>
            <c:ext xmlns:c16="http://schemas.microsoft.com/office/drawing/2014/chart" uri="{C3380CC4-5D6E-409C-BE32-E72D297353CC}">
              <c16:uniqueId val="{00000000-93A9-4B56-AF7B-E5096F5CBB66}"/>
            </c:ext>
          </c:extLst>
        </c:ser>
        <c:ser>
          <c:idx val="1"/>
          <c:order val="1"/>
          <c:tx>
            <c:strRef>
              <c:f>'Task 2'!$C$53</c:f>
              <c:strCache>
                <c:ptCount val="1"/>
                <c:pt idx="0">
                  <c:v>2020</c:v>
                </c:pt>
              </c:strCache>
            </c:strRef>
          </c:tx>
          <c:spPr>
            <a:solidFill>
              <a:schemeClr val="accent2"/>
            </a:solidFill>
            <a:ln>
              <a:noFill/>
            </a:ln>
            <a:effectLst/>
          </c:spPr>
          <c:invertIfNegative val="0"/>
          <c:cat>
            <c:strRef>
              <c:f>'Task 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2'!$C$54:$C$65</c:f>
              <c:numCache>
                <c:formatCode>0</c:formatCode>
                <c:ptCount val="12"/>
                <c:pt idx="0">
                  <c:v>205351.83333333326</c:v>
                </c:pt>
                <c:pt idx="1">
                  <c:v>-119278.75</c:v>
                </c:pt>
                <c:pt idx="2">
                  <c:v>-218492.75</c:v>
                </c:pt>
                <c:pt idx="3">
                  <c:v>-206012.79166666674</c:v>
                </c:pt>
                <c:pt idx="4">
                  <c:v>-184963.25</c:v>
                </c:pt>
                <c:pt idx="5">
                  <c:v>-9696.375</c:v>
                </c:pt>
                <c:pt idx="6">
                  <c:v>52402.333333333256</c:v>
                </c:pt>
                <c:pt idx="7">
                  <c:v>-70850.875</c:v>
                </c:pt>
                <c:pt idx="8">
                  <c:v>-36267.208333333256</c:v>
                </c:pt>
                <c:pt idx="9">
                  <c:v>180538.33333333337</c:v>
                </c:pt>
                <c:pt idx="10">
                  <c:v>204498.75</c:v>
                </c:pt>
                <c:pt idx="11">
                  <c:v>150261.29166666663</c:v>
                </c:pt>
              </c:numCache>
            </c:numRef>
          </c:val>
          <c:extLst>
            <c:ext xmlns:c16="http://schemas.microsoft.com/office/drawing/2014/chart" uri="{C3380CC4-5D6E-409C-BE32-E72D297353CC}">
              <c16:uniqueId val="{00000001-93A9-4B56-AF7B-E5096F5CBB66}"/>
            </c:ext>
          </c:extLst>
        </c:ser>
        <c:ser>
          <c:idx val="2"/>
          <c:order val="2"/>
          <c:tx>
            <c:strRef>
              <c:f>'Task 2'!$D$53</c:f>
              <c:strCache>
                <c:ptCount val="1"/>
                <c:pt idx="0">
                  <c:v>2021</c:v>
                </c:pt>
              </c:strCache>
            </c:strRef>
          </c:tx>
          <c:spPr>
            <a:solidFill>
              <a:schemeClr val="accent3"/>
            </a:solidFill>
            <a:ln>
              <a:noFill/>
            </a:ln>
            <a:effectLst/>
          </c:spPr>
          <c:invertIfNegative val="0"/>
          <c:cat>
            <c:strRef>
              <c:f>'Task 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2'!$D$54:$D$65</c:f>
              <c:numCache>
                <c:formatCode>0</c:formatCode>
                <c:ptCount val="12"/>
                <c:pt idx="0">
                  <c:v>244503</c:v>
                </c:pt>
                <c:pt idx="1">
                  <c:v>-147861.875</c:v>
                </c:pt>
                <c:pt idx="2">
                  <c:v>-237283.54166666674</c:v>
                </c:pt>
                <c:pt idx="3">
                  <c:v>-220781.29166666674</c:v>
                </c:pt>
                <c:pt idx="4">
                  <c:v>-189798.875</c:v>
                </c:pt>
                <c:pt idx="5">
                  <c:v>18344.25</c:v>
                </c:pt>
                <c:pt idx="6">
                  <c:v>115638.25</c:v>
                </c:pt>
                <c:pt idx="7">
                  <c:v>-81880.041666666628</c:v>
                </c:pt>
                <c:pt idx="8">
                  <c:v>-47934</c:v>
                </c:pt>
                <c:pt idx="9">
                  <c:v>166328.125</c:v>
                </c:pt>
                <c:pt idx="10">
                  <c:v>189797.16666666674</c:v>
                </c:pt>
                <c:pt idx="11">
                  <c:v>116979.875</c:v>
                </c:pt>
              </c:numCache>
            </c:numRef>
          </c:val>
          <c:extLst>
            <c:ext xmlns:c16="http://schemas.microsoft.com/office/drawing/2014/chart" uri="{C3380CC4-5D6E-409C-BE32-E72D297353CC}">
              <c16:uniqueId val="{00000002-93A9-4B56-AF7B-E5096F5CBB66}"/>
            </c:ext>
          </c:extLst>
        </c:ser>
        <c:ser>
          <c:idx val="3"/>
          <c:order val="3"/>
          <c:tx>
            <c:strRef>
              <c:f>'Task 2'!$E$53</c:f>
              <c:strCache>
                <c:ptCount val="1"/>
                <c:pt idx="0">
                  <c:v>2022</c:v>
                </c:pt>
              </c:strCache>
            </c:strRef>
          </c:tx>
          <c:spPr>
            <a:solidFill>
              <a:schemeClr val="accent4"/>
            </a:solidFill>
            <a:ln>
              <a:noFill/>
            </a:ln>
            <a:effectLst/>
          </c:spPr>
          <c:invertIfNegative val="0"/>
          <c:cat>
            <c:strRef>
              <c:f>'Task 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2'!$E$54:$E$65</c:f>
              <c:numCache>
                <c:formatCode>0</c:formatCode>
                <c:ptCount val="12"/>
                <c:pt idx="0">
                  <c:v>322512.54166666674</c:v>
                </c:pt>
                <c:pt idx="1">
                  <c:v>-149954.66666666663</c:v>
                </c:pt>
                <c:pt idx="2">
                  <c:v>-260738.33333333326</c:v>
                </c:pt>
                <c:pt idx="3">
                  <c:v>-246271.25</c:v>
                </c:pt>
                <c:pt idx="4">
                  <c:v>-216308.04166666651</c:v>
                </c:pt>
              </c:numCache>
            </c:numRef>
          </c:val>
          <c:extLst>
            <c:ext xmlns:c16="http://schemas.microsoft.com/office/drawing/2014/chart" uri="{C3380CC4-5D6E-409C-BE32-E72D297353CC}">
              <c16:uniqueId val="{00000003-93A9-4B56-AF7B-E5096F5CBB66}"/>
            </c:ext>
          </c:extLst>
        </c:ser>
        <c:dLbls>
          <c:showLegendKey val="0"/>
          <c:showVal val="0"/>
          <c:showCatName val="0"/>
          <c:showSerName val="0"/>
          <c:showPercent val="0"/>
          <c:showBubbleSize val="0"/>
        </c:dLbls>
        <c:gapWidth val="219"/>
        <c:axId val="575390847"/>
        <c:axId val="575391327"/>
      </c:barChart>
      <c:catAx>
        <c:axId val="57539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5391327"/>
        <c:crosses val="autoZero"/>
        <c:auto val="1"/>
        <c:lblAlgn val="ctr"/>
        <c:lblOffset val="100"/>
        <c:noMultiLvlLbl val="0"/>
      </c:catAx>
      <c:valAx>
        <c:axId val="575391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Detrend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53908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 wise Seasonal Profile 2019 - 2022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2'!$F$53</c:f>
              <c:strCache>
                <c:ptCount val="1"/>
                <c:pt idx="0">
                  <c:v>Seasonal profile</c:v>
                </c:pt>
              </c:strCache>
            </c:strRef>
          </c:tx>
          <c:spPr>
            <a:ln w="28575" cap="rnd">
              <a:solidFill>
                <a:srgbClr val="FFC000"/>
              </a:solidFill>
              <a:round/>
            </a:ln>
            <a:effectLst/>
          </c:spPr>
          <c:marker>
            <c:symbol val="circle"/>
            <c:size val="5"/>
            <c:spPr>
              <a:solidFill>
                <a:srgbClr val="002060"/>
              </a:solidFill>
              <a:ln w="9525">
                <a:solidFill>
                  <a:srgbClr val="FFC000"/>
                </a:solidFill>
              </a:ln>
              <a:effectLst/>
            </c:spPr>
          </c:marker>
          <c:cat>
            <c:strRef>
              <c:f>'Task 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2'!$F$54:$F$65</c:f>
              <c:numCache>
                <c:formatCode>0</c:formatCode>
                <c:ptCount val="12"/>
                <c:pt idx="0">
                  <c:v>244503</c:v>
                </c:pt>
                <c:pt idx="1">
                  <c:v>-147861.875</c:v>
                </c:pt>
                <c:pt idx="2">
                  <c:v>-237283.54166666674</c:v>
                </c:pt>
                <c:pt idx="3">
                  <c:v>-220781.29166666674</c:v>
                </c:pt>
                <c:pt idx="4">
                  <c:v>-189798.875</c:v>
                </c:pt>
                <c:pt idx="5">
                  <c:v>4323.9375</c:v>
                </c:pt>
                <c:pt idx="6">
                  <c:v>79068.458333333256</c:v>
                </c:pt>
                <c:pt idx="7">
                  <c:v>-70850.875</c:v>
                </c:pt>
                <c:pt idx="8">
                  <c:v>-36267.208333333256</c:v>
                </c:pt>
                <c:pt idx="9">
                  <c:v>167026.08333333337</c:v>
                </c:pt>
                <c:pt idx="10">
                  <c:v>196220.125</c:v>
                </c:pt>
                <c:pt idx="11">
                  <c:v>130596.29166666663</c:v>
                </c:pt>
              </c:numCache>
            </c:numRef>
          </c:val>
          <c:smooth val="0"/>
          <c:extLst>
            <c:ext xmlns:c16="http://schemas.microsoft.com/office/drawing/2014/chart" uri="{C3380CC4-5D6E-409C-BE32-E72D297353CC}">
              <c16:uniqueId val="{00000000-527E-41B8-9A8F-B3EB15C82F3B}"/>
            </c:ext>
          </c:extLst>
        </c:ser>
        <c:dLbls>
          <c:showLegendKey val="0"/>
          <c:showVal val="0"/>
          <c:showCatName val="0"/>
          <c:showSerName val="0"/>
          <c:showPercent val="0"/>
          <c:showBubbleSize val="0"/>
        </c:dLbls>
        <c:marker val="1"/>
        <c:smooth val="0"/>
        <c:axId val="1313461583"/>
        <c:axId val="1313462063"/>
      </c:lineChart>
      <c:catAx>
        <c:axId val="1313461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3462063"/>
        <c:crosses val="autoZero"/>
        <c:auto val="1"/>
        <c:lblAlgn val="ctr"/>
        <c:lblOffset val="100"/>
        <c:noMultiLvlLbl val="0"/>
      </c:catAx>
      <c:valAx>
        <c:axId val="1313462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346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baseline="0"/>
              <a:t>In-Sample Period </a:t>
            </a:r>
            <a:r>
              <a:rPr lang="en-GB" sz="1400" b="1" i="0" u="none" strike="noStrike" kern="1200" spc="0" baseline="0">
                <a:solidFill>
                  <a:sysClr val="windowText" lastClr="000000">
                    <a:lumMod val="65000"/>
                    <a:lumOff val="35000"/>
                  </a:sysClr>
                </a:solidFill>
              </a:rPr>
              <a:t>Absolute Errors </a:t>
            </a:r>
            <a:endParaRPr lang="en-GB"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3"/>
          <c:tx>
            <c:strRef>
              <c:f>'Task 3'!$H$2</c:f>
              <c:strCache>
                <c:ptCount val="1"/>
                <c:pt idx="0">
                  <c:v>|e|</c:v>
                </c:pt>
              </c:strCache>
            </c:strRef>
          </c:tx>
          <c:spPr>
            <a:solidFill>
              <a:srgbClr val="C00000"/>
            </a:solidFill>
            <a:ln w="28575">
              <a:noFill/>
            </a:ln>
            <a:effectLst/>
          </c:spPr>
          <c:invertIfNegative val="0"/>
          <c:cat>
            <c:numRef>
              <c:f>'Task 3'!$A$3:$A$50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3'!$H$3:$H$50</c:f>
              <c:numCache>
                <c:formatCode>0</c:formatCode>
                <c:ptCount val="48"/>
                <c:pt idx="1">
                  <c:v>1053</c:v>
                </c:pt>
                <c:pt idx="2">
                  <c:v>29945.200000000012</c:v>
                </c:pt>
                <c:pt idx="3">
                  <c:v>722.88000000000466</c:v>
                </c:pt>
                <c:pt idx="4">
                  <c:v>2327.2719999999972</c:v>
                </c:pt>
                <c:pt idx="5">
                  <c:v>6133.3632000000216</c:v>
                </c:pt>
                <c:pt idx="6">
                  <c:v>6012.017920000013</c:v>
                </c:pt>
                <c:pt idx="7">
                  <c:v>120.7892480000155</c:v>
                </c:pt>
                <c:pt idx="8">
                  <c:v>89386.473548799986</c:v>
                </c:pt>
                <c:pt idx="9">
                  <c:v>14465.884129279992</c:v>
                </c:pt>
                <c:pt idx="10">
                  <c:v>31596.469522431958</c:v>
                </c:pt>
                <c:pt idx="11">
                  <c:v>14503.118286540848</c:v>
                </c:pt>
                <c:pt idx="12">
                  <c:v>27061.129028075491</c:v>
                </c:pt>
                <c:pt idx="13">
                  <c:v>35755.677416845341</c:v>
                </c:pt>
                <c:pt idx="14">
                  <c:v>4436.406450107228</c:v>
                </c:pt>
                <c:pt idx="15">
                  <c:v>45796.15612993564</c:v>
                </c:pt>
                <c:pt idx="16">
                  <c:v>25461.306322038639</c:v>
                </c:pt>
                <c:pt idx="17">
                  <c:v>3711.2162067767931</c:v>
                </c:pt>
                <c:pt idx="18">
                  <c:v>33724.729724066099</c:v>
                </c:pt>
                <c:pt idx="19">
                  <c:v>55299.162165560294</c:v>
                </c:pt>
                <c:pt idx="20">
                  <c:v>10493.49729933613</c:v>
                </c:pt>
                <c:pt idx="21">
                  <c:v>20233.901620398276</c:v>
                </c:pt>
                <c:pt idx="22">
                  <c:v>25836.659027761081</c:v>
                </c:pt>
                <c:pt idx="23">
                  <c:v>877.99541665660217</c:v>
                </c:pt>
                <c:pt idx="24">
                  <c:v>29845.20275000605</c:v>
                </c:pt>
                <c:pt idx="25">
                  <c:v>4814.8783499964047</c:v>
                </c:pt>
                <c:pt idx="26">
                  <c:v>1161.0729900021688</c:v>
                </c:pt>
                <c:pt idx="27">
                  <c:v>26349.643794001313</c:v>
                </c:pt>
                <c:pt idx="28">
                  <c:v>21112.213723599212</c:v>
                </c:pt>
                <c:pt idx="29">
                  <c:v>16603.328234159504</c:v>
                </c:pt>
                <c:pt idx="30">
                  <c:v>3774.0030595043208</c:v>
                </c:pt>
                <c:pt idx="31">
                  <c:v>29613.598164297407</c:v>
                </c:pt>
                <c:pt idx="32">
                  <c:v>11457.158898578491</c:v>
                </c:pt>
                <c:pt idx="33">
                  <c:v>12293.295339147095</c:v>
                </c:pt>
                <c:pt idx="34">
                  <c:v>2200.0227965117665</c:v>
                </c:pt>
                <c:pt idx="35">
                  <c:v>13660.01367790706</c:v>
                </c:pt>
                <c:pt idx="36">
                  <c:v>1673.9917932557873</c:v>
                </c:pt>
                <c:pt idx="37">
                  <c:v>550.60492404655088</c:v>
                </c:pt>
                <c:pt idx="38">
                  <c:v>17721.362954427954</c:v>
                </c:pt>
                <c:pt idx="39">
                  <c:v>4429.8177726567956</c:v>
                </c:pt>
                <c:pt idx="40">
                  <c:v>9209.8906635940657</c:v>
                </c:pt>
                <c:pt idx="41">
                  <c:v>12535.065601843526</c:v>
                </c:pt>
                <c:pt idx="42">
                  <c:v>11861.039361106115</c:v>
                </c:pt>
                <c:pt idx="43">
                  <c:v>10263.039361106115</c:v>
                </c:pt>
                <c:pt idx="44">
                  <c:v>17537.960638893885</c:v>
                </c:pt>
                <c:pt idx="45">
                  <c:v>4649.0393611061154</c:v>
                </c:pt>
                <c:pt idx="46">
                  <c:v>40885.960638893885</c:v>
                </c:pt>
                <c:pt idx="47">
                  <c:v>49624.960638893885</c:v>
                </c:pt>
              </c:numCache>
            </c:numRef>
          </c:val>
          <c:extLst>
            <c:ext xmlns:c16="http://schemas.microsoft.com/office/drawing/2014/chart" uri="{C3380CC4-5D6E-409C-BE32-E72D297353CC}">
              <c16:uniqueId val="{00000003-B197-4EDD-B7DA-F1117F715E5C}"/>
            </c:ext>
          </c:extLst>
        </c:ser>
        <c:dLbls>
          <c:showLegendKey val="0"/>
          <c:showVal val="0"/>
          <c:showCatName val="0"/>
          <c:showSerName val="0"/>
          <c:showPercent val="0"/>
          <c:showBubbleSize val="0"/>
        </c:dLbls>
        <c:gapWidth val="100"/>
        <c:axId val="575473887"/>
        <c:axId val="575479167"/>
      </c:barChart>
      <c:lineChart>
        <c:grouping val="standard"/>
        <c:varyColors val="0"/>
        <c:ser>
          <c:idx val="0"/>
          <c:order val="0"/>
          <c:tx>
            <c:strRef>
              <c:f>'Task 3'!$B$2</c:f>
              <c:strCache>
                <c:ptCount val="1"/>
                <c:pt idx="0">
                  <c:v>In-sample Sales (£)</c:v>
                </c:pt>
              </c:strCache>
            </c:strRef>
          </c:tx>
          <c:spPr>
            <a:ln w="28575" cap="rnd">
              <a:solidFill>
                <a:schemeClr val="accent6"/>
              </a:solidFill>
              <a:round/>
            </a:ln>
            <a:effectLst/>
          </c:spPr>
          <c:marker>
            <c:symbol val="none"/>
          </c:marker>
          <c:cat>
            <c:numRef>
              <c:f>'Task 3'!$A$3:$A$50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3'!$B$3:$B$50</c:f>
              <c:numCache>
                <c:formatCode>_-* #,##0_-;\-* #,##0_-;_-* "-"??_-;_-@_-</c:formatCode>
                <c:ptCount val="48"/>
                <c:pt idx="0">
                  <c:v>378052</c:v>
                </c:pt>
                <c:pt idx="1">
                  <c:v>395196</c:v>
                </c:pt>
                <c:pt idx="2">
                  <c:v>364619</c:v>
                </c:pt>
                <c:pt idx="3">
                  <c:v>383309</c:v>
                </c:pt>
                <c:pt idx="4">
                  <c:v>380548</c:v>
                </c:pt>
                <c:pt idx="5">
                  <c:v>375811</c:v>
                </c:pt>
                <c:pt idx="6">
                  <c:v>373479</c:v>
                </c:pt>
                <c:pt idx="7">
                  <c:v>377207</c:v>
                </c:pt>
                <c:pt idx="8">
                  <c:v>466521</c:v>
                </c:pt>
                <c:pt idx="9">
                  <c:v>427355</c:v>
                </c:pt>
                <c:pt idx="10">
                  <c:v>387079</c:v>
                </c:pt>
                <c:pt idx="11">
                  <c:v>420540</c:v>
                </c:pt>
                <c:pt idx="12">
                  <c:v>384777</c:v>
                </c:pt>
                <c:pt idx="13">
                  <c:v>365258</c:v>
                </c:pt>
                <c:pt idx="14">
                  <c:v>382275</c:v>
                </c:pt>
                <c:pt idx="15">
                  <c:v>430733</c:v>
                </c:pt>
                <c:pt idx="16">
                  <c:v>377794</c:v>
                </c:pt>
                <c:pt idx="17">
                  <c:v>396782</c:v>
                </c:pt>
                <c:pt idx="18">
                  <c:v>428280</c:v>
                </c:pt>
                <c:pt idx="19">
                  <c:v>352746</c:v>
                </c:pt>
                <c:pt idx="20">
                  <c:v>375432</c:v>
                </c:pt>
                <c:pt idx="21">
                  <c:v>401962</c:v>
                </c:pt>
                <c:pt idx="22">
                  <c:v>363985</c:v>
                </c:pt>
                <c:pt idx="23">
                  <c:v>378609</c:v>
                </c:pt>
                <c:pt idx="24">
                  <c:v>408981</c:v>
                </c:pt>
                <c:pt idx="25">
                  <c:v>386259</c:v>
                </c:pt>
                <c:pt idx="26">
                  <c:v>390309</c:v>
                </c:pt>
                <c:pt idx="27">
                  <c:v>415962</c:v>
                </c:pt>
                <c:pt idx="28">
                  <c:v>379040</c:v>
                </c:pt>
                <c:pt idx="29">
                  <c:v>375104</c:v>
                </c:pt>
                <c:pt idx="30">
                  <c:v>388840</c:v>
                </c:pt>
                <c:pt idx="31">
                  <c:v>356962</c:v>
                </c:pt>
                <c:pt idx="32">
                  <c:v>363273</c:v>
                </c:pt>
                <c:pt idx="33">
                  <c:v>357854</c:v>
                </c:pt>
                <c:pt idx="34">
                  <c:v>367430</c:v>
                </c:pt>
                <c:pt idx="35">
                  <c:v>379770</c:v>
                </c:pt>
                <c:pt idx="36">
                  <c:v>369900</c:v>
                </c:pt>
                <c:pt idx="37">
                  <c:v>371455</c:v>
                </c:pt>
                <c:pt idx="38">
                  <c:v>388846</c:v>
                </c:pt>
                <c:pt idx="39">
                  <c:v>382643</c:v>
                </c:pt>
                <c:pt idx="40">
                  <c:v>389195</c:v>
                </c:pt>
                <c:pt idx="41">
                  <c:v>371134</c:v>
                </c:pt>
              </c:numCache>
            </c:numRef>
          </c:val>
          <c:smooth val="0"/>
          <c:extLst>
            <c:ext xmlns:c16="http://schemas.microsoft.com/office/drawing/2014/chart" uri="{C3380CC4-5D6E-409C-BE32-E72D297353CC}">
              <c16:uniqueId val="{00000000-B197-4EDD-B7DA-F1117F715E5C}"/>
            </c:ext>
          </c:extLst>
        </c:ser>
        <c:ser>
          <c:idx val="1"/>
          <c:order val="1"/>
          <c:tx>
            <c:strRef>
              <c:f>'Task 3'!$C$2</c:f>
              <c:strCache>
                <c:ptCount val="1"/>
                <c:pt idx="0">
                  <c:v>Out-of-Sample Sales (£)</c:v>
                </c:pt>
              </c:strCache>
            </c:strRef>
          </c:tx>
          <c:spPr>
            <a:ln w="28575" cap="rnd">
              <a:solidFill>
                <a:srgbClr val="FFC000"/>
              </a:solidFill>
              <a:round/>
            </a:ln>
            <a:effectLst/>
          </c:spPr>
          <c:marker>
            <c:symbol val="none"/>
          </c:marker>
          <c:cat>
            <c:numRef>
              <c:f>'Task 3'!$A$3:$A$50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3'!$C$3:$C$50</c:f>
              <c:numCache>
                <c:formatCode>_-* #,##0_-;\-* #,##0_-;_-* "-"??_-;_-@_-</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366794</c:v>
                </c:pt>
                <c:pt idx="43">
                  <c:v>368392</c:v>
                </c:pt>
                <c:pt idx="44">
                  <c:v>396193</c:v>
                </c:pt>
                <c:pt idx="45">
                  <c:v>374006</c:v>
                </c:pt>
                <c:pt idx="46">
                  <c:v>419541</c:v>
                </c:pt>
                <c:pt idx="47">
                  <c:v>428280</c:v>
                </c:pt>
              </c:numCache>
            </c:numRef>
          </c:val>
          <c:smooth val="0"/>
          <c:extLst>
            <c:ext xmlns:c16="http://schemas.microsoft.com/office/drawing/2014/chart" uri="{C3380CC4-5D6E-409C-BE32-E72D297353CC}">
              <c16:uniqueId val="{00000001-B197-4EDD-B7DA-F1117F715E5C}"/>
            </c:ext>
          </c:extLst>
        </c:ser>
        <c:ser>
          <c:idx val="2"/>
          <c:order val="2"/>
          <c:tx>
            <c:strRef>
              <c:f>'Task 3'!$F$2</c:f>
              <c:strCache>
                <c:ptCount val="1"/>
                <c:pt idx="0">
                  <c:v>SES (FIT)</c:v>
                </c:pt>
              </c:strCache>
            </c:strRef>
          </c:tx>
          <c:spPr>
            <a:ln w="28575" cap="rnd">
              <a:solidFill>
                <a:schemeClr val="accent5">
                  <a:lumMod val="50000"/>
                </a:schemeClr>
              </a:solidFill>
              <a:round/>
            </a:ln>
            <a:effectLst/>
          </c:spPr>
          <c:marker>
            <c:symbol val="none"/>
          </c:marker>
          <c:cat>
            <c:numRef>
              <c:f>'Task 3'!$A$3:$A$50</c:f>
              <c:numCache>
                <c:formatCode>mmm\-yy</c:formatCode>
                <c:ptCount val="48"/>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pt idx="36">
                  <c:v>44562</c:v>
                </c:pt>
                <c:pt idx="37">
                  <c:v>44593</c:v>
                </c:pt>
                <c:pt idx="38">
                  <c:v>44621</c:v>
                </c:pt>
                <c:pt idx="39">
                  <c:v>44652</c:v>
                </c:pt>
                <c:pt idx="40">
                  <c:v>44682</c:v>
                </c:pt>
                <c:pt idx="41">
                  <c:v>44713</c:v>
                </c:pt>
                <c:pt idx="42">
                  <c:v>44743</c:v>
                </c:pt>
                <c:pt idx="43">
                  <c:v>44774</c:v>
                </c:pt>
                <c:pt idx="44">
                  <c:v>44805</c:v>
                </c:pt>
                <c:pt idx="45">
                  <c:v>44835</c:v>
                </c:pt>
                <c:pt idx="46">
                  <c:v>44866</c:v>
                </c:pt>
                <c:pt idx="47">
                  <c:v>44896</c:v>
                </c:pt>
              </c:numCache>
            </c:numRef>
          </c:cat>
          <c:val>
            <c:numRef>
              <c:f>'Task 3'!$F$3:$F$50</c:f>
              <c:numCache>
                <c:formatCode>_-* #,##0_-;\-* #,##0_-;_-* "-"??_-;_-@_-</c:formatCode>
                <c:ptCount val="48"/>
                <c:pt idx="1">
                  <c:v>394143</c:v>
                </c:pt>
                <c:pt idx="2">
                  <c:v>394564.2</c:v>
                </c:pt>
                <c:pt idx="3">
                  <c:v>382586.12</c:v>
                </c:pt>
                <c:pt idx="4">
                  <c:v>382875.272</c:v>
                </c:pt>
                <c:pt idx="5">
                  <c:v>381944.36320000002</c:v>
                </c:pt>
                <c:pt idx="6">
                  <c:v>379491.01792000001</c:v>
                </c:pt>
                <c:pt idx="7">
                  <c:v>377086.21075199998</c:v>
                </c:pt>
                <c:pt idx="8">
                  <c:v>377134.52645120001</c:v>
                </c:pt>
                <c:pt idx="9">
                  <c:v>412889.11587072001</c:v>
                </c:pt>
                <c:pt idx="10">
                  <c:v>418675.46952243196</c:v>
                </c:pt>
                <c:pt idx="11">
                  <c:v>406036.88171345915</c:v>
                </c:pt>
                <c:pt idx="12">
                  <c:v>411838.12902807549</c:v>
                </c:pt>
                <c:pt idx="13">
                  <c:v>401013.67741684534</c:v>
                </c:pt>
                <c:pt idx="14">
                  <c:v>386711.40645010723</c:v>
                </c:pt>
                <c:pt idx="15">
                  <c:v>384936.84387006436</c:v>
                </c:pt>
                <c:pt idx="16">
                  <c:v>403255.30632203864</c:v>
                </c:pt>
                <c:pt idx="17">
                  <c:v>393070.78379322321</c:v>
                </c:pt>
                <c:pt idx="18">
                  <c:v>394555.2702759339</c:v>
                </c:pt>
                <c:pt idx="19">
                  <c:v>408045.16216556029</c:v>
                </c:pt>
                <c:pt idx="20">
                  <c:v>385925.49729933613</c:v>
                </c:pt>
                <c:pt idx="21">
                  <c:v>381728.09837960172</c:v>
                </c:pt>
                <c:pt idx="22">
                  <c:v>389821.65902776108</c:v>
                </c:pt>
                <c:pt idx="23">
                  <c:v>379486.9954166566</c:v>
                </c:pt>
                <c:pt idx="24">
                  <c:v>379135.79724999395</c:v>
                </c:pt>
                <c:pt idx="25">
                  <c:v>391073.8783499964</c:v>
                </c:pt>
                <c:pt idx="26">
                  <c:v>389147.92700999783</c:v>
                </c:pt>
                <c:pt idx="27">
                  <c:v>389612.35620599869</c:v>
                </c:pt>
                <c:pt idx="28">
                  <c:v>400152.21372359921</c:v>
                </c:pt>
                <c:pt idx="29">
                  <c:v>391707.3282341595</c:v>
                </c:pt>
                <c:pt idx="30">
                  <c:v>385065.99694049568</c:v>
                </c:pt>
                <c:pt idx="31">
                  <c:v>386575.59816429741</c:v>
                </c:pt>
                <c:pt idx="32">
                  <c:v>374730.15889857849</c:v>
                </c:pt>
                <c:pt idx="33">
                  <c:v>370147.29533914709</c:v>
                </c:pt>
                <c:pt idx="34">
                  <c:v>365229.97720348823</c:v>
                </c:pt>
                <c:pt idx="35">
                  <c:v>366109.98632209294</c:v>
                </c:pt>
                <c:pt idx="36">
                  <c:v>371573.99179325579</c:v>
                </c:pt>
                <c:pt idx="37">
                  <c:v>370904.39507595345</c:v>
                </c:pt>
                <c:pt idx="38">
                  <c:v>371124.63704557205</c:v>
                </c:pt>
                <c:pt idx="39">
                  <c:v>378213.1822273432</c:v>
                </c:pt>
                <c:pt idx="40">
                  <c:v>379985.10933640593</c:v>
                </c:pt>
                <c:pt idx="41">
                  <c:v>383669.06560184353</c:v>
                </c:pt>
                <c:pt idx="42">
                  <c:v>378655.03936110612</c:v>
                </c:pt>
                <c:pt idx="43">
                  <c:v>378655.03936110612</c:v>
                </c:pt>
                <c:pt idx="44">
                  <c:v>378655.03936110612</c:v>
                </c:pt>
                <c:pt idx="45">
                  <c:v>378655.03936110612</c:v>
                </c:pt>
                <c:pt idx="46">
                  <c:v>378655.03936110612</c:v>
                </c:pt>
                <c:pt idx="47">
                  <c:v>378655.03936110612</c:v>
                </c:pt>
              </c:numCache>
            </c:numRef>
          </c:val>
          <c:smooth val="0"/>
          <c:extLst>
            <c:ext xmlns:c16="http://schemas.microsoft.com/office/drawing/2014/chart" uri="{C3380CC4-5D6E-409C-BE32-E72D297353CC}">
              <c16:uniqueId val="{00000002-B197-4EDD-B7DA-F1117F715E5C}"/>
            </c:ext>
          </c:extLst>
        </c:ser>
        <c:dLbls>
          <c:showLegendKey val="0"/>
          <c:showVal val="0"/>
          <c:showCatName val="0"/>
          <c:showSerName val="0"/>
          <c:showPercent val="0"/>
          <c:showBubbleSize val="0"/>
        </c:dLbls>
        <c:marker val="1"/>
        <c:smooth val="0"/>
        <c:axId val="575473887"/>
        <c:axId val="575479167"/>
      </c:lineChart>
      <c:dateAx>
        <c:axId val="575473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Period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5479167"/>
        <c:crosses val="autoZero"/>
        <c:auto val="1"/>
        <c:lblOffset val="100"/>
        <c:baseTimeUnit val="months"/>
      </c:dateAx>
      <c:valAx>
        <c:axId val="57547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5473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5.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45720</xdr:colOff>
      <xdr:row>5</xdr:row>
      <xdr:rowOff>17145</xdr:rowOff>
    </xdr:from>
    <xdr:to>
      <xdr:col>10</xdr:col>
      <xdr:colOff>575310</xdr:colOff>
      <xdr:row>18</xdr:row>
      <xdr:rowOff>184785</xdr:rowOff>
    </xdr:to>
    <xdr:graphicFrame macro="">
      <xdr:nvGraphicFramePr>
        <xdr:cNvPr id="2" name="Chart 1">
          <a:extLst>
            <a:ext uri="{FF2B5EF4-FFF2-40B4-BE49-F238E27FC236}">
              <a16:creationId xmlns:a16="http://schemas.microsoft.com/office/drawing/2014/main" id="{54DC9A9B-EA88-CE59-169F-D9B731D55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11430</xdr:colOff>
      <xdr:row>5</xdr:row>
      <xdr:rowOff>192405</xdr:rowOff>
    </xdr:from>
    <xdr:to>
      <xdr:col>15</xdr:col>
      <xdr:colOff>102870</xdr:colOff>
      <xdr:row>19</xdr:row>
      <xdr:rowOff>161925</xdr:rowOff>
    </xdr:to>
    <xdr:graphicFrame macro="">
      <xdr:nvGraphicFramePr>
        <xdr:cNvPr id="2" name="Chart 1">
          <a:extLst>
            <a:ext uri="{FF2B5EF4-FFF2-40B4-BE49-F238E27FC236}">
              <a16:creationId xmlns:a16="http://schemas.microsoft.com/office/drawing/2014/main" id="{05E292DF-409D-72F6-AD06-EAA6BC0E6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11430</xdr:colOff>
      <xdr:row>20</xdr:row>
      <xdr:rowOff>196215</xdr:rowOff>
    </xdr:from>
    <xdr:to>
      <xdr:col>15</xdr:col>
      <xdr:colOff>102870</xdr:colOff>
      <xdr:row>34</xdr:row>
      <xdr:rowOff>165735</xdr:rowOff>
    </xdr:to>
    <xdr:graphicFrame macro="">
      <xdr:nvGraphicFramePr>
        <xdr:cNvPr id="3" name="Chart 2">
          <a:extLst>
            <a:ext uri="{FF2B5EF4-FFF2-40B4-BE49-F238E27FC236}">
              <a16:creationId xmlns:a16="http://schemas.microsoft.com/office/drawing/2014/main" id="{65C21F31-D3F8-859F-F8E4-16CACC366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51</xdr:row>
      <xdr:rowOff>13335</xdr:rowOff>
    </xdr:from>
    <xdr:to>
      <xdr:col>15</xdr:col>
      <xdr:colOff>114300</xdr:colOff>
      <xdr:row>66</xdr:row>
      <xdr:rowOff>13335</xdr:rowOff>
    </xdr:to>
    <xdr:graphicFrame macro="">
      <xdr:nvGraphicFramePr>
        <xdr:cNvPr id="4" name="Chart 3">
          <a:extLst>
            <a:ext uri="{FF2B5EF4-FFF2-40B4-BE49-F238E27FC236}">
              <a16:creationId xmlns:a16="http://schemas.microsoft.com/office/drawing/2014/main" id="{0EDBA7CC-37F5-2B47-C529-19B00F05C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3810</xdr:colOff>
      <xdr:row>13</xdr:row>
      <xdr:rowOff>196214</xdr:rowOff>
    </xdr:from>
    <xdr:to>
      <xdr:col>19</xdr:col>
      <xdr:colOff>0</xdr:colOff>
      <xdr:row>29</xdr:row>
      <xdr:rowOff>76200</xdr:rowOff>
    </xdr:to>
    <xdr:graphicFrame macro="">
      <xdr:nvGraphicFramePr>
        <xdr:cNvPr id="4" name="Chart 3">
          <a:extLst>
            <a:ext uri="{FF2B5EF4-FFF2-40B4-BE49-F238E27FC236}">
              <a16:creationId xmlns:a16="http://schemas.microsoft.com/office/drawing/2014/main" id="{CE25E16D-7EC6-F5ED-9E0F-9C5EC95F2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482600</xdr:colOff>
      <xdr:row>10</xdr:row>
      <xdr:rowOff>48750</xdr:rowOff>
    </xdr:from>
    <xdr:to>
      <xdr:col>27</xdr:col>
      <xdr:colOff>95252</xdr:colOff>
      <xdr:row>14</xdr:row>
      <xdr:rowOff>106363</xdr:rowOff>
    </xdr:to>
    <xdr:grpSp>
      <xdr:nvGrpSpPr>
        <xdr:cNvPr id="5" name="Group 4">
          <a:extLst>
            <a:ext uri="{FF2B5EF4-FFF2-40B4-BE49-F238E27FC236}">
              <a16:creationId xmlns:a16="http://schemas.microsoft.com/office/drawing/2014/main" id="{8D1B2D21-292A-4221-A294-EB422F49BFAB}"/>
            </a:ext>
          </a:extLst>
        </xdr:cNvPr>
        <xdr:cNvGrpSpPr>
          <a:grpSpLocks/>
        </xdr:cNvGrpSpPr>
      </xdr:nvGrpSpPr>
      <xdr:grpSpPr bwMode="auto">
        <a:xfrm>
          <a:off x="16286480" y="2052810"/>
          <a:ext cx="4058922" cy="853903"/>
          <a:chOff x="2267746" y="3933056"/>
          <a:chExt cx="4477677" cy="1008063"/>
        </a:xfrm>
      </xdr:grpSpPr>
      <xdr:grpSp>
        <xdr:nvGrpSpPr>
          <xdr:cNvPr id="6" name="Group 5">
            <a:extLst>
              <a:ext uri="{FF2B5EF4-FFF2-40B4-BE49-F238E27FC236}">
                <a16:creationId xmlns:a16="http://schemas.microsoft.com/office/drawing/2014/main" id="{5394DE01-E9EB-2558-C838-1D22753FD733}"/>
              </a:ext>
            </a:extLst>
          </xdr:cNvPr>
          <xdr:cNvGrpSpPr>
            <a:grpSpLocks/>
          </xdr:cNvGrpSpPr>
        </xdr:nvGrpSpPr>
        <xdr:grpSpPr bwMode="auto">
          <a:xfrm>
            <a:off x="2267746" y="3933056"/>
            <a:ext cx="4477677" cy="1008063"/>
            <a:chOff x="2268540" y="3933825"/>
            <a:chExt cx="4477677" cy="1008063"/>
          </a:xfrm>
        </xdr:grpSpPr>
        <xdr:grpSp>
          <xdr:nvGrpSpPr>
            <xdr:cNvPr id="10" name="Group 9">
              <a:extLst>
                <a:ext uri="{FF2B5EF4-FFF2-40B4-BE49-F238E27FC236}">
                  <a16:creationId xmlns:a16="http://schemas.microsoft.com/office/drawing/2014/main" id="{33650E13-EE6C-C026-ACB0-D155AF57D1D2}"/>
                </a:ext>
              </a:extLst>
            </xdr:cNvPr>
            <xdr:cNvGrpSpPr>
              <a:grpSpLocks/>
            </xdr:cNvGrpSpPr>
          </xdr:nvGrpSpPr>
          <xdr:grpSpPr bwMode="auto">
            <a:xfrm>
              <a:off x="2268540" y="3933825"/>
              <a:ext cx="4127501" cy="1008063"/>
              <a:chOff x="4355976" y="6237312"/>
              <a:chExt cx="2612725" cy="637995"/>
            </a:xfrm>
          </xdr:grpSpPr>
          <xdr:sp macro="" textlink="">
            <xdr:nvSpPr>
              <xdr:cNvPr id="12" name="Rectangle 11">
                <a:extLst>
                  <a:ext uri="{FF2B5EF4-FFF2-40B4-BE49-F238E27FC236}">
                    <a16:creationId xmlns:a16="http://schemas.microsoft.com/office/drawing/2014/main" id="{CCF9FA3C-93A6-80D8-2351-51DE4ADC6FD6}"/>
                  </a:ext>
                </a:extLst>
              </xdr:cNvPr>
              <xdr:cNvSpPr>
                <a:spLocks noRot="1" noChangeAspect="1" noMove="1" noResize="1" noEditPoints="1" noAdjustHandles="1" noChangeArrowheads="1" noChangeShapeType="1" noTextEdit="1"/>
              </xdr:cNvSpPr>
            </xdr:nvSpPr>
            <xdr:spPr>
              <a:xfrm>
                <a:off x="5148064" y="6237312"/>
                <a:ext cx="1820637" cy="637995"/>
              </a:xfrm>
              <a:prstGeom prst="rect">
                <a:avLst/>
              </a:prstGeom>
              <a:blipFill>
                <a:blip xmlns:r="http://schemas.openxmlformats.org/officeDocument/2006/relationships" r:embed="rId2"/>
                <a:stretch>
                  <a:fillRect/>
                </a:stretch>
              </a:blipFill>
            </xdr:spPr>
            <xdr:txBody>
              <a:bodyPr wrap="square"/>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pPr>
                  <a:defRPr/>
                </a:pPr>
                <a:r>
                  <a:rPr lang="en-GB">
                    <a:noFill/>
                    <a:latin typeface="Arial" charset="0"/>
                    <a:cs typeface="Arial" charset="0"/>
                  </a:rPr>
                  <a:t> </a:t>
                </a:r>
              </a:p>
            </xdr:txBody>
          </xdr:sp>
          <xdr:sp macro="" textlink="">
            <xdr:nvSpPr>
              <xdr:cNvPr id="13" name="TextBox 4">
                <a:extLst>
                  <a:ext uri="{FF2B5EF4-FFF2-40B4-BE49-F238E27FC236}">
                    <a16:creationId xmlns:a16="http://schemas.microsoft.com/office/drawing/2014/main" id="{86380EDF-CF83-7D61-AE75-AB3A5E906FC7}"/>
                  </a:ext>
                </a:extLst>
              </xdr:cNvPr>
              <xdr:cNvSpPr txBox="1">
                <a:spLocks noChangeArrowheads="1"/>
              </xdr:cNvSpPr>
            </xdr:nvSpPr>
            <xdr:spPr bwMode="auto">
              <a:xfrm>
                <a:off x="5076825" y="6309742"/>
                <a:ext cx="44450" cy="338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r>
                  <a:rPr lang="en-GB" altLang="en-US"/>
                  <a:t>+</a:t>
                </a:r>
              </a:p>
            </xdr:txBody>
          </xdr:sp>
          <xdr:sp macro="" textlink="">
            <xdr:nvSpPr>
              <xdr:cNvPr id="14" name="Rectangle 13">
                <a:extLst>
                  <a:ext uri="{FF2B5EF4-FFF2-40B4-BE49-F238E27FC236}">
                    <a16:creationId xmlns:a16="http://schemas.microsoft.com/office/drawing/2014/main" id="{83A456C3-D8D6-8011-B735-537974F560AC}"/>
                  </a:ext>
                </a:extLst>
              </xdr:cNvPr>
              <xdr:cNvSpPr>
                <a:spLocks noRot="1" noChangeAspect="1" noMove="1" noResize="1" noEditPoints="1" noAdjustHandles="1" noChangeArrowheads="1" noChangeShapeType="1" noTextEdit="1"/>
              </xdr:cNvSpPr>
            </xdr:nvSpPr>
            <xdr:spPr>
              <a:xfrm>
                <a:off x="4355976" y="6238410"/>
                <a:ext cx="738214" cy="618952"/>
              </a:xfrm>
              <a:prstGeom prst="rect">
                <a:avLst/>
              </a:prstGeom>
              <a:blipFill>
                <a:blip xmlns:r="http://schemas.openxmlformats.org/officeDocument/2006/relationships" r:embed="rId3"/>
                <a:stretch>
                  <a:fillRect/>
                </a:stretch>
              </a:blipFill>
            </xdr:spPr>
            <xdr:txBody>
              <a:bodyPr wrap="square"/>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pPr>
                  <a:defRPr/>
                </a:pPr>
                <a:r>
                  <a:rPr lang="en-GB">
                    <a:noFill/>
                    <a:latin typeface="Arial" charset="0"/>
                    <a:cs typeface="Arial" charset="0"/>
                  </a:rPr>
                  <a:t> </a:t>
                </a:r>
              </a:p>
            </xdr:txBody>
          </xdr:sp>
        </xdr:grpSp>
        <xdr:sp macro="" textlink="">
          <xdr:nvSpPr>
            <xdr:cNvPr id="11" name="Rectangle 10">
              <a:extLst>
                <a:ext uri="{FF2B5EF4-FFF2-40B4-BE49-F238E27FC236}">
                  <a16:creationId xmlns:a16="http://schemas.microsoft.com/office/drawing/2014/main" id="{D4A7F781-4207-5940-FDA9-F95A1E7D1C1F}"/>
                </a:ext>
              </a:extLst>
            </xdr:cNvPr>
            <xdr:cNvSpPr>
              <a:spLocks noRot="1" noChangeAspect="1" noMove="1" noResize="1" noEditPoints="1" noAdjustHandles="1" noChangeArrowheads="1" noChangeShapeType="1" noTextEdit="1"/>
            </xdr:cNvSpPr>
          </xdr:nvSpPr>
          <xdr:spPr>
            <a:xfrm>
              <a:off x="6123482" y="4289409"/>
              <a:ext cx="622735" cy="400110"/>
            </a:xfrm>
            <a:prstGeom prst="rect">
              <a:avLst/>
            </a:prstGeom>
            <a:blipFill rotWithShape="1">
              <a:blip xmlns:r="http://schemas.openxmlformats.org/officeDocument/2006/relationships" r:embed="rId4"/>
              <a:stretch>
                <a:fillRect/>
              </a:stretch>
            </a:blipFill>
          </xdr:spPr>
          <xdr:txBody>
            <a:bodyPr wrap="square"/>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pPr>
                <a:defRPr/>
              </a:pPr>
              <a:r>
                <a:rPr lang="en-GB">
                  <a:noFill/>
                </a:rPr>
                <a:t> </a:t>
              </a:r>
            </a:p>
          </xdr:txBody>
        </xdr:sp>
      </xdr:grpSp>
      <xdr:sp macro="" textlink="">
        <xdr:nvSpPr>
          <xdr:cNvPr id="7" name="TextBox 22">
            <a:extLst>
              <a:ext uri="{FF2B5EF4-FFF2-40B4-BE49-F238E27FC236}">
                <a16:creationId xmlns:a16="http://schemas.microsoft.com/office/drawing/2014/main" id="{116A04D8-C2E1-08F0-0542-4B969581CE8D}"/>
              </a:ext>
            </a:extLst>
          </xdr:cNvPr>
          <xdr:cNvSpPr txBox="1">
            <a:spLocks noChangeArrowheads="1"/>
          </xdr:cNvSpPr>
        </xdr:nvSpPr>
        <xdr:spPr bwMode="auto">
          <a:xfrm>
            <a:off x="4402106" y="4127210"/>
            <a:ext cx="261610" cy="3693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r>
              <a:rPr lang="en-GB" altLang="en-US" sz="1800" b="1"/>
              <a:t>(</a:t>
            </a:r>
          </a:p>
        </xdr:txBody>
      </xdr:sp>
      <xdr:sp macro="" textlink="">
        <xdr:nvSpPr>
          <xdr:cNvPr id="8" name="TextBox 27">
            <a:extLst>
              <a:ext uri="{FF2B5EF4-FFF2-40B4-BE49-F238E27FC236}">
                <a16:creationId xmlns:a16="http://schemas.microsoft.com/office/drawing/2014/main" id="{F174076F-7A65-71EF-8B79-9D13812D9EE4}"/>
              </a:ext>
            </a:extLst>
          </xdr:cNvPr>
          <xdr:cNvSpPr txBox="1">
            <a:spLocks noChangeArrowheads="1"/>
          </xdr:cNvSpPr>
        </xdr:nvSpPr>
        <xdr:spPr bwMode="auto">
          <a:xfrm>
            <a:off x="5221290" y="4139788"/>
            <a:ext cx="261610" cy="3693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r>
              <a:rPr lang="en-GB" altLang="en-US" sz="1800" b="1"/>
              <a:t>)</a:t>
            </a:r>
          </a:p>
        </xdr:txBody>
      </xdr:sp>
      <xdr:sp macro="" textlink="">
        <xdr:nvSpPr>
          <xdr:cNvPr id="9" name="TextBox 28">
            <a:extLst>
              <a:ext uri="{FF2B5EF4-FFF2-40B4-BE49-F238E27FC236}">
                <a16:creationId xmlns:a16="http://schemas.microsoft.com/office/drawing/2014/main" id="{79A4C444-15B7-3E98-033F-0A097D6D634B}"/>
              </a:ext>
            </a:extLst>
          </xdr:cNvPr>
          <xdr:cNvSpPr txBox="1"/>
        </xdr:nvSpPr>
        <xdr:spPr>
          <a:xfrm>
            <a:off x="5289383" y="4102919"/>
            <a:ext cx="263580" cy="261937"/>
          </a:xfrm>
          <a:prstGeom prst="rect">
            <a:avLst/>
          </a:prstGeom>
          <a:noFill/>
        </xdr:spPr>
        <xdr:txBody>
          <a:bodyPr wrap="square">
            <a:spAutoFit/>
          </a:bodyPr>
          <a:lstStyle>
            <a:defPPr>
              <a:defRPr lang="de-DE"/>
            </a:defPPr>
            <a:lvl1pPr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1pPr>
            <a:lvl2pPr marL="4572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2pPr>
            <a:lvl3pPr marL="9144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3pPr>
            <a:lvl4pPr marL="13716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4pPr>
            <a:lvl5pPr marL="1828800" algn="l" rtl="0" eaLnBrk="0" fontAlgn="base" hangingPunct="0">
              <a:spcBef>
                <a:spcPct val="0"/>
              </a:spcBef>
              <a:spcAft>
                <a:spcPct val="0"/>
              </a:spcAft>
              <a:defRPr sz="1600" kern="1200">
                <a:solidFill>
                  <a:schemeClr val="tx1"/>
                </a:solidFill>
                <a:latin typeface="Arial" panose="020B0604020202020204" pitchFamily="34" charset="0"/>
                <a:ea typeface="+mn-ea"/>
                <a:cs typeface="Arial" panose="020B0604020202020204" pitchFamily="34" charset="0"/>
              </a:defRPr>
            </a:lvl5pPr>
            <a:lvl6pPr marL="22860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6pPr>
            <a:lvl7pPr marL="27432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7pPr>
            <a:lvl8pPr marL="32004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8pPr>
            <a:lvl9pPr marL="3657600" algn="l" defTabSz="914400" rtl="0" eaLnBrk="1" latinLnBrk="0" hangingPunct="1">
              <a:defRPr sz="1600" kern="1200">
                <a:solidFill>
                  <a:schemeClr val="tx1"/>
                </a:solidFill>
                <a:latin typeface="Arial" panose="020B0604020202020204" pitchFamily="34" charset="0"/>
                <a:ea typeface="+mn-ea"/>
                <a:cs typeface="Arial" panose="020B0604020202020204" pitchFamily="34" charset="0"/>
              </a:defRPr>
            </a:lvl9pPr>
          </a:lstStyle>
          <a:p>
            <a:pPr>
              <a:defRPr/>
            </a:pPr>
            <a:r>
              <a:rPr lang="en-GB" sz="1050" b="1"/>
              <a:t>2</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16</xdr:row>
      <xdr:rowOff>15240</xdr:rowOff>
    </xdr:from>
    <xdr:to>
      <xdr:col>0</xdr:col>
      <xdr:colOff>1009650</xdr:colOff>
      <xdr:row>18</xdr:row>
      <xdr:rowOff>125730</xdr:rowOff>
    </xdr:to>
    <xdr:sp macro="" textlink="">
      <xdr:nvSpPr>
        <xdr:cNvPr id="2" name="Rectangle 1">
          <a:extLst>
            <a:ext uri="{FF2B5EF4-FFF2-40B4-BE49-F238E27FC236}">
              <a16:creationId xmlns:a16="http://schemas.microsoft.com/office/drawing/2014/main" id="{67BDC2A8-8B84-AA25-C5A0-5B5DB13278B6}"/>
            </a:ext>
          </a:extLst>
        </xdr:cNvPr>
        <xdr:cNvSpPr/>
      </xdr:nvSpPr>
      <xdr:spPr>
        <a:xfrm>
          <a:off x="0" y="2941320"/>
          <a:ext cx="1009650" cy="4762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Supplier Options</a:t>
          </a:r>
        </a:p>
      </xdr:txBody>
    </xdr:sp>
    <xdr:clientData/>
  </xdr:twoCellAnchor>
  <xdr:twoCellAnchor>
    <xdr:from>
      <xdr:col>0</xdr:col>
      <xdr:colOff>1009650</xdr:colOff>
      <xdr:row>13</xdr:row>
      <xdr:rowOff>15240</xdr:rowOff>
    </xdr:from>
    <xdr:to>
      <xdr:col>2</xdr:col>
      <xdr:colOff>11430</xdr:colOff>
      <xdr:row>17</xdr:row>
      <xdr:rowOff>70485</xdr:rowOff>
    </xdr:to>
    <xdr:cxnSp macro="">
      <xdr:nvCxnSpPr>
        <xdr:cNvPr id="4" name="Straight Arrow Connector 3">
          <a:extLst>
            <a:ext uri="{FF2B5EF4-FFF2-40B4-BE49-F238E27FC236}">
              <a16:creationId xmlns:a16="http://schemas.microsoft.com/office/drawing/2014/main" id="{911E277B-42C4-FAF0-92D0-E7E6528F4AFB}"/>
            </a:ext>
          </a:extLst>
        </xdr:cNvPr>
        <xdr:cNvCxnSpPr>
          <a:stCxn id="2" idx="3"/>
          <a:endCxn id="9" idx="1"/>
        </xdr:cNvCxnSpPr>
      </xdr:nvCxnSpPr>
      <xdr:spPr>
        <a:xfrm flipV="1">
          <a:off x="1009650" y="2392680"/>
          <a:ext cx="922020" cy="7867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1009650</xdr:colOff>
      <xdr:row>17</xdr:row>
      <xdr:rowOff>70485</xdr:rowOff>
    </xdr:from>
    <xdr:to>
      <xdr:col>2</xdr:col>
      <xdr:colOff>11430</xdr:colOff>
      <xdr:row>23</xdr:row>
      <xdr:rowOff>15240</xdr:rowOff>
    </xdr:to>
    <xdr:cxnSp macro="">
      <xdr:nvCxnSpPr>
        <xdr:cNvPr id="7" name="Straight Arrow Connector 6">
          <a:extLst>
            <a:ext uri="{FF2B5EF4-FFF2-40B4-BE49-F238E27FC236}">
              <a16:creationId xmlns:a16="http://schemas.microsoft.com/office/drawing/2014/main" id="{1F5E77F8-0819-0C4E-7D6A-8D114C5A667F}"/>
            </a:ext>
          </a:extLst>
        </xdr:cNvPr>
        <xdr:cNvCxnSpPr>
          <a:cxnSpLocks/>
          <a:stCxn id="2" idx="3"/>
          <a:endCxn id="26" idx="1"/>
        </xdr:cNvCxnSpPr>
      </xdr:nvCxnSpPr>
      <xdr:spPr>
        <a:xfrm>
          <a:off x="1009650" y="3179445"/>
          <a:ext cx="922020" cy="104203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xdr:colOff>
      <xdr:row>12</xdr:row>
      <xdr:rowOff>19050</xdr:rowOff>
    </xdr:from>
    <xdr:to>
      <xdr:col>3</xdr:col>
      <xdr:colOff>396240</xdr:colOff>
      <xdr:row>14</xdr:row>
      <xdr:rowOff>11430</xdr:rowOff>
    </xdr:to>
    <xdr:sp macro="" textlink="">
      <xdr:nvSpPr>
        <xdr:cNvPr id="9" name="Rectangle 8">
          <a:extLst>
            <a:ext uri="{FF2B5EF4-FFF2-40B4-BE49-F238E27FC236}">
              <a16:creationId xmlns:a16="http://schemas.microsoft.com/office/drawing/2014/main" id="{0741A831-0112-49FD-B6EC-A1C014E337DA}"/>
            </a:ext>
          </a:extLst>
        </xdr:cNvPr>
        <xdr:cNvSpPr/>
      </xdr:nvSpPr>
      <xdr:spPr>
        <a:xfrm>
          <a:off x="1931670" y="221361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2</xdr:col>
      <xdr:colOff>64770</xdr:colOff>
      <xdr:row>12</xdr:row>
      <xdr:rowOff>11430</xdr:rowOff>
    </xdr:from>
    <xdr:to>
      <xdr:col>3</xdr:col>
      <xdr:colOff>412311</xdr:colOff>
      <xdr:row>13</xdr:row>
      <xdr:rowOff>133350</xdr:rowOff>
    </xdr:to>
    <xdr:sp macro="" textlink="">
      <xdr:nvSpPr>
        <xdr:cNvPr id="20" name="Rectangle 19">
          <a:extLst>
            <a:ext uri="{FF2B5EF4-FFF2-40B4-BE49-F238E27FC236}">
              <a16:creationId xmlns:a16="http://schemas.microsoft.com/office/drawing/2014/main" id="{AC97AFF6-80EE-2BB6-D852-9E82D05BADD5}"/>
            </a:ext>
          </a:extLst>
        </xdr:cNvPr>
        <xdr:cNvSpPr/>
      </xdr:nvSpPr>
      <xdr:spPr>
        <a:xfrm>
          <a:off x="1985010" y="220599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Europe</a:t>
          </a:r>
        </a:p>
      </xdr:txBody>
    </xdr:sp>
    <xdr:clientData/>
  </xdr:twoCellAnchor>
  <xdr:twoCellAnchor>
    <xdr:from>
      <xdr:col>2</xdr:col>
      <xdr:colOff>11430</xdr:colOff>
      <xdr:row>22</xdr:row>
      <xdr:rowOff>19050</xdr:rowOff>
    </xdr:from>
    <xdr:to>
      <xdr:col>3</xdr:col>
      <xdr:colOff>396240</xdr:colOff>
      <xdr:row>24</xdr:row>
      <xdr:rowOff>11430</xdr:rowOff>
    </xdr:to>
    <xdr:sp macro="" textlink="">
      <xdr:nvSpPr>
        <xdr:cNvPr id="26" name="Rectangle 25">
          <a:extLst>
            <a:ext uri="{FF2B5EF4-FFF2-40B4-BE49-F238E27FC236}">
              <a16:creationId xmlns:a16="http://schemas.microsoft.com/office/drawing/2014/main" id="{FEE50774-5C28-4E1D-A439-1673C8E7B473}"/>
            </a:ext>
          </a:extLst>
        </xdr:cNvPr>
        <xdr:cNvSpPr/>
      </xdr:nvSpPr>
      <xdr:spPr>
        <a:xfrm>
          <a:off x="1931670" y="404241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2</xdr:col>
      <xdr:colOff>64770</xdr:colOff>
      <xdr:row>22</xdr:row>
      <xdr:rowOff>11430</xdr:rowOff>
    </xdr:from>
    <xdr:to>
      <xdr:col>3</xdr:col>
      <xdr:colOff>412311</xdr:colOff>
      <xdr:row>23</xdr:row>
      <xdr:rowOff>133350</xdr:rowOff>
    </xdr:to>
    <xdr:sp macro="" textlink="">
      <xdr:nvSpPr>
        <xdr:cNvPr id="27" name="Rectangle 26">
          <a:extLst>
            <a:ext uri="{FF2B5EF4-FFF2-40B4-BE49-F238E27FC236}">
              <a16:creationId xmlns:a16="http://schemas.microsoft.com/office/drawing/2014/main" id="{8A9EF8D0-4FC6-4F9C-B44A-4A79FA99448E}"/>
            </a:ext>
          </a:extLst>
        </xdr:cNvPr>
        <xdr:cNvSpPr/>
      </xdr:nvSpPr>
      <xdr:spPr>
        <a:xfrm>
          <a:off x="1985010" y="403479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USA</a:t>
          </a:r>
        </a:p>
      </xdr:txBody>
    </xdr:sp>
    <xdr:clientData/>
  </xdr:twoCellAnchor>
  <xdr:twoCellAnchor>
    <xdr:from>
      <xdr:col>3</xdr:col>
      <xdr:colOff>400050</xdr:colOff>
      <xdr:row>12</xdr:row>
      <xdr:rowOff>163830</xdr:rowOff>
    </xdr:from>
    <xdr:to>
      <xdr:col>4</xdr:col>
      <xdr:colOff>194310</xdr:colOff>
      <xdr:row>15</xdr:row>
      <xdr:rowOff>7620</xdr:rowOff>
    </xdr:to>
    <xdr:sp macro="" textlink="">
      <xdr:nvSpPr>
        <xdr:cNvPr id="29" name="Oval 28">
          <a:extLst>
            <a:ext uri="{FF2B5EF4-FFF2-40B4-BE49-F238E27FC236}">
              <a16:creationId xmlns:a16="http://schemas.microsoft.com/office/drawing/2014/main" id="{3AD18803-2445-9940-6EAF-8D8AA1C02382}"/>
            </a:ext>
          </a:extLst>
        </xdr:cNvPr>
        <xdr:cNvSpPr/>
      </xdr:nvSpPr>
      <xdr:spPr>
        <a:xfrm>
          <a:off x="2960370" y="235839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392430</xdr:colOff>
      <xdr:row>22</xdr:row>
      <xdr:rowOff>163830</xdr:rowOff>
    </xdr:from>
    <xdr:to>
      <xdr:col>4</xdr:col>
      <xdr:colOff>186690</xdr:colOff>
      <xdr:row>25</xdr:row>
      <xdr:rowOff>7620</xdr:rowOff>
    </xdr:to>
    <xdr:sp macro="" textlink="">
      <xdr:nvSpPr>
        <xdr:cNvPr id="30" name="Oval 29">
          <a:extLst>
            <a:ext uri="{FF2B5EF4-FFF2-40B4-BE49-F238E27FC236}">
              <a16:creationId xmlns:a16="http://schemas.microsoft.com/office/drawing/2014/main" id="{A2425013-BD9B-4D4D-9A64-400C9394DB8C}"/>
            </a:ext>
          </a:extLst>
        </xdr:cNvPr>
        <xdr:cNvSpPr/>
      </xdr:nvSpPr>
      <xdr:spPr>
        <a:xfrm>
          <a:off x="2952750" y="418719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194310</xdr:colOff>
      <xdr:row>12</xdr:row>
      <xdr:rowOff>3810</xdr:rowOff>
    </xdr:from>
    <xdr:to>
      <xdr:col>5</xdr:col>
      <xdr:colOff>163830</xdr:colOff>
      <xdr:row>13</xdr:row>
      <xdr:rowOff>177165</xdr:rowOff>
    </xdr:to>
    <xdr:cxnSp macro="">
      <xdr:nvCxnSpPr>
        <xdr:cNvPr id="31" name="Straight Arrow Connector 30">
          <a:extLst>
            <a:ext uri="{FF2B5EF4-FFF2-40B4-BE49-F238E27FC236}">
              <a16:creationId xmlns:a16="http://schemas.microsoft.com/office/drawing/2014/main" id="{72D728F3-4F9D-41AC-8D3A-2268D101FBFE}"/>
            </a:ext>
          </a:extLst>
        </xdr:cNvPr>
        <xdr:cNvCxnSpPr>
          <a:stCxn id="29" idx="6"/>
          <a:endCxn id="35" idx="1"/>
        </xdr:cNvCxnSpPr>
      </xdr:nvCxnSpPr>
      <xdr:spPr>
        <a:xfrm flipV="1">
          <a:off x="3394710" y="2198370"/>
          <a:ext cx="960120" cy="35623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194310</xdr:colOff>
      <xdr:row>13</xdr:row>
      <xdr:rowOff>177165</xdr:rowOff>
    </xdr:from>
    <xdr:to>
      <xdr:col>5</xdr:col>
      <xdr:colOff>167640</xdr:colOff>
      <xdr:row>17</xdr:row>
      <xdr:rowOff>3810</xdr:rowOff>
    </xdr:to>
    <xdr:cxnSp macro="">
      <xdr:nvCxnSpPr>
        <xdr:cNvPr id="32" name="Straight Arrow Connector 31">
          <a:extLst>
            <a:ext uri="{FF2B5EF4-FFF2-40B4-BE49-F238E27FC236}">
              <a16:creationId xmlns:a16="http://schemas.microsoft.com/office/drawing/2014/main" id="{FA63A39B-3588-45F5-BB32-288823ED08E6}"/>
            </a:ext>
          </a:extLst>
        </xdr:cNvPr>
        <xdr:cNvCxnSpPr>
          <a:cxnSpLocks/>
          <a:stCxn id="29" idx="6"/>
          <a:endCxn id="38" idx="1"/>
        </xdr:cNvCxnSpPr>
      </xdr:nvCxnSpPr>
      <xdr:spPr>
        <a:xfrm>
          <a:off x="3394710" y="2554605"/>
          <a:ext cx="963930" cy="5581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163830</xdr:colOff>
      <xdr:row>11</xdr:row>
      <xdr:rowOff>7620</xdr:rowOff>
    </xdr:from>
    <xdr:to>
      <xdr:col>6</xdr:col>
      <xdr:colOff>548640</xdr:colOff>
      <xdr:row>13</xdr:row>
      <xdr:rowOff>0</xdr:rowOff>
    </xdr:to>
    <xdr:sp macro="" textlink="">
      <xdr:nvSpPr>
        <xdr:cNvPr id="35" name="Rectangle 34">
          <a:extLst>
            <a:ext uri="{FF2B5EF4-FFF2-40B4-BE49-F238E27FC236}">
              <a16:creationId xmlns:a16="http://schemas.microsoft.com/office/drawing/2014/main" id="{ACE812BE-F6C1-4F40-A42E-0D0741D6824F}"/>
            </a:ext>
          </a:extLst>
        </xdr:cNvPr>
        <xdr:cNvSpPr/>
      </xdr:nvSpPr>
      <xdr:spPr>
        <a:xfrm>
          <a:off x="4354830" y="20193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5</xdr:col>
      <xdr:colOff>217170</xdr:colOff>
      <xdr:row>11</xdr:row>
      <xdr:rowOff>0</xdr:rowOff>
    </xdr:from>
    <xdr:to>
      <xdr:col>6</xdr:col>
      <xdr:colOff>564711</xdr:colOff>
      <xdr:row>12</xdr:row>
      <xdr:rowOff>121920</xdr:rowOff>
    </xdr:to>
    <xdr:sp macro="" textlink="">
      <xdr:nvSpPr>
        <xdr:cNvPr id="36" name="Rectangle 35">
          <a:extLst>
            <a:ext uri="{FF2B5EF4-FFF2-40B4-BE49-F238E27FC236}">
              <a16:creationId xmlns:a16="http://schemas.microsoft.com/office/drawing/2014/main" id="{E49620EC-4CF2-49B6-A0F3-4F10C9C6EC76}"/>
            </a:ext>
          </a:extLst>
        </xdr:cNvPr>
        <xdr:cNvSpPr/>
      </xdr:nvSpPr>
      <xdr:spPr>
        <a:xfrm>
          <a:off x="4408170" y="20116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Low Demand</a:t>
          </a:r>
        </a:p>
      </xdr:txBody>
    </xdr:sp>
    <xdr:clientData/>
  </xdr:twoCellAnchor>
  <xdr:twoCellAnchor>
    <xdr:from>
      <xdr:col>5</xdr:col>
      <xdr:colOff>167640</xdr:colOff>
      <xdr:row>16</xdr:row>
      <xdr:rowOff>7620</xdr:rowOff>
    </xdr:from>
    <xdr:to>
      <xdr:col>6</xdr:col>
      <xdr:colOff>552450</xdr:colOff>
      <xdr:row>18</xdr:row>
      <xdr:rowOff>0</xdr:rowOff>
    </xdr:to>
    <xdr:sp macro="" textlink="">
      <xdr:nvSpPr>
        <xdr:cNvPr id="38" name="Rectangle 37">
          <a:extLst>
            <a:ext uri="{FF2B5EF4-FFF2-40B4-BE49-F238E27FC236}">
              <a16:creationId xmlns:a16="http://schemas.microsoft.com/office/drawing/2014/main" id="{8DFE1CB6-6ABB-4FCE-9F0D-7D0FF3F864F4}"/>
            </a:ext>
          </a:extLst>
        </xdr:cNvPr>
        <xdr:cNvSpPr/>
      </xdr:nvSpPr>
      <xdr:spPr>
        <a:xfrm>
          <a:off x="4358640" y="29337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5</xdr:col>
      <xdr:colOff>220980</xdr:colOff>
      <xdr:row>16</xdr:row>
      <xdr:rowOff>0</xdr:rowOff>
    </xdr:from>
    <xdr:to>
      <xdr:col>6</xdr:col>
      <xdr:colOff>568521</xdr:colOff>
      <xdr:row>17</xdr:row>
      <xdr:rowOff>121920</xdr:rowOff>
    </xdr:to>
    <xdr:sp macro="" textlink="">
      <xdr:nvSpPr>
        <xdr:cNvPr id="39" name="Rectangle 38">
          <a:extLst>
            <a:ext uri="{FF2B5EF4-FFF2-40B4-BE49-F238E27FC236}">
              <a16:creationId xmlns:a16="http://schemas.microsoft.com/office/drawing/2014/main" id="{963A9374-2E4C-4A78-82D9-0B55EE6F1B92}"/>
            </a:ext>
          </a:extLst>
        </xdr:cNvPr>
        <xdr:cNvSpPr/>
      </xdr:nvSpPr>
      <xdr:spPr>
        <a:xfrm>
          <a:off x="4411980" y="29260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High Demand</a:t>
          </a:r>
        </a:p>
      </xdr:txBody>
    </xdr:sp>
    <xdr:clientData/>
  </xdr:twoCellAnchor>
  <xdr:twoCellAnchor>
    <xdr:from>
      <xdr:col>4</xdr:col>
      <xdr:colOff>186690</xdr:colOff>
      <xdr:row>22</xdr:row>
      <xdr:rowOff>15240</xdr:rowOff>
    </xdr:from>
    <xdr:to>
      <xdr:col>5</xdr:col>
      <xdr:colOff>152400</xdr:colOff>
      <xdr:row>23</xdr:row>
      <xdr:rowOff>177165</xdr:rowOff>
    </xdr:to>
    <xdr:cxnSp macro="">
      <xdr:nvCxnSpPr>
        <xdr:cNvPr id="41" name="Straight Arrow Connector 40">
          <a:extLst>
            <a:ext uri="{FF2B5EF4-FFF2-40B4-BE49-F238E27FC236}">
              <a16:creationId xmlns:a16="http://schemas.microsoft.com/office/drawing/2014/main" id="{CA2AAF41-38E0-4695-A081-4C7A1D0D9459}"/>
            </a:ext>
          </a:extLst>
        </xdr:cNvPr>
        <xdr:cNvCxnSpPr>
          <a:stCxn id="30" idx="6"/>
          <a:endCxn id="43" idx="1"/>
        </xdr:cNvCxnSpPr>
      </xdr:nvCxnSpPr>
      <xdr:spPr>
        <a:xfrm flipV="1">
          <a:off x="3387090" y="4038600"/>
          <a:ext cx="956310" cy="3448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186690</xdr:colOff>
      <xdr:row>23</xdr:row>
      <xdr:rowOff>177165</xdr:rowOff>
    </xdr:from>
    <xdr:to>
      <xdr:col>5</xdr:col>
      <xdr:colOff>156210</xdr:colOff>
      <xdr:row>27</xdr:row>
      <xdr:rowOff>15240</xdr:rowOff>
    </xdr:to>
    <xdr:cxnSp macro="">
      <xdr:nvCxnSpPr>
        <xdr:cNvPr id="42" name="Straight Arrow Connector 41">
          <a:extLst>
            <a:ext uri="{FF2B5EF4-FFF2-40B4-BE49-F238E27FC236}">
              <a16:creationId xmlns:a16="http://schemas.microsoft.com/office/drawing/2014/main" id="{16475048-6130-44CC-8CE0-7A96906AE09F}"/>
            </a:ext>
          </a:extLst>
        </xdr:cNvPr>
        <xdr:cNvCxnSpPr>
          <a:cxnSpLocks/>
          <a:stCxn id="30" idx="6"/>
          <a:endCxn id="45" idx="1"/>
        </xdr:cNvCxnSpPr>
      </xdr:nvCxnSpPr>
      <xdr:spPr>
        <a:xfrm>
          <a:off x="3387090" y="4383405"/>
          <a:ext cx="960120" cy="56959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21</xdr:row>
      <xdr:rowOff>19050</xdr:rowOff>
    </xdr:from>
    <xdr:to>
      <xdr:col>6</xdr:col>
      <xdr:colOff>537210</xdr:colOff>
      <xdr:row>23</xdr:row>
      <xdr:rowOff>11430</xdr:rowOff>
    </xdr:to>
    <xdr:sp macro="" textlink="">
      <xdr:nvSpPr>
        <xdr:cNvPr id="43" name="Rectangle 42">
          <a:extLst>
            <a:ext uri="{FF2B5EF4-FFF2-40B4-BE49-F238E27FC236}">
              <a16:creationId xmlns:a16="http://schemas.microsoft.com/office/drawing/2014/main" id="{E2B4F0AF-36E0-47D2-82A6-9AA7B460F7F8}"/>
            </a:ext>
          </a:extLst>
        </xdr:cNvPr>
        <xdr:cNvSpPr/>
      </xdr:nvSpPr>
      <xdr:spPr>
        <a:xfrm>
          <a:off x="4343400" y="385953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5</xdr:col>
      <xdr:colOff>205740</xdr:colOff>
      <xdr:row>21</xdr:row>
      <xdr:rowOff>11430</xdr:rowOff>
    </xdr:from>
    <xdr:to>
      <xdr:col>6</xdr:col>
      <xdr:colOff>553281</xdr:colOff>
      <xdr:row>22</xdr:row>
      <xdr:rowOff>133350</xdr:rowOff>
    </xdr:to>
    <xdr:sp macro="" textlink="">
      <xdr:nvSpPr>
        <xdr:cNvPr id="44" name="Rectangle 43">
          <a:extLst>
            <a:ext uri="{FF2B5EF4-FFF2-40B4-BE49-F238E27FC236}">
              <a16:creationId xmlns:a16="http://schemas.microsoft.com/office/drawing/2014/main" id="{9BC03749-7B6E-428B-A4A2-CABB5540880A}"/>
            </a:ext>
          </a:extLst>
        </xdr:cNvPr>
        <xdr:cNvSpPr/>
      </xdr:nvSpPr>
      <xdr:spPr>
        <a:xfrm>
          <a:off x="4396740" y="385191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Low Demand</a:t>
          </a:r>
        </a:p>
      </xdr:txBody>
    </xdr:sp>
    <xdr:clientData/>
  </xdr:twoCellAnchor>
  <xdr:twoCellAnchor>
    <xdr:from>
      <xdr:col>5</xdr:col>
      <xdr:colOff>156210</xdr:colOff>
      <xdr:row>26</xdr:row>
      <xdr:rowOff>19050</xdr:rowOff>
    </xdr:from>
    <xdr:to>
      <xdr:col>6</xdr:col>
      <xdr:colOff>541020</xdr:colOff>
      <xdr:row>28</xdr:row>
      <xdr:rowOff>11430</xdr:rowOff>
    </xdr:to>
    <xdr:sp macro="" textlink="">
      <xdr:nvSpPr>
        <xdr:cNvPr id="45" name="Rectangle 44">
          <a:extLst>
            <a:ext uri="{FF2B5EF4-FFF2-40B4-BE49-F238E27FC236}">
              <a16:creationId xmlns:a16="http://schemas.microsoft.com/office/drawing/2014/main" id="{6C1CDAB9-FDD9-4F27-AD5A-F1E7E3A304E2}"/>
            </a:ext>
          </a:extLst>
        </xdr:cNvPr>
        <xdr:cNvSpPr/>
      </xdr:nvSpPr>
      <xdr:spPr>
        <a:xfrm>
          <a:off x="4347210" y="477393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5</xdr:col>
      <xdr:colOff>209550</xdr:colOff>
      <xdr:row>26</xdr:row>
      <xdr:rowOff>11430</xdr:rowOff>
    </xdr:from>
    <xdr:to>
      <xdr:col>6</xdr:col>
      <xdr:colOff>557091</xdr:colOff>
      <xdr:row>27</xdr:row>
      <xdr:rowOff>133350</xdr:rowOff>
    </xdr:to>
    <xdr:sp macro="" textlink="">
      <xdr:nvSpPr>
        <xdr:cNvPr id="46" name="Rectangle 45">
          <a:extLst>
            <a:ext uri="{FF2B5EF4-FFF2-40B4-BE49-F238E27FC236}">
              <a16:creationId xmlns:a16="http://schemas.microsoft.com/office/drawing/2014/main" id="{53849899-4954-404E-A6AD-7BD9C91AA78B}"/>
            </a:ext>
          </a:extLst>
        </xdr:cNvPr>
        <xdr:cNvSpPr/>
      </xdr:nvSpPr>
      <xdr:spPr>
        <a:xfrm>
          <a:off x="4400550" y="476631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High Demand</a:t>
          </a:r>
        </a:p>
      </xdr:txBody>
    </xdr:sp>
    <xdr:clientData/>
  </xdr:twoCellAnchor>
  <xdr:twoCellAnchor>
    <xdr:from>
      <xdr:col>6</xdr:col>
      <xdr:colOff>548640</xdr:colOff>
      <xdr:row>11</xdr:row>
      <xdr:rowOff>148590</xdr:rowOff>
    </xdr:from>
    <xdr:to>
      <xdr:col>7</xdr:col>
      <xdr:colOff>342900</xdr:colOff>
      <xdr:row>13</xdr:row>
      <xdr:rowOff>175260</xdr:rowOff>
    </xdr:to>
    <xdr:sp macro="" textlink="">
      <xdr:nvSpPr>
        <xdr:cNvPr id="49" name="Oval 48">
          <a:extLst>
            <a:ext uri="{FF2B5EF4-FFF2-40B4-BE49-F238E27FC236}">
              <a16:creationId xmlns:a16="http://schemas.microsoft.com/office/drawing/2014/main" id="{D36D5B0A-C676-42E5-9CFE-A39E8983DB35}"/>
            </a:ext>
          </a:extLst>
        </xdr:cNvPr>
        <xdr:cNvSpPr/>
      </xdr:nvSpPr>
      <xdr:spPr>
        <a:xfrm>
          <a:off x="5379720" y="216027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552450</xdr:colOff>
      <xdr:row>17</xdr:row>
      <xdr:rowOff>3810</xdr:rowOff>
    </xdr:from>
    <xdr:to>
      <xdr:col>7</xdr:col>
      <xdr:colOff>346710</xdr:colOff>
      <xdr:row>19</xdr:row>
      <xdr:rowOff>30480</xdr:rowOff>
    </xdr:to>
    <xdr:sp macro="" textlink="">
      <xdr:nvSpPr>
        <xdr:cNvPr id="50" name="Oval 49">
          <a:extLst>
            <a:ext uri="{FF2B5EF4-FFF2-40B4-BE49-F238E27FC236}">
              <a16:creationId xmlns:a16="http://schemas.microsoft.com/office/drawing/2014/main" id="{D7ECF4DB-CAAB-4239-ABB2-AA2F97F7D912}"/>
            </a:ext>
          </a:extLst>
        </xdr:cNvPr>
        <xdr:cNvSpPr/>
      </xdr:nvSpPr>
      <xdr:spPr>
        <a:xfrm>
          <a:off x="5383530" y="311277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537210</xdr:colOff>
      <xdr:row>21</xdr:row>
      <xdr:rowOff>175260</xdr:rowOff>
    </xdr:from>
    <xdr:to>
      <xdr:col>7</xdr:col>
      <xdr:colOff>331470</xdr:colOff>
      <xdr:row>24</xdr:row>
      <xdr:rowOff>19050</xdr:rowOff>
    </xdr:to>
    <xdr:sp macro="" textlink="">
      <xdr:nvSpPr>
        <xdr:cNvPr id="51" name="Oval 50">
          <a:extLst>
            <a:ext uri="{FF2B5EF4-FFF2-40B4-BE49-F238E27FC236}">
              <a16:creationId xmlns:a16="http://schemas.microsoft.com/office/drawing/2014/main" id="{DD762987-48D8-43B8-AE7D-E120DB09155D}"/>
            </a:ext>
          </a:extLst>
        </xdr:cNvPr>
        <xdr:cNvSpPr/>
      </xdr:nvSpPr>
      <xdr:spPr>
        <a:xfrm>
          <a:off x="5368290" y="401574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537210</xdr:colOff>
      <xdr:row>26</xdr:row>
      <xdr:rowOff>167640</xdr:rowOff>
    </xdr:from>
    <xdr:to>
      <xdr:col>7</xdr:col>
      <xdr:colOff>331470</xdr:colOff>
      <xdr:row>29</xdr:row>
      <xdr:rowOff>11430</xdr:rowOff>
    </xdr:to>
    <xdr:sp macro="" textlink="">
      <xdr:nvSpPr>
        <xdr:cNvPr id="52" name="Oval 51">
          <a:extLst>
            <a:ext uri="{FF2B5EF4-FFF2-40B4-BE49-F238E27FC236}">
              <a16:creationId xmlns:a16="http://schemas.microsoft.com/office/drawing/2014/main" id="{BA945572-2E79-46CC-9DDC-9E40F9431643}"/>
            </a:ext>
          </a:extLst>
        </xdr:cNvPr>
        <xdr:cNvSpPr/>
      </xdr:nvSpPr>
      <xdr:spPr>
        <a:xfrm>
          <a:off x="5368290" y="492252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502920</xdr:colOff>
      <xdr:row>11</xdr:row>
      <xdr:rowOff>160020</xdr:rowOff>
    </xdr:from>
    <xdr:to>
      <xdr:col>11</xdr:col>
      <xdr:colOff>438150</xdr:colOff>
      <xdr:row>13</xdr:row>
      <xdr:rowOff>152400</xdr:rowOff>
    </xdr:to>
    <xdr:sp macro="" textlink="">
      <xdr:nvSpPr>
        <xdr:cNvPr id="53" name="Rectangle 52">
          <a:extLst>
            <a:ext uri="{FF2B5EF4-FFF2-40B4-BE49-F238E27FC236}">
              <a16:creationId xmlns:a16="http://schemas.microsoft.com/office/drawing/2014/main" id="{9568EE10-B344-42C1-BABC-F172A1852A28}"/>
            </a:ext>
          </a:extLst>
        </xdr:cNvPr>
        <xdr:cNvSpPr/>
      </xdr:nvSpPr>
      <xdr:spPr>
        <a:xfrm>
          <a:off x="6614160" y="2171700"/>
          <a:ext cx="185547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8</xdr:col>
      <xdr:colOff>556259</xdr:colOff>
      <xdr:row>11</xdr:row>
      <xdr:rowOff>152400</xdr:rowOff>
    </xdr:from>
    <xdr:to>
      <xdr:col>11</xdr:col>
      <xdr:colOff>449320</xdr:colOff>
      <xdr:row>13</xdr:row>
      <xdr:rowOff>91440</xdr:rowOff>
    </xdr:to>
    <xdr:sp macro="" textlink="">
      <xdr:nvSpPr>
        <xdr:cNvPr id="54" name="Rectangle 53">
          <a:extLst>
            <a:ext uri="{FF2B5EF4-FFF2-40B4-BE49-F238E27FC236}">
              <a16:creationId xmlns:a16="http://schemas.microsoft.com/office/drawing/2014/main" id="{B3DD7482-1D5E-4D07-AC50-1E1BBB7D4CFD}"/>
            </a:ext>
          </a:extLst>
        </xdr:cNvPr>
        <xdr:cNvSpPr/>
      </xdr:nvSpPr>
      <xdr:spPr>
        <a:xfrm>
          <a:off x="6667499" y="2164080"/>
          <a:ext cx="181330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*-120*500+150*500</a:t>
          </a:r>
        </a:p>
      </xdr:txBody>
    </xdr:sp>
    <xdr:clientData/>
  </xdr:twoCellAnchor>
  <xdr:twoCellAnchor>
    <xdr:from>
      <xdr:col>7</xdr:col>
      <xdr:colOff>342900</xdr:colOff>
      <xdr:row>12</xdr:row>
      <xdr:rowOff>156210</xdr:rowOff>
    </xdr:from>
    <xdr:to>
      <xdr:col>8</xdr:col>
      <xdr:colOff>502920</xdr:colOff>
      <xdr:row>12</xdr:row>
      <xdr:rowOff>161925</xdr:rowOff>
    </xdr:to>
    <xdr:cxnSp macro="">
      <xdr:nvCxnSpPr>
        <xdr:cNvPr id="55" name="Straight Arrow Connector 54">
          <a:extLst>
            <a:ext uri="{FF2B5EF4-FFF2-40B4-BE49-F238E27FC236}">
              <a16:creationId xmlns:a16="http://schemas.microsoft.com/office/drawing/2014/main" id="{300F431B-BC41-49F2-81BD-5F9D191DFFD6}"/>
            </a:ext>
          </a:extLst>
        </xdr:cNvPr>
        <xdr:cNvCxnSpPr>
          <a:stCxn id="49" idx="6"/>
          <a:endCxn id="53" idx="1"/>
        </xdr:cNvCxnSpPr>
      </xdr:nvCxnSpPr>
      <xdr:spPr>
        <a:xfrm flipV="1">
          <a:off x="5814060" y="2350770"/>
          <a:ext cx="800100" cy="571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426720</xdr:colOff>
      <xdr:row>12</xdr:row>
      <xdr:rowOff>129540</xdr:rowOff>
    </xdr:from>
    <xdr:to>
      <xdr:col>12</xdr:col>
      <xdr:colOff>220980</xdr:colOff>
      <xdr:row>14</xdr:row>
      <xdr:rowOff>156210</xdr:rowOff>
    </xdr:to>
    <xdr:sp macro="" textlink="">
      <xdr:nvSpPr>
        <xdr:cNvPr id="59" name="Oval 58">
          <a:extLst>
            <a:ext uri="{FF2B5EF4-FFF2-40B4-BE49-F238E27FC236}">
              <a16:creationId xmlns:a16="http://schemas.microsoft.com/office/drawing/2014/main" id="{20475064-B7A1-4CE9-B516-C019CA43CBF0}"/>
            </a:ext>
          </a:extLst>
        </xdr:cNvPr>
        <xdr:cNvSpPr/>
      </xdr:nvSpPr>
      <xdr:spPr>
        <a:xfrm>
          <a:off x="8458200" y="232410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381000</xdr:colOff>
      <xdr:row>12</xdr:row>
      <xdr:rowOff>144780</xdr:rowOff>
    </xdr:from>
    <xdr:to>
      <xdr:col>15</xdr:col>
      <xdr:colOff>506730</xdr:colOff>
      <xdr:row>14</xdr:row>
      <xdr:rowOff>137160</xdr:rowOff>
    </xdr:to>
    <xdr:sp macro="" textlink="">
      <xdr:nvSpPr>
        <xdr:cNvPr id="60" name="Rectangle 59">
          <a:extLst>
            <a:ext uri="{FF2B5EF4-FFF2-40B4-BE49-F238E27FC236}">
              <a16:creationId xmlns:a16="http://schemas.microsoft.com/office/drawing/2014/main" id="{C987E265-2FE2-4D0F-8B2B-0DB8FE92F631}"/>
            </a:ext>
          </a:extLst>
        </xdr:cNvPr>
        <xdr:cNvSpPr/>
      </xdr:nvSpPr>
      <xdr:spPr>
        <a:xfrm>
          <a:off x="9692640" y="233934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434340</xdr:colOff>
      <xdr:row>12</xdr:row>
      <xdr:rowOff>137160</xdr:rowOff>
    </xdr:from>
    <xdr:to>
      <xdr:col>15</xdr:col>
      <xdr:colOff>508946</xdr:colOff>
      <xdr:row>14</xdr:row>
      <xdr:rowOff>76200</xdr:rowOff>
    </xdr:to>
    <xdr:sp macro="" textlink="">
      <xdr:nvSpPr>
        <xdr:cNvPr id="61" name="Rectangle 60">
          <a:extLst>
            <a:ext uri="{FF2B5EF4-FFF2-40B4-BE49-F238E27FC236}">
              <a16:creationId xmlns:a16="http://schemas.microsoft.com/office/drawing/2014/main" id="{78133B82-A6BE-46DA-A177-A4C09AF564A0}"/>
            </a:ext>
          </a:extLst>
        </xdr:cNvPr>
        <xdr:cNvSpPr/>
      </xdr:nvSpPr>
      <xdr:spPr>
        <a:xfrm>
          <a:off x="9745980" y="2331720"/>
          <a:ext cx="1354766"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Outcome = 15,000</a:t>
          </a:r>
        </a:p>
      </xdr:txBody>
    </xdr:sp>
    <xdr:clientData/>
  </xdr:twoCellAnchor>
  <xdr:twoCellAnchor>
    <xdr:from>
      <xdr:col>12</xdr:col>
      <xdr:colOff>220980</xdr:colOff>
      <xdr:row>13</xdr:row>
      <xdr:rowOff>140970</xdr:rowOff>
    </xdr:from>
    <xdr:to>
      <xdr:col>13</xdr:col>
      <xdr:colOff>381000</xdr:colOff>
      <xdr:row>13</xdr:row>
      <xdr:rowOff>142875</xdr:rowOff>
    </xdr:to>
    <xdr:cxnSp macro="">
      <xdr:nvCxnSpPr>
        <xdr:cNvPr id="62" name="Straight Arrow Connector 61">
          <a:extLst>
            <a:ext uri="{FF2B5EF4-FFF2-40B4-BE49-F238E27FC236}">
              <a16:creationId xmlns:a16="http://schemas.microsoft.com/office/drawing/2014/main" id="{B1159D3B-CEA8-4EFF-9EC2-92D8C1DCBDE4}"/>
            </a:ext>
          </a:extLst>
        </xdr:cNvPr>
        <xdr:cNvCxnSpPr>
          <a:stCxn id="59" idx="6"/>
          <a:endCxn id="60" idx="1"/>
        </xdr:cNvCxnSpPr>
      </xdr:nvCxnSpPr>
      <xdr:spPr>
        <a:xfrm flipV="1">
          <a:off x="8892540" y="251841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468630</xdr:colOff>
      <xdr:row>13</xdr:row>
      <xdr:rowOff>7620</xdr:rowOff>
    </xdr:from>
    <xdr:to>
      <xdr:col>16</xdr:col>
      <xdr:colOff>266700</xdr:colOff>
      <xdr:row>16</xdr:row>
      <xdr:rowOff>34290</xdr:rowOff>
    </xdr:to>
    <xdr:sp macro="" textlink="">
      <xdr:nvSpPr>
        <xdr:cNvPr id="63" name="Isosceles Triangle 62">
          <a:extLst>
            <a:ext uri="{FF2B5EF4-FFF2-40B4-BE49-F238E27FC236}">
              <a16:creationId xmlns:a16="http://schemas.microsoft.com/office/drawing/2014/main" id="{27389C2C-C91D-9A17-AFB9-19E195B06C31}"/>
            </a:ext>
          </a:extLst>
        </xdr:cNvPr>
        <xdr:cNvSpPr/>
      </xdr:nvSpPr>
      <xdr:spPr>
        <a:xfrm rot="16200000">
          <a:off x="10991850" y="2453640"/>
          <a:ext cx="575310" cy="438150"/>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499109</xdr:colOff>
      <xdr:row>17</xdr:row>
      <xdr:rowOff>22860</xdr:rowOff>
    </xdr:from>
    <xdr:to>
      <xdr:col>11</xdr:col>
      <xdr:colOff>407670</xdr:colOff>
      <xdr:row>19</xdr:row>
      <xdr:rowOff>15240</xdr:rowOff>
    </xdr:to>
    <xdr:sp macro="" textlink="">
      <xdr:nvSpPr>
        <xdr:cNvPr id="88" name="Rectangle 87">
          <a:extLst>
            <a:ext uri="{FF2B5EF4-FFF2-40B4-BE49-F238E27FC236}">
              <a16:creationId xmlns:a16="http://schemas.microsoft.com/office/drawing/2014/main" id="{5A4D0D4F-F959-4F48-B6E5-6B67AA713F17}"/>
            </a:ext>
          </a:extLst>
        </xdr:cNvPr>
        <xdr:cNvSpPr/>
      </xdr:nvSpPr>
      <xdr:spPr>
        <a:xfrm>
          <a:off x="6610349" y="3131820"/>
          <a:ext cx="1828801"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8</xdr:col>
      <xdr:colOff>552450</xdr:colOff>
      <xdr:row>17</xdr:row>
      <xdr:rowOff>15240</xdr:rowOff>
    </xdr:from>
    <xdr:to>
      <xdr:col>11</xdr:col>
      <xdr:colOff>410560</xdr:colOff>
      <xdr:row>18</xdr:row>
      <xdr:rowOff>137160</xdr:rowOff>
    </xdr:to>
    <xdr:sp macro="" textlink="">
      <xdr:nvSpPr>
        <xdr:cNvPr id="89" name="Rectangle 88">
          <a:extLst>
            <a:ext uri="{FF2B5EF4-FFF2-40B4-BE49-F238E27FC236}">
              <a16:creationId xmlns:a16="http://schemas.microsoft.com/office/drawing/2014/main" id="{BB6392F3-4FAE-4B39-B810-BA2A98EE64DF}"/>
            </a:ext>
          </a:extLst>
        </xdr:cNvPr>
        <xdr:cNvSpPr/>
      </xdr:nvSpPr>
      <xdr:spPr>
        <a:xfrm>
          <a:off x="6663690" y="3124200"/>
          <a:ext cx="1778350"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*-120*500+150*500</a:t>
          </a:r>
        </a:p>
      </xdr:txBody>
    </xdr:sp>
    <xdr:clientData/>
  </xdr:twoCellAnchor>
  <xdr:twoCellAnchor>
    <xdr:from>
      <xdr:col>7</xdr:col>
      <xdr:colOff>346710</xdr:colOff>
      <xdr:row>18</xdr:row>
      <xdr:rowOff>17145</xdr:rowOff>
    </xdr:from>
    <xdr:to>
      <xdr:col>8</xdr:col>
      <xdr:colOff>499109</xdr:colOff>
      <xdr:row>18</xdr:row>
      <xdr:rowOff>19050</xdr:rowOff>
    </xdr:to>
    <xdr:cxnSp macro="">
      <xdr:nvCxnSpPr>
        <xdr:cNvPr id="90" name="Straight Arrow Connector 89">
          <a:extLst>
            <a:ext uri="{FF2B5EF4-FFF2-40B4-BE49-F238E27FC236}">
              <a16:creationId xmlns:a16="http://schemas.microsoft.com/office/drawing/2014/main" id="{5A1B2F3F-2740-4ECD-9DEE-61ADA4594F65}"/>
            </a:ext>
          </a:extLst>
        </xdr:cNvPr>
        <xdr:cNvCxnSpPr>
          <a:stCxn id="50" idx="6"/>
          <a:endCxn id="88" idx="1"/>
        </xdr:cNvCxnSpPr>
      </xdr:nvCxnSpPr>
      <xdr:spPr>
        <a:xfrm>
          <a:off x="5817870" y="3308985"/>
          <a:ext cx="792479"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403860</xdr:colOff>
      <xdr:row>17</xdr:row>
      <xdr:rowOff>175260</xdr:rowOff>
    </xdr:from>
    <xdr:to>
      <xdr:col>12</xdr:col>
      <xdr:colOff>198120</xdr:colOff>
      <xdr:row>20</xdr:row>
      <xdr:rowOff>19050</xdr:rowOff>
    </xdr:to>
    <xdr:sp macro="" textlink="">
      <xdr:nvSpPr>
        <xdr:cNvPr id="91" name="Oval 90">
          <a:extLst>
            <a:ext uri="{FF2B5EF4-FFF2-40B4-BE49-F238E27FC236}">
              <a16:creationId xmlns:a16="http://schemas.microsoft.com/office/drawing/2014/main" id="{3F382C7C-7CF6-4989-BABE-1CC42DBDA567}"/>
            </a:ext>
          </a:extLst>
        </xdr:cNvPr>
        <xdr:cNvSpPr/>
      </xdr:nvSpPr>
      <xdr:spPr>
        <a:xfrm>
          <a:off x="8435340" y="328422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358140</xdr:colOff>
      <xdr:row>18</xdr:row>
      <xdr:rowOff>11430</xdr:rowOff>
    </xdr:from>
    <xdr:to>
      <xdr:col>15</xdr:col>
      <xdr:colOff>483870</xdr:colOff>
      <xdr:row>20</xdr:row>
      <xdr:rowOff>3810</xdr:rowOff>
    </xdr:to>
    <xdr:sp macro="" textlink="">
      <xdr:nvSpPr>
        <xdr:cNvPr id="92" name="Rectangle 91">
          <a:extLst>
            <a:ext uri="{FF2B5EF4-FFF2-40B4-BE49-F238E27FC236}">
              <a16:creationId xmlns:a16="http://schemas.microsoft.com/office/drawing/2014/main" id="{9F331E4E-1BD7-47C6-BB52-9849E2FD0C0D}"/>
            </a:ext>
          </a:extLst>
        </xdr:cNvPr>
        <xdr:cNvSpPr/>
      </xdr:nvSpPr>
      <xdr:spPr>
        <a:xfrm>
          <a:off x="9669780" y="330327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411480</xdr:colOff>
      <xdr:row>18</xdr:row>
      <xdr:rowOff>3810</xdr:rowOff>
    </xdr:from>
    <xdr:to>
      <xdr:col>15</xdr:col>
      <xdr:colOff>486086</xdr:colOff>
      <xdr:row>19</xdr:row>
      <xdr:rowOff>125730</xdr:rowOff>
    </xdr:to>
    <xdr:sp macro="" textlink="">
      <xdr:nvSpPr>
        <xdr:cNvPr id="93" name="Rectangle 92">
          <a:extLst>
            <a:ext uri="{FF2B5EF4-FFF2-40B4-BE49-F238E27FC236}">
              <a16:creationId xmlns:a16="http://schemas.microsoft.com/office/drawing/2014/main" id="{3264A1E4-1897-4FB1-806B-66649EEEEA40}"/>
            </a:ext>
          </a:extLst>
        </xdr:cNvPr>
        <xdr:cNvSpPr/>
      </xdr:nvSpPr>
      <xdr:spPr>
        <a:xfrm>
          <a:off x="9723120" y="3295650"/>
          <a:ext cx="1354766"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Outcome = 15,000</a:t>
          </a:r>
        </a:p>
      </xdr:txBody>
    </xdr:sp>
    <xdr:clientData/>
  </xdr:twoCellAnchor>
  <xdr:twoCellAnchor>
    <xdr:from>
      <xdr:col>12</xdr:col>
      <xdr:colOff>198120</xdr:colOff>
      <xdr:row>19</xdr:row>
      <xdr:rowOff>5715</xdr:rowOff>
    </xdr:from>
    <xdr:to>
      <xdr:col>13</xdr:col>
      <xdr:colOff>358140</xdr:colOff>
      <xdr:row>19</xdr:row>
      <xdr:rowOff>7620</xdr:rowOff>
    </xdr:to>
    <xdr:cxnSp macro="">
      <xdr:nvCxnSpPr>
        <xdr:cNvPr id="94" name="Straight Arrow Connector 93">
          <a:extLst>
            <a:ext uri="{FF2B5EF4-FFF2-40B4-BE49-F238E27FC236}">
              <a16:creationId xmlns:a16="http://schemas.microsoft.com/office/drawing/2014/main" id="{4AC829F2-8263-44E4-99A2-1CB16ACA5535}"/>
            </a:ext>
          </a:extLst>
        </xdr:cNvPr>
        <xdr:cNvCxnSpPr>
          <a:stCxn id="91" idx="6"/>
          <a:endCxn id="92" idx="1"/>
        </xdr:cNvCxnSpPr>
      </xdr:nvCxnSpPr>
      <xdr:spPr>
        <a:xfrm>
          <a:off x="8869680" y="3480435"/>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445770</xdr:colOff>
      <xdr:row>18</xdr:row>
      <xdr:rowOff>57150</xdr:rowOff>
    </xdr:from>
    <xdr:to>
      <xdr:col>16</xdr:col>
      <xdr:colOff>243840</xdr:colOff>
      <xdr:row>21</xdr:row>
      <xdr:rowOff>83820</xdr:rowOff>
    </xdr:to>
    <xdr:sp macro="" textlink="">
      <xdr:nvSpPr>
        <xdr:cNvPr id="95" name="Isosceles Triangle 94">
          <a:extLst>
            <a:ext uri="{FF2B5EF4-FFF2-40B4-BE49-F238E27FC236}">
              <a16:creationId xmlns:a16="http://schemas.microsoft.com/office/drawing/2014/main" id="{2204A71A-3DAA-4D4E-8BCA-FEDA8AED4D93}"/>
            </a:ext>
          </a:extLst>
        </xdr:cNvPr>
        <xdr:cNvSpPr/>
      </xdr:nvSpPr>
      <xdr:spPr>
        <a:xfrm rot="16200000">
          <a:off x="10968990" y="3417570"/>
          <a:ext cx="575310" cy="438150"/>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502919</xdr:colOff>
      <xdr:row>22</xdr:row>
      <xdr:rowOff>7338</xdr:rowOff>
    </xdr:from>
    <xdr:to>
      <xdr:col>11</xdr:col>
      <xdr:colOff>415866</xdr:colOff>
      <xdr:row>23</xdr:row>
      <xdr:rowOff>182598</xdr:rowOff>
    </xdr:to>
    <xdr:sp macro="" textlink="">
      <xdr:nvSpPr>
        <xdr:cNvPr id="96" name="Rectangle 95">
          <a:extLst>
            <a:ext uri="{FF2B5EF4-FFF2-40B4-BE49-F238E27FC236}">
              <a16:creationId xmlns:a16="http://schemas.microsoft.com/office/drawing/2014/main" id="{2B2E7095-052E-4250-90DE-B8ED96EF9AF2}"/>
            </a:ext>
          </a:extLst>
        </xdr:cNvPr>
        <xdr:cNvSpPr/>
      </xdr:nvSpPr>
      <xdr:spPr>
        <a:xfrm>
          <a:off x="6614159" y="4030698"/>
          <a:ext cx="1833187"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8</xdr:col>
      <xdr:colOff>556260</xdr:colOff>
      <xdr:row>21</xdr:row>
      <xdr:rowOff>182598</xdr:rowOff>
    </xdr:from>
    <xdr:to>
      <xdr:col>11</xdr:col>
      <xdr:colOff>415290</xdr:colOff>
      <xdr:row>23</xdr:row>
      <xdr:rowOff>121638</xdr:rowOff>
    </xdr:to>
    <xdr:sp macro="" textlink="">
      <xdr:nvSpPr>
        <xdr:cNvPr id="97" name="Rectangle 96">
          <a:extLst>
            <a:ext uri="{FF2B5EF4-FFF2-40B4-BE49-F238E27FC236}">
              <a16:creationId xmlns:a16="http://schemas.microsoft.com/office/drawing/2014/main" id="{62550281-439E-4E50-89DE-87C38258E83D}"/>
            </a:ext>
          </a:extLst>
        </xdr:cNvPr>
        <xdr:cNvSpPr/>
      </xdr:nvSpPr>
      <xdr:spPr>
        <a:xfrm>
          <a:off x="6667500" y="4023078"/>
          <a:ext cx="1779270"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050" b="1">
              <a:solidFill>
                <a:schemeClr val="tx1"/>
              </a:solidFill>
            </a:rPr>
            <a:t>*-100*1000+150*500-5000</a:t>
          </a:r>
        </a:p>
      </xdr:txBody>
    </xdr:sp>
    <xdr:clientData/>
  </xdr:twoCellAnchor>
  <xdr:twoCellAnchor>
    <xdr:from>
      <xdr:col>7</xdr:col>
      <xdr:colOff>331470</xdr:colOff>
      <xdr:row>23</xdr:row>
      <xdr:rowOff>3528</xdr:rowOff>
    </xdr:from>
    <xdr:to>
      <xdr:col>8</xdr:col>
      <xdr:colOff>502919</xdr:colOff>
      <xdr:row>23</xdr:row>
      <xdr:rowOff>5715</xdr:rowOff>
    </xdr:to>
    <xdr:cxnSp macro="">
      <xdr:nvCxnSpPr>
        <xdr:cNvPr id="98" name="Straight Arrow Connector 97">
          <a:extLst>
            <a:ext uri="{FF2B5EF4-FFF2-40B4-BE49-F238E27FC236}">
              <a16:creationId xmlns:a16="http://schemas.microsoft.com/office/drawing/2014/main" id="{5D96D647-1C19-43D8-8FED-A979408D83CD}"/>
            </a:ext>
          </a:extLst>
        </xdr:cNvPr>
        <xdr:cNvCxnSpPr>
          <a:stCxn id="51" idx="6"/>
          <a:endCxn id="96" idx="1"/>
        </xdr:cNvCxnSpPr>
      </xdr:nvCxnSpPr>
      <xdr:spPr>
        <a:xfrm flipV="1">
          <a:off x="5802630" y="4209768"/>
          <a:ext cx="811529" cy="218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22</xdr:row>
      <xdr:rowOff>159738</xdr:rowOff>
    </xdr:from>
    <xdr:to>
      <xdr:col>12</xdr:col>
      <xdr:colOff>213360</xdr:colOff>
      <xdr:row>25</xdr:row>
      <xdr:rowOff>3528</xdr:rowOff>
    </xdr:to>
    <xdr:sp macro="" textlink="">
      <xdr:nvSpPr>
        <xdr:cNvPr id="99" name="Oval 98">
          <a:extLst>
            <a:ext uri="{FF2B5EF4-FFF2-40B4-BE49-F238E27FC236}">
              <a16:creationId xmlns:a16="http://schemas.microsoft.com/office/drawing/2014/main" id="{ED897E9D-C7F4-487D-8957-8022633E963F}"/>
            </a:ext>
          </a:extLst>
        </xdr:cNvPr>
        <xdr:cNvSpPr/>
      </xdr:nvSpPr>
      <xdr:spPr>
        <a:xfrm>
          <a:off x="8450580" y="4183098"/>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373380</xdr:colOff>
      <xdr:row>22</xdr:row>
      <xdr:rowOff>178788</xdr:rowOff>
    </xdr:from>
    <xdr:to>
      <xdr:col>15</xdr:col>
      <xdr:colOff>499110</xdr:colOff>
      <xdr:row>24</xdr:row>
      <xdr:rowOff>171168</xdr:rowOff>
    </xdr:to>
    <xdr:sp macro="" textlink="">
      <xdr:nvSpPr>
        <xdr:cNvPr id="100" name="Rectangle 99">
          <a:extLst>
            <a:ext uri="{FF2B5EF4-FFF2-40B4-BE49-F238E27FC236}">
              <a16:creationId xmlns:a16="http://schemas.microsoft.com/office/drawing/2014/main" id="{45AB3934-B8F5-48E8-AA64-C26DA5D1371C}"/>
            </a:ext>
          </a:extLst>
        </xdr:cNvPr>
        <xdr:cNvSpPr/>
      </xdr:nvSpPr>
      <xdr:spPr>
        <a:xfrm>
          <a:off x="9685020" y="4202148"/>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426720</xdr:colOff>
      <xdr:row>22</xdr:row>
      <xdr:rowOff>171168</xdr:rowOff>
    </xdr:from>
    <xdr:to>
      <xdr:col>15</xdr:col>
      <xdr:colOff>501326</xdr:colOff>
      <xdr:row>24</xdr:row>
      <xdr:rowOff>110208</xdr:rowOff>
    </xdr:to>
    <xdr:sp macro="" textlink="">
      <xdr:nvSpPr>
        <xdr:cNvPr id="101" name="Rectangle 100">
          <a:extLst>
            <a:ext uri="{FF2B5EF4-FFF2-40B4-BE49-F238E27FC236}">
              <a16:creationId xmlns:a16="http://schemas.microsoft.com/office/drawing/2014/main" id="{26EA5C17-F2D6-4C4B-BE27-F52A6EBA4CDF}"/>
            </a:ext>
          </a:extLst>
        </xdr:cNvPr>
        <xdr:cNvSpPr/>
      </xdr:nvSpPr>
      <xdr:spPr>
        <a:xfrm>
          <a:off x="9738360" y="4194528"/>
          <a:ext cx="1354766"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Outcome = -30,000</a:t>
          </a:r>
        </a:p>
      </xdr:txBody>
    </xdr:sp>
    <xdr:clientData/>
  </xdr:twoCellAnchor>
  <xdr:twoCellAnchor>
    <xdr:from>
      <xdr:col>12</xdr:col>
      <xdr:colOff>213360</xdr:colOff>
      <xdr:row>23</xdr:row>
      <xdr:rowOff>173073</xdr:rowOff>
    </xdr:from>
    <xdr:to>
      <xdr:col>13</xdr:col>
      <xdr:colOff>373380</xdr:colOff>
      <xdr:row>23</xdr:row>
      <xdr:rowOff>174978</xdr:rowOff>
    </xdr:to>
    <xdr:cxnSp macro="">
      <xdr:nvCxnSpPr>
        <xdr:cNvPr id="102" name="Straight Arrow Connector 101">
          <a:extLst>
            <a:ext uri="{FF2B5EF4-FFF2-40B4-BE49-F238E27FC236}">
              <a16:creationId xmlns:a16="http://schemas.microsoft.com/office/drawing/2014/main" id="{B4703251-3E4B-4441-8949-1337212655E7}"/>
            </a:ext>
          </a:extLst>
        </xdr:cNvPr>
        <xdr:cNvCxnSpPr>
          <a:stCxn id="99" idx="6"/>
          <a:endCxn id="100" idx="1"/>
        </xdr:cNvCxnSpPr>
      </xdr:nvCxnSpPr>
      <xdr:spPr>
        <a:xfrm>
          <a:off x="8884920" y="4379313"/>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461010</xdr:colOff>
      <xdr:row>23</xdr:row>
      <xdr:rowOff>41628</xdr:rowOff>
    </xdr:from>
    <xdr:to>
      <xdr:col>16</xdr:col>
      <xdr:colOff>259080</xdr:colOff>
      <xdr:row>26</xdr:row>
      <xdr:rowOff>68298</xdr:rowOff>
    </xdr:to>
    <xdr:sp macro="" textlink="">
      <xdr:nvSpPr>
        <xdr:cNvPr id="103" name="Isosceles Triangle 102">
          <a:extLst>
            <a:ext uri="{FF2B5EF4-FFF2-40B4-BE49-F238E27FC236}">
              <a16:creationId xmlns:a16="http://schemas.microsoft.com/office/drawing/2014/main" id="{B6533229-B81C-4CCB-814A-C216AE634629}"/>
            </a:ext>
          </a:extLst>
        </xdr:cNvPr>
        <xdr:cNvSpPr/>
      </xdr:nvSpPr>
      <xdr:spPr>
        <a:xfrm rot="16200000">
          <a:off x="10984230" y="4316448"/>
          <a:ext cx="575310" cy="438150"/>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495299</xdr:colOff>
      <xdr:row>27</xdr:row>
      <xdr:rowOff>3810</xdr:rowOff>
    </xdr:from>
    <xdr:to>
      <xdr:col>11</xdr:col>
      <xdr:colOff>440644</xdr:colOff>
      <xdr:row>28</xdr:row>
      <xdr:rowOff>179070</xdr:rowOff>
    </xdr:to>
    <xdr:sp macro="" textlink="">
      <xdr:nvSpPr>
        <xdr:cNvPr id="104" name="Rectangle 103">
          <a:extLst>
            <a:ext uri="{FF2B5EF4-FFF2-40B4-BE49-F238E27FC236}">
              <a16:creationId xmlns:a16="http://schemas.microsoft.com/office/drawing/2014/main" id="{CC743219-B51D-418C-A985-E9EFF36F2049}"/>
            </a:ext>
          </a:extLst>
        </xdr:cNvPr>
        <xdr:cNvSpPr/>
      </xdr:nvSpPr>
      <xdr:spPr>
        <a:xfrm>
          <a:off x="6606539" y="4941570"/>
          <a:ext cx="1865585"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8</xdr:col>
      <xdr:colOff>548639</xdr:colOff>
      <xdr:row>26</xdr:row>
      <xdr:rowOff>179070</xdr:rowOff>
    </xdr:from>
    <xdr:to>
      <xdr:col>11</xdr:col>
      <xdr:colOff>457200</xdr:colOff>
      <xdr:row>28</xdr:row>
      <xdr:rowOff>118110</xdr:rowOff>
    </xdr:to>
    <xdr:sp macro="" textlink="">
      <xdr:nvSpPr>
        <xdr:cNvPr id="105" name="Rectangle 104">
          <a:extLst>
            <a:ext uri="{FF2B5EF4-FFF2-40B4-BE49-F238E27FC236}">
              <a16:creationId xmlns:a16="http://schemas.microsoft.com/office/drawing/2014/main" id="{51662264-AF7C-4A65-8956-F38ABE3869DF}"/>
            </a:ext>
          </a:extLst>
        </xdr:cNvPr>
        <xdr:cNvSpPr/>
      </xdr:nvSpPr>
      <xdr:spPr>
        <a:xfrm>
          <a:off x="6659879" y="4933950"/>
          <a:ext cx="182880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*-100*1000+150*1000-5000</a:t>
          </a:r>
        </a:p>
      </xdr:txBody>
    </xdr:sp>
    <xdr:clientData/>
  </xdr:twoCellAnchor>
  <xdr:twoCellAnchor>
    <xdr:from>
      <xdr:col>7</xdr:col>
      <xdr:colOff>331470</xdr:colOff>
      <xdr:row>27</xdr:row>
      <xdr:rowOff>180975</xdr:rowOff>
    </xdr:from>
    <xdr:to>
      <xdr:col>8</xdr:col>
      <xdr:colOff>495299</xdr:colOff>
      <xdr:row>28</xdr:row>
      <xdr:rowOff>0</xdr:rowOff>
    </xdr:to>
    <xdr:cxnSp macro="">
      <xdr:nvCxnSpPr>
        <xdr:cNvPr id="106" name="Straight Arrow Connector 105">
          <a:extLst>
            <a:ext uri="{FF2B5EF4-FFF2-40B4-BE49-F238E27FC236}">
              <a16:creationId xmlns:a16="http://schemas.microsoft.com/office/drawing/2014/main" id="{597FF0FA-0DBD-43E0-B1A5-5DF2B230D6F4}"/>
            </a:ext>
          </a:extLst>
        </xdr:cNvPr>
        <xdr:cNvCxnSpPr>
          <a:stCxn id="52" idx="6"/>
          <a:endCxn id="104" idx="1"/>
        </xdr:cNvCxnSpPr>
      </xdr:nvCxnSpPr>
      <xdr:spPr>
        <a:xfrm>
          <a:off x="5802630" y="5118735"/>
          <a:ext cx="803909"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430530</xdr:colOff>
      <xdr:row>27</xdr:row>
      <xdr:rowOff>156210</xdr:rowOff>
    </xdr:from>
    <xdr:to>
      <xdr:col>12</xdr:col>
      <xdr:colOff>224790</xdr:colOff>
      <xdr:row>30</xdr:row>
      <xdr:rowOff>0</xdr:rowOff>
    </xdr:to>
    <xdr:sp macro="" textlink="">
      <xdr:nvSpPr>
        <xdr:cNvPr id="107" name="Oval 106">
          <a:extLst>
            <a:ext uri="{FF2B5EF4-FFF2-40B4-BE49-F238E27FC236}">
              <a16:creationId xmlns:a16="http://schemas.microsoft.com/office/drawing/2014/main" id="{F2F1F597-DC5B-4497-9DC0-2B5C84513282}"/>
            </a:ext>
          </a:extLst>
        </xdr:cNvPr>
        <xdr:cNvSpPr/>
      </xdr:nvSpPr>
      <xdr:spPr>
        <a:xfrm>
          <a:off x="8462010" y="509397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384810</xdr:colOff>
      <xdr:row>27</xdr:row>
      <xdr:rowOff>171450</xdr:rowOff>
    </xdr:from>
    <xdr:to>
      <xdr:col>15</xdr:col>
      <xdr:colOff>510540</xdr:colOff>
      <xdr:row>29</xdr:row>
      <xdr:rowOff>163830</xdr:rowOff>
    </xdr:to>
    <xdr:sp macro="" textlink="">
      <xdr:nvSpPr>
        <xdr:cNvPr id="108" name="Rectangle 107">
          <a:extLst>
            <a:ext uri="{FF2B5EF4-FFF2-40B4-BE49-F238E27FC236}">
              <a16:creationId xmlns:a16="http://schemas.microsoft.com/office/drawing/2014/main" id="{9F381E88-D9CE-480F-96E2-00BC45C1439E}"/>
            </a:ext>
          </a:extLst>
        </xdr:cNvPr>
        <xdr:cNvSpPr/>
      </xdr:nvSpPr>
      <xdr:spPr>
        <a:xfrm>
          <a:off x="9696450" y="510921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438150</xdr:colOff>
      <xdr:row>27</xdr:row>
      <xdr:rowOff>163830</xdr:rowOff>
    </xdr:from>
    <xdr:to>
      <xdr:col>15</xdr:col>
      <xdr:colOff>512756</xdr:colOff>
      <xdr:row>29</xdr:row>
      <xdr:rowOff>102870</xdr:rowOff>
    </xdr:to>
    <xdr:sp macro="" textlink="">
      <xdr:nvSpPr>
        <xdr:cNvPr id="109" name="Rectangle 108">
          <a:extLst>
            <a:ext uri="{FF2B5EF4-FFF2-40B4-BE49-F238E27FC236}">
              <a16:creationId xmlns:a16="http://schemas.microsoft.com/office/drawing/2014/main" id="{9E6F20CE-E3E5-4EE0-ACFF-3BA83516D7F7}"/>
            </a:ext>
          </a:extLst>
        </xdr:cNvPr>
        <xdr:cNvSpPr/>
      </xdr:nvSpPr>
      <xdr:spPr>
        <a:xfrm>
          <a:off x="9749790" y="5101590"/>
          <a:ext cx="1354766"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Outcome = 45,000</a:t>
          </a:r>
        </a:p>
      </xdr:txBody>
    </xdr:sp>
    <xdr:clientData/>
  </xdr:twoCellAnchor>
  <xdr:twoCellAnchor>
    <xdr:from>
      <xdr:col>12</xdr:col>
      <xdr:colOff>224790</xdr:colOff>
      <xdr:row>28</xdr:row>
      <xdr:rowOff>167640</xdr:rowOff>
    </xdr:from>
    <xdr:to>
      <xdr:col>13</xdr:col>
      <xdr:colOff>384810</xdr:colOff>
      <xdr:row>28</xdr:row>
      <xdr:rowOff>169545</xdr:rowOff>
    </xdr:to>
    <xdr:cxnSp macro="">
      <xdr:nvCxnSpPr>
        <xdr:cNvPr id="110" name="Straight Arrow Connector 109">
          <a:extLst>
            <a:ext uri="{FF2B5EF4-FFF2-40B4-BE49-F238E27FC236}">
              <a16:creationId xmlns:a16="http://schemas.microsoft.com/office/drawing/2014/main" id="{AAF47798-8313-4DCE-8406-2A5A232D1810}"/>
            </a:ext>
          </a:extLst>
        </xdr:cNvPr>
        <xdr:cNvCxnSpPr>
          <a:stCxn id="107" idx="6"/>
          <a:endCxn id="108" idx="1"/>
        </xdr:cNvCxnSpPr>
      </xdr:nvCxnSpPr>
      <xdr:spPr>
        <a:xfrm flipV="1">
          <a:off x="8896350" y="528828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472440</xdr:colOff>
      <xdr:row>28</xdr:row>
      <xdr:rowOff>34290</xdr:rowOff>
    </xdr:from>
    <xdr:to>
      <xdr:col>16</xdr:col>
      <xdr:colOff>270510</xdr:colOff>
      <xdr:row>31</xdr:row>
      <xdr:rowOff>60960</xdr:rowOff>
    </xdr:to>
    <xdr:sp macro="" textlink="">
      <xdr:nvSpPr>
        <xdr:cNvPr id="111" name="Isosceles Triangle 110">
          <a:extLst>
            <a:ext uri="{FF2B5EF4-FFF2-40B4-BE49-F238E27FC236}">
              <a16:creationId xmlns:a16="http://schemas.microsoft.com/office/drawing/2014/main" id="{22D63498-E46F-439D-8115-C621FC217CB9}"/>
            </a:ext>
          </a:extLst>
        </xdr:cNvPr>
        <xdr:cNvSpPr/>
      </xdr:nvSpPr>
      <xdr:spPr>
        <a:xfrm rot="16200000">
          <a:off x="10995660" y="5223510"/>
          <a:ext cx="575310" cy="438150"/>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21</xdr:row>
      <xdr:rowOff>0</xdr:rowOff>
    </xdr:from>
    <xdr:to>
      <xdr:col>0</xdr:col>
      <xdr:colOff>434340</xdr:colOff>
      <xdr:row>23</xdr:row>
      <xdr:rowOff>26670</xdr:rowOff>
    </xdr:to>
    <xdr:sp macro="" textlink="">
      <xdr:nvSpPr>
        <xdr:cNvPr id="130" name="Oval 129">
          <a:extLst>
            <a:ext uri="{FF2B5EF4-FFF2-40B4-BE49-F238E27FC236}">
              <a16:creationId xmlns:a16="http://schemas.microsoft.com/office/drawing/2014/main" id="{FC8D0586-9955-4087-8727-94A2E2D59A53}"/>
            </a:ext>
          </a:extLst>
        </xdr:cNvPr>
        <xdr:cNvSpPr/>
      </xdr:nvSpPr>
      <xdr:spPr>
        <a:xfrm>
          <a:off x="0" y="384048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28</xdr:row>
      <xdr:rowOff>83820</xdr:rowOff>
    </xdr:from>
    <xdr:to>
      <xdr:col>0</xdr:col>
      <xdr:colOff>388620</xdr:colOff>
      <xdr:row>31</xdr:row>
      <xdr:rowOff>53340</xdr:rowOff>
    </xdr:to>
    <xdr:sp macro="" textlink="">
      <xdr:nvSpPr>
        <xdr:cNvPr id="131" name="Isosceles Triangle 130">
          <a:extLst>
            <a:ext uri="{FF2B5EF4-FFF2-40B4-BE49-F238E27FC236}">
              <a16:creationId xmlns:a16="http://schemas.microsoft.com/office/drawing/2014/main" id="{A4D9FFC0-DB6A-4EE0-9336-62B21B6B5849}"/>
            </a:ext>
          </a:extLst>
        </xdr:cNvPr>
        <xdr:cNvSpPr/>
      </xdr:nvSpPr>
      <xdr:spPr>
        <a:xfrm rot="16200000">
          <a:off x="-64770" y="5269230"/>
          <a:ext cx="518160" cy="388620"/>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506730</xdr:colOff>
      <xdr:row>20</xdr:row>
      <xdr:rowOff>156210</xdr:rowOff>
    </xdr:from>
    <xdr:to>
      <xdr:col>1</xdr:col>
      <xdr:colOff>259080</xdr:colOff>
      <xdr:row>23</xdr:row>
      <xdr:rowOff>91440</xdr:rowOff>
    </xdr:to>
    <xdr:sp macro="" textlink="">
      <xdr:nvSpPr>
        <xdr:cNvPr id="132" name="TextBox 131">
          <a:extLst>
            <a:ext uri="{FF2B5EF4-FFF2-40B4-BE49-F238E27FC236}">
              <a16:creationId xmlns:a16="http://schemas.microsoft.com/office/drawing/2014/main" id="{4380AC39-D22E-28AA-8097-945AC0EE1823}"/>
            </a:ext>
          </a:extLst>
        </xdr:cNvPr>
        <xdr:cNvSpPr txBox="1"/>
      </xdr:nvSpPr>
      <xdr:spPr>
        <a:xfrm>
          <a:off x="506730" y="3813810"/>
          <a:ext cx="1032510" cy="4838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Chance node (Probability)</a:t>
          </a:r>
        </a:p>
      </xdr:txBody>
    </xdr:sp>
    <xdr:clientData/>
  </xdr:twoCellAnchor>
  <xdr:twoCellAnchor>
    <xdr:from>
      <xdr:col>0</xdr:col>
      <xdr:colOff>514350</xdr:colOff>
      <xdr:row>28</xdr:row>
      <xdr:rowOff>106680</xdr:rowOff>
    </xdr:from>
    <xdr:to>
      <xdr:col>1</xdr:col>
      <xdr:colOff>266700</xdr:colOff>
      <xdr:row>31</xdr:row>
      <xdr:rowOff>41910</xdr:rowOff>
    </xdr:to>
    <xdr:sp macro="" textlink="">
      <xdr:nvSpPr>
        <xdr:cNvPr id="133" name="TextBox 132">
          <a:extLst>
            <a:ext uri="{FF2B5EF4-FFF2-40B4-BE49-F238E27FC236}">
              <a16:creationId xmlns:a16="http://schemas.microsoft.com/office/drawing/2014/main" id="{C6BB8137-A47B-4FEE-ACDF-089651FF68E9}"/>
            </a:ext>
          </a:extLst>
        </xdr:cNvPr>
        <xdr:cNvSpPr txBox="1"/>
      </xdr:nvSpPr>
      <xdr:spPr>
        <a:xfrm>
          <a:off x="514350" y="5227320"/>
          <a:ext cx="1032510" cy="4838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End</a:t>
          </a:r>
          <a:r>
            <a:rPr lang="en-GB" sz="1100" b="1" baseline="0"/>
            <a:t> of Branch </a:t>
          </a:r>
          <a:endParaRPr lang="en-GB" sz="1100" b="1"/>
        </a:p>
      </xdr:txBody>
    </xdr:sp>
    <xdr:clientData/>
  </xdr:twoCellAnchor>
  <xdr:twoCellAnchor>
    <xdr:from>
      <xdr:col>0</xdr:col>
      <xdr:colOff>403860</xdr:colOff>
      <xdr:row>21</xdr:row>
      <xdr:rowOff>53340</xdr:rowOff>
    </xdr:from>
    <xdr:to>
      <xdr:col>0</xdr:col>
      <xdr:colOff>670560</xdr:colOff>
      <xdr:row>22</xdr:row>
      <xdr:rowOff>133350</xdr:rowOff>
    </xdr:to>
    <xdr:sp macro="" textlink="">
      <xdr:nvSpPr>
        <xdr:cNvPr id="134" name="TextBox 133">
          <a:extLst>
            <a:ext uri="{FF2B5EF4-FFF2-40B4-BE49-F238E27FC236}">
              <a16:creationId xmlns:a16="http://schemas.microsoft.com/office/drawing/2014/main" id="{67B51243-8E8A-EA8F-4549-21FE9DE26749}"/>
            </a:ext>
          </a:extLst>
        </xdr:cNvPr>
        <xdr:cNvSpPr txBox="1"/>
      </xdr:nvSpPr>
      <xdr:spPr>
        <a:xfrm>
          <a:off x="403860" y="3893820"/>
          <a:ext cx="26670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t>
          </a:r>
        </a:p>
      </xdr:txBody>
    </xdr:sp>
    <xdr:clientData/>
  </xdr:twoCellAnchor>
  <xdr:twoCellAnchor>
    <xdr:from>
      <xdr:col>0</xdr:col>
      <xdr:colOff>411480</xdr:colOff>
      <xdr:row>29</xdr:row>
      <xdr:rowOff>22860</xdr:rowOff>
    </xdr:from>
    <xdr:to>
      <xdr:col>0</xdr:col>
      <xdr:colOff>678180</xdr:colOff>
      <xdr:row>30</xdr:row>
      <xdr:rowOff>102870</xdr:rowOff>
    </xdr:to>
    <xdr:sp macro="" textlink="">
      <xdr:nvSpPr>
        <xdr:cNvPr id="135" name="TextBox 134">
          <a:extLst>
            <a:ext uri="{FF2B5EF4-FFF2-40B4-BE49-F238E27FC236}">
              <a16:creationId xmlns:a16="http://schemas.microsoft.com/office/drawing/2014/main" id="{EEDE0389-EAD6-471A-BA85-3E4F161B0A6E}"/>
            </a:ext>
          </a:extLst>
        </xdr:cNvPr>
        <xdr:cNvSpPr txBox="1"/>
      </xdr:nvSpPr>
      <xdr:spPr>
        <a:xfrm>
          <a:off x="411480" y="5326380"/>
          <a:ext cx="26670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t>
          </a:r>
        </a:p>
      </xdr:txBody>
    </xdr:sp>
    <xdr:clientData/>
  </xdr:twoCellAnchor>
  <xdr:twoCellAnchor>
    <xdr:from>
      <xdr:col>0</xdr:col>
      <xdr:colOff>7620</xdr:colOff>
      <xdr:row>25</xdr:row>
      <xdr:rowOff>15240</xdr:rowOff>
    </xdr:from>
    <xdr:to>
      <xdr:col>0</xdr:col>
      <xdr:colOff>402997</xdr:colOff>
      <xdr:row>27</xdr:row>
      <xdr:rowOff>7620</xdr:rowOff>
    </xdr:to>
    <xdr:sp macro="" textlink="">
      <xdr:nvSpPr>
        <xdr:cNvPr id="136" name="Rectangle 135">
          <a:extLst>
            <a:ext uri="{FF2B5EF4-FFF2-40B4-BE49-F238E27FC236}">
              <a16:creationId xmlns:a16="http://schemas.microsoft.com/office/drawing/2014/main" id="{808D100B-6015-48C8-A3F7-C69EF6187EFF}"/>
            </a:ext>
          </a:extLst>
        </xdr:cNvPr>
        <xdr:cNvSpPr/>
      </xdr:nvSpPr>
      <xdr:spPr>
        <a:xfrm>
          <a:off x="7620" y="4587240"/>
          <a:ext cx="395377"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0</xdr:col>
      <xdr:colOff>60961</xdr:colOff>
      <xdr:row>25</xdr:row>
      <xdr:rowOff>7620</xdr:rowOff>
    </xdr:from>
    <xdr:to>
      <xdr:col>0</xdr:col>
      <xdr:colOff>441961</xdr:colOff>
      <xdr:row>26</xdr:row>
      <xdr:rowOff>129540</xdr:rowOff>
    </xdr:to>
    <xdr:sp macro="" textlink="">
      <xdr:nvSpPr>
        <xdr:cNvPr id="137" name="Rectangle 136">
          <a:extLst>
            <a:ext uri="{FF2B5EF4-FFF2-40B4-BE49-F238E27FC236}">
              <a16:creationId xmlns:a16="http://schemas.microsoft.com/office/drawing/2014/main" id="{92D08997-9B4A-4007-BC50-5F7565A4445C}"/>
            </a:ext>
          </a:extLst>
        </xdr:cNvPr>
        <xdr:cNvSpPr/>
      </xdr:nvSpPr>
      <xdr:spPr>
        <a:xfrm>
          <a:off x="60961" y="4579620"/>
          <a:ext cx="381000"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GB" sz="1100" b="1">
            <a:solidFill>
              <a:schemeClr val="tx1"/>
            </a:solidFill>
          </a:endParaRPr>
        </a:p>
      </xdr:txBody>
    </xdr:sp>
    <xdr:clientData/>
  </xdr:twoCellAnchor>
  <xdr:twoCellAnchor>
    <xdr:from>
      <xdr:col>0</xdr:col>
      <xdr:colOff>487680</xdr:colOff>
      <xdr:row>24</xdr:row>
      <xdr:rowOff>144780</xdr:rowOff>
    </xdr:from>
    <xdr:to>
      <xdr:col>1</xdr:col>
      <xdr:colOff>240030</xdr:colOff>
      <xdr:row>27</xdr:row>
      <xdr:rowOff>80010</xdr:rowOff>
    </xdr:to>
    <xdr:sp macro="" textlink="">
      <xdr:nvSpPr>
        <xdr:cNvPr id="138" name="TextBox 137">
          <a:extLst>
            <a:ext uri="{FF2B5EF4-FFF2-40B4-BE49-F238E27FC236}">
              <a16:creationId xmlns:a16="http://schemas.microsoft.com/office/drawing/2014/main" id="{DCEBDA3B-E3C4-499C-928F-37F14B8C7A99}"/>
            </a:ext>
          </a:extLst>
        </xdr:cNvPr>
        <xdr:cNvSpPr txBox="1"/>
      </xdr:nvSpPr>
      <xdr:spPr>
        <a:xfrm>
          <a:off x="487680" y="4533900"/>
          <a:ext cx="1032510" cy="4838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Action</a:t>
          </a:r>
        </a:p>
      </xdr:txBody>
    </xdr:sp>
    <xdr:clientData/>
  </xdr:twoCellAnchor>
  <xdr:twoCellAnchor>
    <xdr:from>
      <xdr:col>0</xdr:col>
      <xdr:colOff>384810</xdr:colOff>
      <xdr:row>25</xdr:row>
      <xdr:rowOff>41910</xdr:rowOff>
    </xdr:from>
    <xdr:to>
      <xdr:col>0</xdr:col>
      <xdr:colOff>651510</xdr:colOff>
      <xdr:row>26</xdr:row>
      <xdr:rowOff>121920</xdr:rowOff>
    </xdr:to>
    <xdr:sp macro="" textlink="">
      <xdr:nvSpPr>
        <xdr:cNvPr id="139" name="TextBox 138">
          <a:extLst>
            <a:ext uri="{FF2B5EF4-FFF2-40B4-BE49-F238E27FC236}">
              <a16:creationId xmlns:a16="http://schemas.microsoft.com/office/drawing/2014/main" id="{A757BD66-9DAB-4BA5-BC3A-B3675BAC253F}"/>
            </a:ext>
          </a:extLst>
        </xdr:cNvPr>
        <xdr:cNvSpPr txBox="1"/>
      </xdr:nvSpPr>
      <xdr:spPr>
        <a:xfrm>
          <a:off x="384810" y="4613910"/>
          <a:ext cx="26670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t>
          </a:r>
        </a:p>
      </xdr:txBody>
    </xdr:sp>
    <xdr:clientData/>
  </xdr:twoCellAnchor>
  <xdr:twoCellAnchor>
    <xdr:from>
      <xdr:col>0</xdr:col>
      <xdr:colOff>0</xdr:colOff>
      <xdr:row>19</xdr:row>
      <xdr:rowOff>99060</xdr:rowOff>
    </xdr:from>
    <xdr:to>
      <xdr:col>0</xdr:col>
      <xdr:colOff>1032510</xdr:colOff>
      <xdr:row>20</xdr:row>
      <xdr:rowOff>114300</xdr:rowOff>
    </xdr:to>
    <xdr:sp macro="" textlink="">
      <xdr:nvSpPr>
        <xdr:cNvPr id="141" name="TextBox 140">
          <a:extLst>
            <a:ext uri="{FF2B5EF4-FFF2-40B4-BE49-F238E27FC236}">
              <a16:creationId xmlns:a16="http://schemas.microsoft.com/office/drawing/2014/main" id="{E001F544-0152-4A8B-9883-FF9DE0544A46}"/>
            </a:ext>
          </a:extLst>
        </xdr:cNvPr>
        <xdr:cNvSpPr txBox="1"/>
      </xdr:nvSpPr>
      <xdr:spPr>
        <a:xfrm>
          <a:off x="0" y="3573780"/>
          <a:ext cx="103251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Legend </a:t>
          </a:r>
        </a:p>
      </xdr:txBody>
    </xdr:sp>
    <xdr:clientData/>
  </xdr:twoCellAnchor>
  <xdr:twoCellAnchor>
    <xdr:from>
      <xdr:col>9</xdr:col>
      <xdr:colOff>335280</xdr:colOff>
      <xdr:row>1</xdr:row>
      <xdr:rowOff>121920</xdr:rowOff>
    </xdr:from>
    <xdr:to>
      <xdr:col>11</xdr:col>
      <xdr:colOff>80010</xdr:colOff>
      <xdr:row>3</xdr:row>
      <xdr:rowOff>114300</xdr:rowOff>
    </xdr:to>
    <xdr:sp macro="" textlink="">
      <xdr:nvSpPr>
        <xdr:cNvPr id="142" name="Rectangle 141">
          <a:extLst>
            <a:ext uri="{FF2B5EF4-FFF2-40B4-BE49-F238E27FC236}">
              <a16:creationId xmlns:a16="http://schemas.microsoft.com/office/drawing/2014/main" id="{EC5066F3-9016-483C-BD48-9EA4F721546D}"/>
            </a:ext>
          </a:extLst>
        </xdr:cNvPr>
        <xdr:cNvSpPr/>
      </xdr:nvSpPr>
      <xdr:spPr>
        <a:xfrm>
          <a:off x="7086600" y="3048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9</xdr:col>
      <xdr:colOff>388620</xdr:colOff>
      <xdr:row>1</xdr:row>
      <xdr:rowOff>114300</xdr:rowOff>
    </xdr:from>
    <xdr:to>
      <xdr:col>11</xdr:col>
      <xdr:colOff>96081</xdr:colOff>
      <xdr:row>3</xdr:row>
      <xdr:rowOff>53340</xdr:rowOff>
    </xdr:to>
    <xdr:sp macro="" textlink="">
      <xdr:nvSpPr>
        <xdr:cNvPr id="143" name="Rectangle 142">
          <a:extLst>
            <a:ext uri="{FF2B5EF4-FFF2-40B4-BE49-F238E27FC236}">
              <a16:creationId xmlns:a16="http://schemas.microsoft.com/office/drawing/2014/main" id="{F4DD31F6-1926-4410-9058-10AF421C79FF}"/>
            </a:ext>
          </a:extLst>
        </xdr:cNvPr>
        <xdr:cNvSpPr/>
      </xdr:nvSpPr>
      <xdr:spPr>
        <a:xfrm>
          <a:off x="7139940" y="2971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Europe</a:t>
          </a:r>
        </a:p>
      </xdr:txBody>
    </xdr:sp>
    <xdr:clientData/>
  </xdr:twoCellAnchor>
  <xdr:twoCellAnchor>
    <xdr:from>
      <xdr:col>9</xdr:col>
      <xdr:colOff>327660</xdr:colOff>
      <xdr:row>5</xdr:row>
      <xdr:rowOff>114300</xdr:rowOff>
    </xdr:from>
    <xdr:to>
      <xdr:col>11</xdr:col>
      <xdr:colOff>72390</xdr:colOff>
      <xdr:row>7</xdr:row>
      <xdr:rowOff>106680</xdr:rowOff>
    </xdr:to>
    <xdr:sp macro="" textlink="">
      <xdr:nvSpPr>
        <xdr:cNvPr id="144" name="Rectangle 143">
          <a:extLst>
            <a:ext uri="{FF2B5EF4-FFF2-40B4-BE49-F238E27FC236}">
              <a16:creationId xmlns:a16="http://schemas.microsoft.com/office/drawing/2014/main" id="{63EF39AC-9B85-4B6C-8C4E-0D31C6AAEE26}"/>
            </a:ext>
          </a:extLst>
        </xdr:cNvPr>
        <xdr:cNvSpPr/>
      </xdr:nvSpPr>
      <xdr:spPr>
        <a:xfrm>
          <a:off x="7078980" y="10287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9</xdr:col>
      <xdr:colOff>381000</xdr:colOff>
      <xdr:row>5</xdr:row>
      <xdr:rowOff>106680</xdr:rowOff>
    </xdr:from>
    <xdr:to>
      <xdr:col>11</xdr:col>
      <xdr:colOff>88461</xdr:colOff>
      <xdr:row>7</xdr:row>
      <xdr:rowOff>45720</xdr:rowOff>
    </xdr:to>
    <xdr:sp macro="" textlink="">
      <xdr:nvSpPr>
        <xdr:cNvPr id="145" name="Rectangle 144">
          <a:extLst>
            <a:ext uri="{FF2B5EF4-FFF2-40B4-BE49-F238E27FC236}">
              <a16:creationId xmlns:a16="http://schemas.microsoft.com/office/drawing/2014/main" id="{83633873-9968-49D5-9033-A5F992A7264E}"/>
            </a:ext>
          </a:extLst>
        </xdr:cNvPr>
        <xdr:cNvSpPr/>
      </xdr:nvSpPr>
      <xdr:spPr>
        <a:xfrm>
          <a:off x="7132320" y="10210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USA</a:t>
          </a:r>
        </a:p>
      </xdr:txBody>
    </xdr:sp>
    <xdr:clientData/>
  </xdr:twoCellAnchor>
  <xdr:twoCellAnchor>
    <xdr:from>
      <xdr:col>11</xdr:col>
      <xdr:colOff>64770</xdr:colOff>
      <xdr:row>2</xdr:row>
      <xdr:rowOff>110490</xdr:rowOff>
    </xdr:from>
    <xdr:to>
      <xdr:col>11</xdr:col>
      <xdr:colOff>499110</xdr:colOff>
      <xdr:row>4</xdr:row>
      <xdr:rowOff>137160</xdr:rowOff>
    </xdr:to>
    <xdr:sp macro="" textlink="">
      <xdr:nvSpPr>
        <xdr:cNvPr id="151" name="Oval 150">
          <a:extLst>
            <a:ext uri="{FF2B5EF4-FFF2-40B4-BE49-F238E27FC236}">
              <a16:creationId xmlns:a16="http://schemas.microsoft.com/office/drawing/2014/main" id="{D20F1392-BDBB-41C0-A219-44E6DEB73B36}"/>
            </a:ext>
          </a:extLst>
        </xdr:cNvPr>
        <xdr:cNvSpPr/>
      </xdr:nvSpPr>
      <xdr:spPr>
        <a:xfrm>
          <a:off x="8096250" y="47625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19050</xdr:colOff>
      <xdr:row>2</xdr:row>
      <xdr:rowOff>125730</xdr:rowOff>
    </xdr:from>
    <xdr:to>
      <xdr:col>15</xdr:col>
      <xdr:colOff>144780</xdr:colOff>
      <xdr:row>4</xdr:row>
      <xdr:rowOff>118110</xdr:rowOff>
    </xdr:to>
    <xdr:sp macro="" textlink="">
      <xdr:nvSpPr>
        <xdr:cNvPr id="152" name="Rectangle 151">
          <a:extLst>
            <a:ext uri="{FF2B5EF4-FFF2-40B4-BE49-F238E27FC236}">
              <a16:creationId xmlns:a16="http://schemas.microsoft.com/office/drawing/2014/main" id="{98F342F4-9A9E-4967-A607-83A4DA31DF1A}"/>
            </a:ext>
          </a:extLst>
        </xdr:cNvPr>
        <xdr:cNvSpPr/>
      </xdr:nvSpPr>
      <xdr:spPr>
        <a:xfrm>
          <a:off x="9330690" y="49149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72390</xdr:colOff>
      <xdr:row>2</xdr:row>
      <xdr:rowOff>118110</xdr:rowOff>
    </xdr:from>
    <xdr:to>
      <xdr:col>15</xdr:col>
      <xdr:colOff>146996</xdr:colOff>
      <xdr:row>4</xdr:row>
      <xdr:rowOff>57150</xdr:rowOff>
    </xdr:to>
    <xdr:sp macro="" textlink="">
      <xdr:nvSpPr>
        <xdr:cNvPr id="153" name="Rectangle 152">
          <a:extLst>
            <a:ext uri="{FF2B5EF4-FFF2-40B4-BE49-F238E27FC236}">
              <a16:creationId xmlns:a16="http://schemas.microsoft.com/office/drawing/2014/main" id="{96368D52-F6ED-4432-85BA-7D5E6E148D60}"/>
            </a:ext>
          </a:extLst>
        </xdr:cNvPr>
        <xdr:cNvSpPr/>
      </xdr:nvSpPr>
      <xdr:spPr>
        <a:xfrm>
          <a:off x="9384030" y="483870"/>
          <a:ext cx="1354766" cy="3048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bg1"/>
              </a:solidFill>
            </a:rPr>
            <a:t>Outcome = 15,000</a:t>
          </a:r>
        </a:p>
      </xdr:txBody>
    </xdr:sp>
    <xdr:clientData/>
  </xdr:twoCellAnchor>
  <xdr:twoCellAnchor>
    <xdr:from>
      <xdr:col>11</xdr:col>
      <xdr:colOff>499110</xdr:colOff>
      <xdr:row>3</xdr:row>
      <xdr:rowOff>121920</xdr:rowOff>
    </xdr:from>
    <xdr:to>
      <xdr:col>13</xdr:col>
      <xdr:colOff>19050</xdr:colOff>
      <xdr:row>3</xdr:row>
      <xdr:rowOff>123825</xdr:rowOff>
    </xdr:to>
    <xdr:cxnSp macro="">
      <xdr:nvCxnSpPr>
        <xdr:cNvPr id="154" name="Straight Arrow Connector 153">
          <a:extLst>
            <a:ext uri="{FF2B5EF4-FFF2-40B4-BE49-F238E27FC236}">
              <a16:creationId xmlns:a16="http://schemas.microsoft.com/office/drawing/2014/main" id="{6B6712B4-9CB5-4379-990B-DEFEED449501}"/>
            </a:ext>
          </a:extLst>
        </xdr:cNvPr>
        <xdr:cNvCxnSpPr>
          <a:stCxn id="151" idx="6"/>
          <a:endCxn id="152" idx="1"/>
        </xdr:cNvCxnSpPr>
      </xdr:nvCxnSpPr>
      <xdr:spPr>
        <a:xfrm flipV="1">
          <a:off x="8530590" y="67056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72390</xdr:colOff>
      <xdr:row>6</xdr:row>
      <xdr:rowOff>64770</xdr:rowOff>
    </xdr:from>
    <xdr:to>
      <xdr:col>11</xdr:col>
      <xdr:colOff>506730</xdr:colOff>
      <xdr:row>8</xdr:row>
      <xdr:rowOff>91440</xdr:rowOff>
    </xdr:to>
    <xdr:sp macro="" textlink="">
      <xdr:nvSpPr>
        <xdr:cNvPr id="155" name="Oval 154">
          <a:extLst>
            <a:ext uri="{FF2B5EF4-FFF2-40B4-BE49-F238E27FC236}">
              <a16:creationId xmlns:a16="http://schemas.microsoft.com/office/drawing/2014/main" id="{4C267C9C-0152-487F-8FCA-D9B1E5E1E8AF}"/>
            </a:ext>
          </a:extLst>
        </xdr:cNvPr>
        <xdr:cNvSpPr/>
      </xdr:nvSpPr>
      <xdr:spPr>
        <a:xfrm>
          <a:off x="8103870" y="116205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26670</xdr:colOff>
      <xdr:row>6</xdr:row>
      <xdr:rowOff>80010</xdr:rowOff>
    </xdr:from>
    <xdr:to>
      <xdr:col>15</xdr:col>
      <xdr:colOff>152400</xdr:colOff>
      <xdr:row>8</xdr:row>
      <xdr:rowOff>72390</xdr:rowOff>
    </xdr:to>
    <xdr:sp macro="" textlink="">
      <xdr:nvSpPr>
        <xdr:cNvPr id="156" name="Rectangle 155">
          <a:extLst>
            <a:ext uri="{FF2B5EF4-FFF2-40B4-BE49-F238E27FC236}">
              <a16:creationId xmlns:a16="http://schemas.microsoft.com/office/drawing/2014/main" id="{C5495BC6-E05F-44C4-803F-656F5962377E}"/>
            </a:ext>
          </a:extLst>
        </xdr:cNvPr>
        <xdr:cNvSpPr/>
      </xdr:nvSpPr>
      <xdr:spPr>
        <a:xfrm>
          <a:off x="9338310" y="117729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13</xdr:col>
      <xdr:colOff>80010</xdr:colOff>
      <xdr:row>6</xdr:row>
      <xdr:rowOff>72390</xdr:rowOff>
    </xdr:from>
    <xdr:to>
      <xdr:col>15</xdr:col>
      <xdr:colOff>154616</xdr:colOff>
      <xdr:row>8</xdr:row>
      <xdr:rowOff>11430</xdr:rowOff>
    </xdr:to>
    <xdr:sp macro="" textlink="">
      <xdr:nvSpPr>
        <xdr:cNvPr id="157" name="Rectangle 156">
          <a:extLst>
            <a:ext uri="{FF2B5EF4-FFF2-40B4-BE49-F238E27FC236}">
              <a16:creationId xmlns:a16="http://schemas.microsoft.com/office/drawing/2014/main" id="{2B7D003D-868D-4BEB-A9D3-F2C55C42BC3E}"/>
            </a:ext>
          </a:extLst>
        </xdr:cNvPr>
        <xdr:cNvSpPr/>
      </xdr:nvSpPr>
      <xdr:spPr>
        <a:xfrm>
          <a:off x="9391650" y="1169670"/>
          <a:ext cx="1354766" cy="304800"/>
        </a:xfrm>
        <a:prstGeom prst="rect">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bg1"/>
              </a:solidFill>
            </a:rPr>
            <a:t>Outcome = -30,000</a:t>
          </a:r>
        </a:p>
      </xdr:txBody>
    </xdr:sp>
    <xdr:clientData/>
  </xdr:twoCellAnchor>
  <xdr:twoCellAnchor>
    <xdr:from>
      <xdr:col>11</xdr:col>
      <xdr:colOff>506730</xdr:colOff>
      <xdr:row>7</xdr:row>
      <xdr:rowOff>76200</xdr:rowOff>
    </xdr:from>
    <xdr:to>
      <xdr:col>13</xdr:col>
      <xdr:colOff>26670</xdr:colOff>
      <xdr:row>7</xdr:row>
      <xdr:rowOff>78105</xdr:rowOff>
    </xdr:to>
    <xdr:cxnSp macro="">
      <xdr:nvCxnSpPr>
        <xdr:cNvPr id="158" name="Straight Arrow Connector 157">
          <a:extLst>
            <a:ext uri="{FF2B5EF4-FFF2-40B4-BE49-F238E27FC236}">
              <a16:creationId xmlns:a16="http://schemas.microsoft.com/office/drawing/2014/main" id="{0EFC1A7B-6C65-4182-8DE5-23EDE4DE035B}"/>
            </a:ext>
          </a:extLst>
        </xdr:cNvPr>
        <xdr:cNvCxnSpPr>
          <a:stCxn id="155" idx="6"/>
          <a:endCxn id="156" idx="1"/>
        </xdr:cNvCxnSpPr>
      </xdr:nvCxnSpPr>
      <xdr:spPr>
        <a:xfrm flipV="1">
          <a:off x="8538210" y="135636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335280</xdr:colOff>
      <xdr:row>1</xdr:row>
      <xdr:rowOff>121920</xdr:rowOff>
    </xdr:from>
    <xdr:to>
      <xdr:col>19</xdr:col>
      <xdr:colOff>80010</xdr:colOff>
      <xdr:row>3</xdr:row>
      <xdr:rowOff>114300</xdr:rowOff>
    </xdr:to>
    <xdr:sp macro="" textlink="">
      <xdr:nvSpPr>
        <xdr:cNvPr id="159" name="Rectangle 158">
          <a:extLst>
            <a:ext uri="{FF2B5EF4-FFF2-40B4-BE49-F238E27FC236}">
              <a16:creationId xmlns:a16="http://schemas.microsoft.com/office/drawing/2014/main" id="{45AA84A7-253E-4D1B-ACEF-E365D523736B}"/>
            </a:ext>
          </a:extLst>
        </xdr:cNvPr>
        <xdr:cNvSpPr/>
      </xdr:nvSpPr>
      <xdr:spPr>
        <a:xfrm>
          <a:off x="7086600" y="3048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17</xdr:col>
      <xdr:colOff>388620</xdr:colOff>
      <xdr:row>1</xdr:row>
      <xdr:rowOff>114300</xdr:rowOff>
    </xdr:from>
    <xdr:to>
      <xdr:col>19</xdr:col>
      <xdr:colOff>96081</xdr:colOff>
      <xdr:row>3</xdr:row>
      <xdr:rowOff>53340</xdr:rowOff>
    </xdr:to>
    <xdr:sp macro="" textlink="">
      <xdr:nvSpPr>
        <xdr:cNvPr id="160" name="Rectangle 159">
          <a:extLst>
            <a:ext uri="{FF2B5EF4-FFF2-40B4-BE49-F238E27FC236}">
              <a16:creationId xmlns:a16="http://schemas.microsoft.com/office/drawing/2014/main" id="{BE80778C-0C41-4E58-90D4-F66D9872BA93}"/>
            </a:ext>
          </a:extLst>
        </xdr:cNvPr>
        <xdr:cNvSpPr/>
      </xdr:nvSpPr>
      <xdr:spPr>
        <a:xfrm>
          <a:off x="7139940" y="2971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Europe</a:t>
          </a:r>
        </a:p>
      </xdr:txBody>
    </xdr:sp>
    <xdr:clientData/>
  </xdr:twoCellAnchor>
  <xdr:twoCellAnchor>
    <xdr:from>
      <xdr:col>17</xdr:col>
      <xdr:colOff>327660</xdr:colOff>
      <xdr:row>5</xdr:row>
      <xdr:rowOff>114300</xdr:rowOff>
    </xdr:from>
    <xdr:to>
      <xdr:col>19</xdr:col>
      <xdr:colOff>72390</xdr:colOff>
      <xdr:row>7</xdr:row>
      <xdr:rowOff>106680</xdr:rowOff>
    </xdr:to>
    <xdr:sp macro="" textlink="">
      <xdr:nvSpPr>
        <xdr:cNvPr id="161" name="Rectangle 160">
          <a:extLst>
            <a:ext uri="{FF2B5EF4-FFF2-40B4-BE49-F238E27FC236}">
              <a16:creationId xmlns:a16="http://schemas.microsoft.com/office/drawing/2014/main" id="{3B9C4CA6-1EEE-44B9-87E2-3331BD40C726}"/>
            </a:ext>
          </a:extLst>
        </xdr:cNvPr>
        <xdr:cNvSpPr/>
      </xdr:nvSpPr>
      <xdr:spPr>
        <a:xfrm>
          <a:off x="7078980" y="1028700"/>
          <a:ext cx="1024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17</xdr:col>
      <xdr:colOff>381000</xdr:colOff>
      <xdr:row>5</xdr:row>
      <xdr:rowOff>106680</xdr:rowOff>
    </xdr:from>
    <xdr:to>
      <xdr:col>19</xdr:col>
      <xdr:colOff>88461</xdr:colOff>
      <xdr:row>7</xdr:row>
      <xdr:rowOff>45720</xdr:rowOff>
    </xdr:to>
    <xdr:sp macro="" textlink="">
      <xdr:nvSpPr>
        <xdr:cNvPr id="162" name="Rectangle 161">
          <a:extLst>
            <a:ext uri="{FF2B5EF4-FFF2-40B4-BE49-F238E27FC236}">
              <a16:creationId xmlns:a16="http://schemas.microsoft.com/office/drawing/2014/main" id="{F2E55609-7E30-4AB5-B63D-7FBAABE6F2C3}"/>
            </a:ext>
          </a:extLst>
        </xdr:cNvPr>
        <xdr:cNvSpPr/>
      </xdr:nvSpPr>
      <xdr:spPr>
        <a:xfrm>
          <a:off x="7132320" y="1021080"/>
          <a:ext cx="987621" cy="304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tx1"/>
              </a:solidFill>
            </a:rPr>
            <a:t>USA</a:t>
          </a:r>
        </a:p>
      </xdr:txBody>
    </xdr:sp>
    <xdr:clientData/>
  </xdr:twoCellAnchor>
  <xdr:twoCellAnchor>
    <xdr:from>
      <xdr:col>19</xdr:col>
      <xdr:colOff>64770</xdr:colOff>
      <xdr:row>2</xdr:row>
      <xdr:rowOff>110490</xdr:rowOff>
    </xdr:from>
    <xdr:to>
      <xdr:col>19</xdr:col>
      <xdr:colOff>499110</xdr:colOff>
      <xdr:row>4</xdr:row>
      <xdr:rowOff>137160</xdr:rowOff>
    </xdr:to>
    <xdr:sp macro="" textlink="">
      <xdr:nvSpPr>
        <xdr:cNvPr id="163" name="Oval 162">
          <a:extLst>
            <a:ext uri="{FF2B5EF4-FFF2-40B4-BE49-F238E27FC236}">
              <a16:creationId xmlns:a16="http://schemas.microsoft.com/office/drawing/2014/main" id="{29B6E264-2AF6-4715-86C7-99DD29557398}"/>
            </a:ext>
          </a:extLst>
        </xdr:cNvPr>
        <xdr:cNvSpPr/>
      </xdr:nvSpPr>
      <xdr:spPr>
        <a:xfrm>
          <a:off x="8096250" y="47625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19050</xdr:colOff>
      <xdr:row>2</xdr:row>
      <xdr:rowOff>125730</xdr:rowOff>
    </xdr:from>
    <xdr:to>
      <xdr:col>23</xdr:col>
      <xdr:colOff>144780</xdr:colOff>
      <xdr:row>4</xdr:row>
      <xdr:rowOff>118110</xdr:rowOff>
    </xdr:to>
    <xdr:sp macro="" textlink="">
      <xdr:nvSpPr>
        <xdr:cNvPr id="164" name="Rectangle 163">
          <a:extLst>
            <a:ext uri="{FF2B5EF4-FFF2-40B4-BE49-F238E27FC236}">
              <a16:creationId xmlns:a16="http://schemas.microsoft.com/office/drawing/2014/main" id="{D03C0EAE-2FBE-43BC-811C-E56621B91CF3}"/>
            </a:ext>
          </a:extLst>
        </xdr:cNvPr>
        <xdr:cNvSpPr/>
      </xdr:nvSpPr>
      <xdr:spPr>
        <a:xfrm>
          <a:off x="9330690" y="49149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21</xdr:col>
      <xdr:colOff>72390</xdr:colOff>
      <xdr:row>2</xdr:row>
      <xdr:rowOff>118110</xdr:rowOff>
    </xdr:from>
    <xdr:to>
      <xdr:col>23</xdr:col>
      <xdr:colOff>146996</xdr:colOff>
      <xdr:row>4</xdr:row>
      <xdr:rowOff>57150</xdr:rowOff>
    </xdr:to>
    <xdr:sp macro="" textlink="">
      <xdr:nvSpPr>
        <xdr:cNvPr id="165" name="Rectangle 164">
          <a:extLst>
            <a:ext uri="{FF2B5EF4-FFF2-40B4-BE49-F238E27FC236}">
              <a16:creationId xmlns:a16="http://schemas.microsoft.com/office/drawing/2014/main" id="{A00A6E9E-AF6C-4E75-B2EC-4213A00BC4D9}"/>
            </a:ext>
          </a:extLst>
        </xdr:cNvPr>
        <xdr:cNvSpPr/>
      </xdr:nvSpPr>
      <xdr:spPr>
        <a:xfrm>
          <a:off x="9384030" y="483870"/>
          <a:ext cx="1354766" cy="304800"/>
        </a:xfrm>
        <a:prstGeom prst="rect">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bg1"/>
              </a:solidFill>
            </a:rPr>
            <a:t>Outcome = 15,000</a:t>
          </a:r>
        </a:p>
      </xdr:txBody>
    </xdr:sp>
    <xdr:clientData/>
  </xdr:twoCellAnchor>
  <xdr:twoCellAnchor>
    <xdr:from>
      <xdr:col>19</xdr:col>
      <xdr:colOff>499110</xdr:colOff>
      <xdr:row>3</xdr:row>
      <xdr:rowOff>121920</xdr:rowOff>
    </xdr:from>
    <xdr:to>
      <xdr:col>21</xdr:col>
      <xdr:colOff>19050</xdr:colOff>
      <xdr:row>3</xdr:row>
      <xdr:rowOff>123825</xdr:rowOff>
    </xdr:to>
    <xdr:cxnSp macro="">
      <xdr:nvCxnSpPr>
        <xdr:cNvPr id="166" name="Straight Arrow Connector 165">
          <a:extLst>
            <a:ext uri="{FF2B5EF4-FFF2-40B4-BE49-F238E27FC236}">
              <a16:creationId xmlns:a16="http://schemas.microsoft.com/office/drawing/2014/main" id="{A7E37E40-BC17-4B4D-B2EB-A9FD34AFFA22}"/>
            </a:ext>
          </a:extLst>
        </xdr:cNvPr>
        <xdr:cNvCxnSpPr>
          <a:stCxn id="163" idx="6"/>
          <a:endCxn id="164" idx="1"/>
        </xdr:cNvCxnSpPr>
      </xdr:nvCxnSpPr>
      <xdr:spPr>
        <a:xfrm flipV="1">
          <a:off x="8530590" y="67056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72390</xdr:colOff>
      <xdr:row>6</xdr:row>
      <xdr:rowOff>64770</xdr:rowOff>
    </xdr:from>
    <xdr:to>
      <xdr:col>19</xdr:col>
      <xdr:colOff>506730</xdr:colOff>
      <xdr:row>8</xdr:row>
      <xdr:rowOff>91440</xdr:rowOff>
    </xdr:to>
    <xdr:sp macro="" textlink="">
      <xdr:nvSpPr>
        <xdr:cNvPr id="167" name="Oval 166">
          <a:extLst>
            <a:ext uri="{FF2B5EF4-FFF2-40B4-BE49-F238E27FC236}">
              <a16:creationId xmlns:a16="http://schemas.microsoft.com/office/drawing/2014/main" id="{EE7B971C-4268-4C07-B10F-FE9CCC84C7B7}"/>
            </a:ext>
          </a:extLst>
        </xdr:cNvPr>
        <xdr:cNvSpPr/>
      </xdr:nvSpPr>
      <xdr:spPr>
        <a:xfrm>
          <a:off x="8103870" y="1162050"/>
          <a:ext cx="434340" cy="392430"/>
        </a:xfrm>
        <a:prstGeom prst="ellipse">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26670</xdr:colOff>
      <xdr:row>6</xdr:row>
      <xdr:rowOff>80010</xdr:rowOff>
    </xdr:from>
    <xdr:to>
      <xdr:col>23</xdr:col>
      <xdr:colOff>152400</xdr:colOff>
      <xdr:row>8</xdr:row>
      <xdr:rowOff>72390</xdr:rowOff>
    </xdr:to>
    <xdr:sp macro="" textlink="">
      <xdr:nvSpPr>
        <xdr:cNvPr id="168" name="Rectangle 167">
          <a:extLst>
            <a:ext uri="{FF2B5EF4-FFF2-40B4-BE49-F238E27FC236}">
              <a16:creationId xmlns:a16="http://schemas.microsoft.com/office/drawing/2014/main" id="{9CC99B7E-E12B-4FFF-B696-F1F014CD5766}"/>
            </a:ext>
          </a:extLst>
        </xdr:cNvPr>
        <xdr:cNvSpPr/>
      </xdr:nvSpPr>
      <xdr:spPr>
        <a:xfrm>
          <a:off x="9338310" y="1177290"/>
          <a:ext cx="1405890" cy="3581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Europe</a:t>
          </a:r>
        </a:p>
      </xdr:txBody>
    </xdr:sp>
    <xdr:clientData/>
  </xdr:twoCellAnchor>
  <xdr:twoCellAnchor>
    <xdr:from>
      <xdr:col>21</xdr:col>
      <xdr:colOff>80010</xdr:colOff>
      <xdr:row>6</xdr:row>
      <xdr:rowOff>72390</xdr:rowOff>
    </xdr:from>
    <xdr:to>
      <xdr:col>23</xdr:col>
      <xdr:colOff>154616</xdr:colOff>
      <xdr:row>8</xdr:row>
      <xdr:rowOff>11430</xdr:rowOff>
    </xdr:to>
    <xdr:sp macro="" textlink="">
      <xdr:nvSpPr>
        <xdr:cNvPr id="169" name="Rectangle 168">
          <a:extLst>
            <a:ext uri="{FF2B5EF4-FFF2-40B4-BE49-F238E27FC236}">
              <a16:creationId xmlns:a16="http://schemas.microsoft.com/office/drawing/2014/main" id="{8D9DA010-9A8C-45CE-9E7F-7655D3E54929}"/>
            </a:ext>
          </a:extLst>
        </xdr:cNvPr>
        <xdr:cNvSpPr/>
      </xdr:nvSpPr>
      <xdr:spPr>
        <a:xfrm>
          <a:off x="9391650" y="1169670"/>
          <a:ext cx="1354766" cy="3048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1100" b="1">
              <a:solidFill>
                <a:schemeClr val="bg1"/>
              </a:solidFill>
            </a:rPr>
            <a:t>Outcome = 45,000</a:t>
          </a:r>
        </a:p>
      </xdr:txBody>
    </xdr:sp>
    <xdr:clientData/>
  </xdr:twoCellAnchor>
  <xdr:twoCellAnchor>
    <xdr:from>
      <xdr:col>19</xdr:col>
      <xdr:colOff>506730</xdr:colOff>
      <xdr:row>7</xdr:row>
      <xdr:rowOff>76200</xdr:rowOff>
    </xdr:from>
    <xdr:to>
      <xdr:col>21</xdr:col>
      <xdr:colOff>26670</xdr:colOff>
      <xdr:row>7</xdr:row>
      <xdr:rowOff>78105</xdr:rowOff>
    </xdr:to>
    <xdr:cxnSp macro="">
      <xdr:nvCxnSpPr>
        <xdr:cNvPr id="170" name="Straight Arrow Connector 169">
          <a:extLst>
            <a:ext uri="{FF2B5EF4-FFF2-40B4-BE49-F238E27FC236}">
              <a16:creationId xmlns:a16="http://schemas.microsoft.com/office/drawing/2014/main" id="{71EE90C1-1FE5-426A-909A-7925BAE29679}"/>
            </a:ext>
          </a:extLst>
        </xdr:cNvPr>
        <xdr:cNvCxnSpPr>
          <a:stCxn id="167" idx="6"/>
          <a:endCxn id="168" idx="1"/>
        </xdr:cNvCxnSpPr>
      </xdr:nvCxnSpPr>
      <xdr:spPr>
        <a:xfrm flipV="1">
          <a:off x="8538210" y="1356360"/>
          <a:ext cx="800100" cy="190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9</xdr:row>
      <xdr:rowOff>137160</xdr:rowOff>
    </xdr:from>
    <xdr:to>
      <xdr:col>16</xdr:col>
      <xdr:colOff>373380</xdr:colOff>
      <xdr:row>11</xdr:row>
      <xdr:rowOff>15240</xdr:rowOff>
    </xdr:to>
    <xdr:sp macro="" textlink="">
      <xdr:nvSpPr>
        <xdr:cNvPr id="171" name="Rectangle 170">
          <a:extLst>
            <a:ext uri="{FF2B5EF4-FFF2-40B4-BE49-F238E27FC236}">
              <a16:creationId xmlns:a16="http://schemas.microsoft.com/office/drawing/2014/main" id="{BC9B5AA6-770B-45FF-A096-89B7BDF547FE}"/>
            </a:ext>
          </a:extLst>
        </xdr:cNvPr>
        <xdr:cNvSpPr/>
      </xdr:nvSpPr>
      <xdr:spPr>
        <a:xfrm>
          <a:off x="0" y="1790700"/>
          <a:ext cx="11567160" cy="2438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baseline="0"/>
            <a:t>Decision Tree for Supplier Choice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n Thakker" refreshedDate="45419.176299421299" createdVersion="8" refreshedVersion="8" minRefreshableVersion="3" recordCount="48" xr:uid="{2A784D91-FB14-4D21-9C09-58AB82BF1D87}">
  <cacheSource type="worksheet">
    <worksheetSource ref="A2:G50" sheet="Task 2"/>
  </cacheSource>
  <cacheFields count="10">
    <cacheField name="Period" numFmtId="17">
      <sharedItems containsSemiMixedTypes="0" containsNonDate="0" containsDate="1" containsString="0" minDate="2019-01-01T00:00:00" maxDate="2022-12-02T00:00:00" count="48">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sharedItems>
      <fieldGroup par="9"/>
    </cacheField>
    <cacheField name="Sales (£)" numFmtId="164">
      <sharedItems containsSemiMixedTypes="0" containsString="0" containsNumber="1" containsInteger="1" minValue="569679" maxValue="1403067"/>
    </cacheField>
    <cacheField name="Month " numFmtId="0">
      <sharedItems containsSemiMixedTypes="0" containsString="0" containsNumber="1" containsInteger="1" minValue="1" maxValue="12"/>
    </cacheField>
    <cacheField name="MA -12" numFmtId="0">
      <sharedItems containsString="0" containsBlank="1" containsNumber="1" minValue="785237.83333333337" maxValue="1104831.4166666667"/>
    </cacheField>
    <cacheField name="CMA" numFmtId="0">
      <sharedItems containsString="0" containsBlank="1" containsNumber="1" minValue="788379.54166666674" maxValue="1076585.0416666665"/>
    </cacheField>
    <cacheField name="Detrend" numFmtId="0">
      <sharedItems containsString="0" containsBlank="1" containsNumber="1" minValue="-260738.33333333326" maxValue="322512.54166666674"/>
    </cacheField>
    <cacheField name="Seasonal Component" numFmtId="0">
      <sharedItems containsString="0" containsBlank="1" containsNumber="1" minValue="0.72612156782742954" maxValue="1.3194178748948264"/>
    </cacheField>
    <cacheField name="Months (Period)" numFmtId="0" databaseField="0">
      <fieldGroup base="0">
        <rangePr groupBy="months" startDate="2019-01-01T00:00:00" endDate="2022-12-02T00:00:00"/>
        <groupItems count="14">
          <s v="&lt;01/01/2019"/>
          <s v="Jan"/>
          <s v="Feb"/>
          <s v="Mar"/>
          <s v="Apr"/>
          <s v="May"/>
          <s v="Jun"/>
          <s v="Jul"/>
          <s v="Aug"/>
          <s v="Sep"/>
          <s v="Oct"/>
          <s v="Nov"/>
          <s v="Dec"/>
          <s v="&gt;02/12/2022"/>
        </groupItems>
      </fieldGroup>
    </cacheField>
    <cacheField name="Quarters (Period)" numFmtId="0" databaseField="0">
      <fieldGroup base="0">
        <rangePr groupBy="quarters" startDate="2019-01-01T00:00:00" endDate="2022-12-02T00:00:00"/>
        <groupItems count="6">
          <s v="&lt;01/01/2019"/>
          <s v="Qtr1"/>
          <s v="Qtr2"/>
          <s v="Qtr3"/>
          <s v="Qtr4"/>
          <s v="&gt;02/12/2022"/>
        </groupItems>
      </fieldGroup>
    </cacheField>
    <cacheField name="Years (Period)" numFmtId="0" databaseField="0">
      <fieldGroup base="0">
        <rangePr groupBy="years" startDate="2019-01-01T00:00:00" endDate="2022-12-02T00:00:00"/>
        <groupItems count="6">
          <s v="&lt;01/01/2019"/>
          <s v="2019"/>
          <s v="2020"/>
          <s v="2021"/>
          <s v="2022"/>
          <s v="&gt;02/12/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927616"/>
    <n v="1"/>
    <m/>
    <m/>
    <m/>
    <m/>
  </r>
  <r>
    <x v="1"/>
    <n v="642223"/>
    <n v="2"/>
    <m/>
    <m/>
    <m/>
    <m/>
  </r>
  <r>
    <x v="2"/>
    <n v="569679"/>
    <n v="3"/>
    <m/>
    <m/>
    <m/>
    <m/>
  </r>
  <r>
    <x v="3"/>
    <n v="594002"/>
    <n v="4"/>
    <m/>
    <m/>
    <m/>
    <m/>
  </r>
  <r>
    <x v="4"/>
    <n v="605950"/>
    <n v="5"/>
    <m/>
    <m/>
    <m/>
    <m/>
  </r>
  <r>
    <x v="5"/>
    <n v="787416"/>
    <n v="6"/>
    <m/>
    <m/>
    <m/>
    <m/>
  </r>
  <r>
    <x v="6"/>
    <n v="867448"/>
    <n v="7"/>
    <m/>
    <n v="788379.54166666674"/>
    <n v="79068.458333333256"/>
    <n v="1.100292377154003"/>
  </r>
  <r>
    <x v="7"/>
    <n v="753375"/>
    <n v="8"/>
    <m/>
    <n v="793032.54166666674"/>
    <n v="-39657.541666666744"/>
    <n v="0.94999254181509252"/>
  </r>
  <r>
    <x v="8"/>
    <n v="793026"/>
    <n v="9"/>
    <m/>
    <n v="794943.875"/>
    <n v="-1917.875"/>
    <n v="0.99758740829344716"/>
  </r>
  <r>
    <x v="9"/>
    <n v="962370"/>
    <n v="10"/>
    <m/>
    <n v="795343.91666666663"/>
    <n v="167026.08333333337"/>
    <n v="1.2100048542941644"/>
  </r>
  <r>
    <x v="10"/>
    <n v="992133"/>
    <n v="11"/>
    <m/>
    <n v="795912.875"/>
    <n v="196220.125"/>
    <n v="1.2465346788114213"/>
  </r>
  <r>
    <x v="11"/>
    <n v="927616"/>
    <n v="12"/>
    <n v="785237.83333333337"/>
    <n v="797019.70833333337"/>
    <n v="130596.29166666663"/>
    <n v="1.1638557871294797"/>
  </r>
  <r>
    <x v="12"/>
    <n v="1003017"/>
    <n v="1"/>
    <n v="791521.25"/>
    <n v="797665.16666666674"/>
    <n v="205351.83333333326"/>
    <n v="1.2574411443732343"/>
  </r>
  <r>
    <x v="13"/>
    <n v="678494"/>
    <n v="2"/>
    <n v="794543.83333333337"/>
    <n v="797772.75"/>
    <n v="-119278.75"/>
    <n v="0.85048530424234214"/>
  </r>
  <r>
    <x v="14"/>
    <n v="579280"/>
    <n v="3"/>
    <n v="795343.91666666663"/>
    <n v="797772.75"/>
    <n v="-218492.75"/>
    <n v="0.72612156782742954"/>
  </r>
  <r>
    <x v="15"/>
    <n v="594002"/>
    <n v="4"/>
    <n v="795343.91666666663"/>
    <n v="800014.79166666674"/>
    <n v="-206012.79166666674"/>
    <n v="0.74248877169198169"/>
  </r>
  <r>
    <x v="16"/>
    <n v="619605"/>
    <n v="5"/>
    <n v="796481.83333333337"/>
    <n v="804568.25"/>
    <n v="-184963.25"/>
    <n v="0.77010868872839566"/>
  </r>
  <r>
    <x v="17"/>
    <n v="800325"/>
    <n v="6"/>
    <n v="797557.58333333337"/>
    <n v="810021.375"/>
    <n v="-9696.375"/>
    <n v="0.98802948255532141"/>
  </r>
  <r>
    <x v="18"/>
    <n v="870030"/>
    <n v="7"/>
    <n v="797772.75"/>
    <n v="817627.66666666674"/>
    <n v="52402.333333333256"/>
    <n v="1.064090704693212"/>
  </r>
  <r>
    <x v="19"/>
    <n v="753375"/>
    <n v="8"/>
    <n v="797772.75"/>
    <n v="824225.875"/>
    <n v="-70850.875"/>
    <n v="0.91403949190505573"/>
  </r>
  <r>
    <x v="20"/>
    <n v="793026"/>
    <n v="9"/>
    <n v="797772.75"/>
    <n v="829293.20833333326"/>
    <n v="-36267.208333333256"/>
    <n v="0.95626732744354548"/>
  </r>
  <r>
    <x v="21"/>
    <n v="1016179"/>
    <n v="10"/>
    <n v="802256.83333333337"/>
    <n v="835640.66666666663"/>
    <n v="180538.33333333337"/>
    <n v="1.2160478068324423"/>
  </r>
  <r>
    <x v="22"/>
    <n v="1047607"/>
    <n v="11"/>
    <n v="806879.66666666663"/>
    <n v="843108.25"/>
    <n v="204498.75"/>
    <n v="1.242553373187844"/>
  </r>
  <r>
    <x v="23"/>
    <n v="1003017"/>
    <n v="12"/>
    <n v="813163.08333333337"/>
    <n v="852755.70833333337"/>
    <n v="150261.29166666663"/>
    <n v="1.1762067262620199"/>
  </r>
  <r>
    <x v="24"/>
    <n v="1110167"/>
    <n v="1"/>
    <n v="822092.25"/>
    <n v="865664"/>
    <n v="244503"/>
    <n v="1.2824456140026614"/>
  </r>
  <r>
    <x v="25"/>
    <n v="729701"/>
    <n v="2"/>
    <n v="826359.5"/>
    <n v="877562.875"/>
    <n v="-147861.875"/>
    <n v="0.83150851156961259"/>
  </r>
  <r>
    <x v="26"/>
    <n v="649689"/>
    <n v="3"/>
    <n v="832226.91666666663"/>
    <n v="886972.54166666674"/>
    <n v="-237283.54166666674"/>
    <n v="0.73247927019161285"/>
  </r>
  <r>
    <x v="27"/>
    <n v="675932"/>
    <n v="4"/>
    <n v="839054.41666666663"/>
    <n v="896713.29166666674"/>
    <n v="-220781.29166666674"/>
    <n v="0.75378831370246124"/>
  </r>
  <r>
    <x v="28"/>
    <n v="716897"/>
    <n v="5"/>
    <n v="847162.08333333337"/>
    <n v="906695.875"/>
    <n v="-189798.875"/>
    <n v="0.79066974910413046"/>
  </r>
  <r>
    <x v="29"/>
    <n v="934572"/>
    <n v="6"/>
    <n v="858349.33333333337"/>
    <n v="916227.75"/>
    <n v="18344.25"/>
    <n v="1.0200214957471001"/>
  </r>
  <r>
    <x v="30"/>
    <n v="1045582"/>
    <n v="7"/>
    <n v="872978.66666666663"/>
    <n v="929943.75"/>
    <n v="115638.25"/>
    <n v="1.1243497254538244"/>
  </r>
  <r>
    <x v="31"/>
    <n v="863396"/>
    <n v="8"/>
    <n v="882147.08333333337"/>
    <n v="945276.04166666663"/>
    <n v="-81880.041666666628"/>
    <n v="0.91337975569305707"/>
  </r>
  <r>
    <x v="32"/>
    <n v="908837"/>
    <n v="9"/>
    <n v="891798"/>
    <n v="956771"/>
    <n v="-47934"/>
    <n v="0.94990023736087315"/>
  </r>
  <r>
    <x v="33"/>
    <n v="1134146"/>
    <n v="10"/>
    <n v="901628.58333333337"/>
    <n v="967817.875"/>
    <n v="166328.125"/>
    <n v="1.171858909921456"/>
  </r>
  <r>
    <x v="34"/>
    <n v="1169222"/>
    <n v="11"/>
    <n v="911763.16666666663"/>
    <n v="979424.83333333326"/>
    <n v="189797.16666666674"/>
    <n v="1.1937843111662985"/>
  </r>
  <r>
    <x v="35"/>
    <n v="1110167"/>
    <n v="12"/>
    <n v="920692.33333333337"/>
    <n v="993187.125"/>
    <n v="116979.875"/>
    <n v="1.1177823111631657"/>
  </r>
  <r>
    <x v="36"/>
    <n v="1332201"/>
    <n v="1"/>
    <n v="939195.16666666663"/>
    <n v="1009688.4583333333"/>
    <n v="322512.54166666674"/>
    <n v="1.3194178748948264"/>
  </r>
  <r>
    <x v="37"/>
    <n v="875642"/>
    <n v="2"/>
    <n v="951356.91666666663"/>
    <n v="1025596.6666666666"/>
    <n v="-149954.66666666663"/>
    <n v="0.85378787632565112"/>
  </r>
  <r>
    <x v="38"/>
    <n v="779627"/>
    <n v="3"/>
    <n v="962185.08333333337"/>
    <n v="1040365.3333333333"/>
    <n v="-260738.33333333326"/>
    <n v="0.74937810307661157"/>
  </r>
  <r>
    <x v="39"/>
    <n v="811119"/>
    <n v="4"/>
    <n v="973450.66666666663"/>
    <n v="1057390.25"/>
    <n v="-246271.25"/>
    <n v="0.76709521390044977"/>
  </r>
  <r>
    <x v="40"/>
    <n v="860277"/>
    <n v="5"/>
    <n v="985399"/>
    <n v="1076585.0416666665"/>
    <n v="-216308.04166666651"/>
    <n v="0.79907946581553935"/>
  </r>
  <r>
    <x v="41"/>
    <n v="1121487"/>
    <n v="6"/>
    <n v="1000975.25"/>
    <m/>
    <m/>
    <m/>
  </r>
  <r>
    <x v="42"/>
    <n v="1254699"/>
    <n v="7"/>
    <n v="1018401.6666666666"/>
    <m/>
    <m/>
    <m/>
  </r>
  <r>
    <x v="43"/>
    <n v="1036076"/>
    <n v="8"/>
    <n v="1032791.6666666666"/>
    <m/>
    <m/>
    <m/>
  </r>
  <r>
    <x v="44"/>
    <n v="1090605"/>
    <n v="9"/>
    <n v="1047939"/>
    <m/>
    <m/>
    <m/>
  </r>
  <r>
    <x v="45"/>
    <n v="1360976"/>
    <n v="10"/>
    <n v="1066841.5"/>
    <m/>
    <m/>
    <m/>
  </r>
  <r>
    <x v="46"/>
    <n v="1403067"/>
    <n v="11"/>
    <n v="1086328.5833333333"/>
    <m/>
    <m/>
    <m/>
  </r>
  <r>
    <x v="47"/>
    <n v="1332201"/>
    <n v="12"/>
    <n v="1104831.416666666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4457DC-0B76-418E-9529-7A702EA899A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F16" firstHeaderRow="1" firstDataRow="3" firstDataCol="1"/>
  <pivotFields count="10">
    <pivotField axis="axisCol" numFmtId="17"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umFmtId="164"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7"/>
  </rowFields>
  <rowItems count="13">
    <i>
      <x v="1"/>
    </i>
    <i>
      <x v="2"/>
    </i>
    <i>
      <x v="3"/>
    </i>
    <i>
      <x v="4"/>
    </i>
    <i>
      <x v="5"/>
    </i>
    <i>
      <x v="6"/>
    </i>
    <i>
      <x v="7"/>
    </i>
    <i>
      <x v="8"/>
    </i>
    <i>
      <x v="9"/>
    </i>
    <i>
      <x v="10"/>
    </i>
    <i>
      <x v="11"/>
    </i>
    <i>
      <x v="12"/>
    </i>
    <i t="grand">
      <x/>
    </i>
  </rowItems>
  <colFields count="2">
    <field x="9"/>
    <field x="0"/>
  </colFields>
  <colItems count="5">
    <i>
      <x v="1"/>
    </i>
    <i>
      <x v="2"/>
    </i>
    <i>
      <x v="3"/>
    </i>
    <i>
      <x v="4"/>
    </i>
    <i t="grand">
      <x/>
    </i>
  </colItems>
  <dataFields count="1">
    <dataField name="Sum of Detren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95AC-3831-440C-B9B7-1A3460C69904}">
  <dimension ref="A1:F16"/>
  <sheetViews>
    <sheetView workbookViewId="0">
      <selection activeCell="A3" sqref="A3:E15"/>
    </sheetView>
  </sheetViews>
  <sheetFormatPr defaultRowHeight="14.4" x14ac:dyDescent="0.55000000000000004"/>
  <cols>
    <col min="1" max="1" width="13.47265625" bestFit="1" customWidth="1"/>
    <col min="2" max="2" width="14.68359375" bestFit="1" customWidth="1"/>
    <col min="3" max="6" width="12.26171875" bestFit="1" customWidth="1"/>
    <col min="7" max="48" width="14.68359375" bestFit="1" customWidth="1"/>
    <col min="49" max="49" width="10.20703125" bestFit="1" customWidth="1"/>
  </cols>
  <sheetData>
    <row r="1" spans="1:6" x14ac:dyDescent="0.55000000000000004">
      <c r="A1" s="11" t="s">
        <v>33</v>
      </c>
      <c r="B1" s="11" t="s">
        <v>20</v>
      </c>
    </row>
    <row r="2" spans="1:6" x14ac:dyDescent="0.55000000000000004">
      <c r="B2" t="s">
        <v>16</v>
      </c>
      <c r="C2" t="s">
        <v>17</v>
      </c>
      <c r="D2" t="s">
        <v>18</v>
      </c>
      <c r="E2" t="s">
        <v>19</v>
      </c>
      <c r="F2" t="s">
        <v>15</v>
      </c>
    </row>
    <row r="3" spans="1:6" x14ac:dyDescent="0.55000000000000004">
      <c r="A3" s="11" t="s">
        <v>14</v>
      </c>
    </row>
    <row r="4" spans="1:6" x14ac:dyDescent="0.55000000000000004">
      <c r="A4" s="12" t="s">
        <v>21</v>
      </c>
      <c r="C4">
        <v>205351.83333333326</v>
      </c>
      <c r="D4">
        <v>244503</v>
      </c>
      <c r="E4">
        <v>322512.54166666674</v>
      </c>
      <c r="F4">
        <v>772367.375</v>
      </c>
    </row>
    <row r="5" spans="1:6" x14ac:dyDescent="0.55000000000000004">
      <c r="A5" s="12" t="s">
        <v>22</v>
      </c>
      <c r="C5">
        <v>-119278.75</v>
      </c>
      <c r="D5">
        <v>-147861.875</v>
      </c>
      <c r="E5">
        <v>-149954.66666666663</v>
      </c>
      <c r="F5">
        <v>-417095.29166666663</v>
      </c>
    </row>
    <row r="6" spans="1:6" x14ac:dyDescent="0.55000000000000004">
      <c r="A6" s="12" t="s">
        <v>23</v>
      </c>
      <c r="C6">
        <v>-218492.75</v>
      </c>
      <c r="D6">
        <v>-237283.54166666674</v>
      </c>
      <c r="E6">
        <v>-260738.33333333326</v>
      </c>
      <c r="F6">
        <v>-716514.625</v>
      </c>
    </row>
    <row r="7" spans="1:6" x14ac:dyDescent="0.55000000000000004">
      <c r="A7" s="12" t="s">
        <v>24</v>
      </c>
      <c r="C7">
        <v>-206012.79166666674</v>
      </c>
      <c r="D7">
        <v>-220781.29166666674</v>
      </c>
      <c r="E7">
        <v>-246271.25</v>
      </c>
      <c r="F7">
        <v>-673065.33333333349</v>
      </c>
    </row>
    <row r="8" spans="1:6" x14ac:dyDescent="0.55000000000000004">
      <c r="A8" s="12" t="s">
        <v>25</v>
      </c>
      <c r="C8">
        <v>-184963.25</v>
      </c>
      <c r="D8">
        <v>-189798.875</v>
      </c>
      <c r="E8">
        <v>-216308.04166666651</v>
      </c>
      <c r="F8">
        <v>-591070.16666666651</v>
      </c>
    </row>
    <row r="9" spans="1:6" x14ac:dyDescent="0.55000000000000004">
      <c r="A9" s="12" t="s">
        <v>26</v>
      </c>
      <c r="C9">
        <v>-9696.375</v>
      </c>
      <c r="D9">
        <v>18344.25</v>
      </c>
      <c r="F9">
        <v>8647.875</v>
      </c>
    </row>
    <row r="10" spans="1:6" x14ac:dyDescent="0.55000000000000004">
      <c r="A10" s="12" t="s">
        <v>27</v>
      </c>
      <c r="B10">
        <v>79068.458333333256</v>
      </c>
      <c r="C10">
        <v>52402.333333333256</v>
      </c>
      <c r="D10">
        <v>115638.25</v>
      </c>
      <c r="F10">
        <v>247109.04166666651</v>
      </c>
    </row>
    <row r="11" spans="1:6" x14ac:dyDescent="0.55000000000000004">
      <c r="A11" s="12" t="s">
        <v>28</v>
      </c>
      <c r="B11">
        <v>-39657.541666666744</v>
      </c>
      <c r="C11">
        <v>-70850.875</v>
      </c>
      <c r="D11">
        <v>-81880.041666666628</v>
      </c>
      <c r="F11">
        <v>-192388.45833333337</v>
      </c>
    </row>
    <row r="12" spans="1:6" x14ac:dyDescent="0.55000000000000004">
      <c r="A12" s="12" t="s">
        <v>29</v>
      </c>
      <c r="B12">
        <v>-1917.875</v>
      </c>
      <c r="C12">
        <v>-36267.208333333256</v>
      </c>
      <c r="D12">
        <v>-47934</v>
      </c>
      <c r="F12">
        <v>-86119.083333333256</v>
      </c>
    </row>
    <row r="13" spans="1:6" x14ac:dyDescent="0.55000000000000004">
      <c r="A13" s="12" t="s">
        <v>30</v>
      </c>
      <c r="B13">
        <v>167026.08333333337</v>
      </c>
      <c r="C13">
        <v>180538.33333333337</v>
      </c>
      <c r="D13">
        <v>166328.125</v>
      </c>
      <c r="F13">
        <v>513892.54166666674</v>
      </c>
    </row>
    <row r="14" spans="1:6" x14ac:dyDescent="0.55000000000000004">
      <c r="A14" s="12" t="s">
        <v>31</v>
      </c>
      <c r="B14">
        <v>196220.125</v>
      </c>
      <c r="C14">
        <v>204498.75</v>
      </c>
      <c r="D14">
        <v>189797.16666666674</v>
      </c>
      <c r="F14">
        <v>590516.04166666674</v>
      </c>
    </row>
    <row r="15" spans="1:6" x14ac:dyDescent="0.55000000000000004">
      <c r="A15" s="12" t="s">
        <v>32</v>
      </c>
      <c r="B15">
        <v>130596.29166666663</v>
      </c>
      <c r="C15">
        <v>150261.29166666663</v>
      </c>
      <c r="D15">
        <v>116979.875</v>
      </c>
      <c r="F15">
        <v>397837.45833333326</v>
      </c>
    </row>
    <row r="16" spans="1:6" x14ac:dyDescent="0.55000000000000004">
      <c r="A16" s="12" t="s">
        <v>15</v>
      </c>
      <c r="B16">
        <v>531335.54166666651</v>
      </c>
      <c r="C16">
        <v>-52509.458333333489</v>
      </c>
      <c r="D16">
        <v>-73948.958333333372</v>
      </c>
      <c r="E16">
        <v>-550759.74999999965</v>
      </c>
      <c r="F16">
        <v>-145882.625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D891-6FD4-4BD9-BDE4-7E62BE80E724}">
  <dimension ref="B2:M52"/>
  <sheetViews>
    <sheetView topLeftCell="A23" zoomScaleNormal="100" workbookViewId="0">
      <selection activeCell="D39" sqref="D39"/>
    </sheetView>
  </sheetViews>
  <sheetFormatPr defaultColWidth="8.734375" defaultRowHeight="15.6" x14ac:dyDescent="0.6"/>
  <cols>
    <col min="1" max="1" width="8.734375" style="6"/>
    <col min="2" max="2" width="12.7890625" style="6" customWidth="1"/>
    <col min="3" max="3" width="12.5234375" style="6" bestFit="1" customWidth="1"/>
    <col min="4" max="4" width="8.734375" style="6"/>
    <col min="5" max="5" width="20.1015625" style="6" bestFit="1" customWidth="1"/>
    <col min="6" max="6" width="11.68359375" style="6" bestFit="1" customWidth="1"/>
    <col min="7" max="7" width="1.20703125" style="6" customWidth="1"/>
    <col min="8" max="8" width="20.1015625" style="6" bestFit="1" customWidth="1"/>
    <col min="9" max="9" width="11.68359375" style="6" bestFit="1" customWidth="1"/>
    <col min="10" max="11" width="8.734375" style="6"/>
    <col min="12" max="12" width="13.15625" style="6" customWidth="1"/>
    <col min="13" max="13" width="13.47265625" style="6" customWidth="1"/>
    <col min="14" max="16384" width="8.734375" style="6"/>
  </cols>
  <sheetData>
    <row r="2" spans="2:13" x14ac:dyDescent="0.6">
      <c r="B2" s="5" t="s">
        <v>2</v>
      </c>
      <c r="L2" s="5" t="s">
        <v>3</v>
      </c>
    </row>
    <row r="4" spans="2:13" x14ac:dyDescent="0.6">
      <c r="B4" s="2" t="s">
        <v>0</v>
      </c>
      <c r="C4" s="1" t="s">
        <v>1</v>
      </c>
      <c r="D4" s="7"/>
      <c r="E4" s="7"/>
      <c r="F4" s="7"/>
      <c r="G4" s="7"/>
      <c r="H4" s="7"/>
      <c r="I4" s="7"/>
      <c r="J4" s="7"/>
      <c r="K4" s="7"/>
      <c r="L4" s="2" t="s">
        <v>0</v>
      </c>
      <c r="M4" s="1" t="s">
        <v>1</v>
      </c>
    </row>
    <row r="5" spans="2:13" x14ac:dyDescent="0.6">
      <c r="B5" s="4">
        <v>43466</v>
      </c>
      <c r="C5" s="3">
        <v>927616</v>
      </c>
      <c r="D5" s="7"/>
      <c r="E5" s="7"/>
      <c r="F5" s="7"/>
      <c r="G5" s="7"/>
      <c r="H5" s="7"/>
      <c r="I5" s="7"/>
      <c r="J5" s="7"/>
      <c r="K5" s="7"/>
      <c r="L5" s="4">
        <v>43466</v>
      </c>
      <c r="M5" s="3">
        <v>378052</v>
      </c>
    </row>
    <row r="6" spans="2:13" x14ac:dyDescent="0.6">
      <c r="B6" s="4">
        <v>43497</v>
      </c>
      <c r="C6" s="3">
        <v>642223</v>
      </c>
      <c r="D6" s="7"/>
      <c r="E6" s="7"/>
      <c r="F6" s="7"/>
      <c r="G6" s="7"/>
      <c r="H6" s="7"/>
      <c r="I6" s="7"/>
      <c r="J6" s="7"/>
      <c r="K6" s="7"/>
      <c r="L6" s="4">
        <v>43497</v>
      </c>
      <c r="M6" s="3">
        <v>395196</v>
      </c>
    </row>
    <row r="7" spans="2:13" x14ac:dyDescent="0.6">
      <c r="B7" s="4">
        <v>43525</v>
      </c>
      <c r="C7" s="3">
        <v>569679</v>
      </c>
      <c r="D7" s="7"/>
      <c r="E7" s="7"/>
      <c r="F7" s="7"/>
      <c r="G7" s="7"/>
      <c r="H7" s="7"/>
      <c r="I7" s="7"/>
      <c r="J7" s="7"/>
      <c r="K7" s="7"/>
      <c r="L7" s="4">
        <v>43525</v>
      </c>
      <c r="M7" s="3">
        <v>364619</v>
      </c>
    </row>
    <row r="8" spans="2:13" x14ac:dyDescent="0.6">
      <c r="B8" s="4">
        <v>43556</v>
      </c>
      <c r="C8" s="3">
        <v>594002</v>
      </c>
      <c r="D8" s="7"/>
      <c r="E8" s="7"/>
      <c r="F8" s="7"/>
      <c r="G8" s="7"/>
      <c r="H8" s="7"/>
      <c r="I8" s="7"/>
      <c r="J8" s="7"/>
      <c r="K8" s="7"/>
      <c r="L8" s="4">
        <v>43556</v>
      </c>
      <c r="M8" s="3">
        <v>383309</v>
      </c>
    </row>
    <row r="9" spans="2:13" x14ac:dyDescent="0.6">
      <c r="B9" s="4">
        <v>43586</v>
      </c>
      <c r="C9" s="3">
        <v>605950</v>
      </c>
      <c r="D9" s="7"/>
      <c r="E9" s="7"/>
      <c r="F9" s="7"/>
      <c r="G9" s="7"/>
      <c r="H9" s="7"/>
      <c r="I9" s="7"/>
      <c r="J9" s="7"/>
      <c r="K9" s="7"/>
      <c r="L9" s="4">
        <v>43586</v>
      </c>
      <c r="M9" s="3">
        <v>380548</v>
      </c>
    </row>
    <row r="10" spans="2:13" x14ac:dyDescent="0.6">
      <c r="B10" s="4">
        <v>43617</v>
      </c>
      <c r="C10" s="3">
        <v>787416</v>
      </c>
      <c r="D10" s="7"/>
      <c r="E10" s="7"/>
      <c r="F10" s="7"/>
      <c r="G10" s="7"/>
      <c r="H10" s="7"/>
      <c r="I10" s="7"/>
      <c r="J10" s="7"/>
      <c r="K10" s="7"/>
      <c r="L10" s="4">
        <v>43617</v>
      </c>
      <c r="M10" s="3">
        <v>375811</v>
      </c>
    </row>
    <row r="11" spans="2:13" x14ac:dyDescent="0.6">
      <c r="B11" s="4">
        <v>43647</v>
      </c>
      <c r="C11" s="3">
        <v>867448</v>
      </c>
      <c r="D11" s="7"/>
      <c r="E11" s="7"/>
      <c r="F11" s="7"/>
      <c r="G11" s="7"/>
      <c r="H11" s="7"/>
      <c r="I11" s="7"/>
      <c r="J11" s="7"/>
      <c r="K11" s="7"/>
      <c r="L11" s="4">
        <v>43647</v>
      </c>
      <c r="M11" s="3">
        <v>373479</v>
      </c>
    </row>
    <row r="12" spans="2:13" x14ac:dyDescent="0.6">
      <c r="B12" s="4">
        <v>43678</v>
      </c>
      <c r="C12" s="3">
        <v>753375</v>
      </c>
      <c r="D12" s="7"/>
      <c r="E12" s="7"/>
      <c r="F12" s="7"/>
      <c r="G12" s="7"/>
      <c r="H12" s="7"/>
      <c r="I12" s="7"/>
      <c r="J12" s="7"/>
      <c r="K12" s="7"/>
      <c r="L12" s="4">
        <v>43678</v>
      </c>
      <c r="M12" s="3">
        <v>377207</v>
      </c>
    </row>
    <row r="13" spans="2:13" x14ac:dyDescent="0.6">
      <c r="B13" s="4">
        <v>43709</v>
      </c>
      <c r="C13" s="3">
        <v>793026</v>
      </c>
      <c r="D13" s="7"/>
      <c r="E13" s="7"/>
      <c r="F13" s="7"/>
      <c r="G13" s="7"/>
      <c r="H13" s="7"/>
      <c r="I13" s="7"/>
      <c r="J13" s="7"/>
      <c r="K13" s="7"/>
      <c r="L13" s="4">
        <v>43709</v>
      </c>
      <c r="M13" s="3">
        <v>466521</v>
      </c>
    </row>
    <row r="14" spans="2:13" x14ac:dyDescent="0.6">
      <c r="B14" s="4">
        <v>43739</v>
      </c>
      <c r="C14" s="3">
        <v>962370</v>
      </c>
      <c r="D14" s="7"/>
      <c r="E14" s="7"/>
      <c r="F14" s="7"/>
      <c r="G14" s="7"/>
      <c r="H14" s="7"/>
      <c r="I14" s="7"/>
      <c r="J14" s="7"/>
      <c r="K14" s="7"/>
      <c r="L14" s="4">
        <v>43739</v>
      </c>
      <c r="M14" s="3">
        <v>427355</v>
      </c>
    </row>
    <row r="15" spans="2:13" x14ac:dyDescent="0.6">
      <c r="B15" s="4">
        <v>43770</v>
      </c>
      <c r="C15" s="3">
        <v>992133</v>
      </c>
      <c r="D15" s="7"/>
      <c r="E15" s="7"/>
      <c r="F15" s="7"/>
      <c r="G15" s="7"/>
      <c r="H15" s="7"/>
      <c r="I15" s="7"/>
      <c r="J15" s="7"/>
      <c r="K15" s="7"/>
      <c r="L15" s="4">
        <v>43770</v>
      </c>
      <c r="M15" s="3">
        <v>387079</v>
      </c>
    </row>
    <row r="16" spans="2:13" x14ac:dyDescent="0.6">
      <c r="B16" s="4">
        <v>43800</v>
      </c>
      <c r="C16" s="3">
        <v>927616</v>
      </c>
      <c r="D16" s="7"/>
      <c r="E16" s="7"/>
      <c r="F16" s="7"/>
      <c r="G16" s="7"/>
      <c r="H16" s="7"/>
      <c r="I16" s="7"/>
      <c r="J16" s="7"/>
      <c r="K16" s="7"/>
      <c r="L16" s="4">
        <v>43800</v>
      </c>
      <c r="M16" s="3">
        <v>420540</v>
      </c>
    </row>
    <row r="17" spans="2:13" x14ac:dyDescent="0.6">
      <c r="B17" s="4">
        <v>43831</v>
      </c>
      <c r="C17" s="3">
        <v>1003017</v>
      </c>
      <c r="D17" s="7"/>
      <c r="E17" s="7"/>
      <c r="F17" s="7"/>
      <c r="G17" s="7"/>
      <c r="H17" s="7"/>
      <c r="I17" s="7"/>
      <c r="J17" s="7"/>
      <c r="K17" s="7"/>
      <c r="L17" s="4">
        <v>43831</v>
      </c>
      <c r="M17" s="3">
        <v>384777</v>
      </c>
    </row>
    <row r="18" spans="2:13" x14ac:dyDescent="0.6">
      <c r="B18" s="4">
        <v>43862</v>
      </c>
      <c r="C18" s="3">
        <v>678494</v>
      </c>
      <c r="D18" s="7"/>
      <c r="E18" s="7"/>
      <c r="F18" s="7"/>
      <c r="G18" s="7"/>
      <c r="H18" s="7"/>
      <c r="I18" s="7"/>
      <c r="J18" s="7"/>
      <c r="K18" s="7"/>
      <c r="L18" s="4">
        <v>43862</v>
      </c>
      <c r="M18" s="3">
        <v>365258</v>
      </c>
    </row>
    <row r="19" spans="2:13" x14ac:dyDescent="0.6">
      <c r="B19" s="4">
        <v>43891</v>
      </c>
      <c r="C19" s="3">
        <v>579280</v>
      </c>
      <c r="D19" s="7"/>
      <c r="E19" s="7"/>
      <c r="F19" s="7"/>
      <c r="G19" s="7"/>
      <c r="H19" s="7"/>
      <c r="I19" s="7"/>
      <c r="J19" s="7"/>
      <c r="K19" s="7"/>
      <c r="L19" s="4">
        <v>43891</v>
      </c>
      <c r="M19" s="3">
        <v>382275</v>
      </c>
    </row>
    <row r="20" spans="2:13" ht="15.9" thickBot="1" x14ac:dyDescent="0.65">
      <c r="B20" s="4">
        <v>43922</v>
      </c>
      <c r="C20" s="3">
        <v>594002</v>
      </c>
      <c r="D20" s="7"/>
      <c r="E20" s="58"/>
      <c r="F20" s="58"/>
      <c r="G20" s="7"/>
      <c r="H20" s="7"/>
      <c r="I20" s="7"/>
      <c r="J20" s="7"/>
      <c r="K20" s="7"/>
      <c r="L20" s="4">
        <v>43922</v>
      </c>
      <c r="M20" s="3">
        <v>430733</v>
      </c>
    </row>
    <row r="21" spans="2:13" x14ac:dyDescent="0.6">
      <c r="B21" s="4">
        <v>43952</v>
      </c>
      <c r="C21" s="3">
        <v>619605</v>
      </c>
      <c r="D21" s="60"/>
      <c r="E21" s="101" t="s">
        <v>176</v>
      </c>
      <c r="F21" s="102"/>
      <c r="G21" s="61"/>
      <c r="H21" s="101" t="s">
        <v>175</v>
      </c>
      <c r="I21" s="102"/>
      <c r="J21" s="7"/>
      <c r="K21" s="7"/>
      <c r="L21" s="4">
        <v>43952</v>
      </c>
      <c r="M21" s="3">
        <v>377794</v>
      </c>
    </row>
    <row r="22" spans="2:13" x14ac:dyDescent="0.6">
      <c r="B22" s="4">
        <v>43983</v>
      </c>
      <c r="C22" s="3">
        <v>800325</v>
      </c>
      <c r="D22" s="60"/>
      <c r="E22" s="92" t="s">
        <v>161</v>
      </c>
      <c r="F22" s="93">
        <v>905981.16666666663</v>
      </c>
      <c r="G22" s="61"/>
      <c r="H22" s="92" t="s">
        <v>161</v>
      </c>
      <c r="I22" s="93">
        <v>386760.66666666669</v>
      </c>
      <c r="J22" s="7"/>
      <c r="K22" s="7"/>
      <c r="L22" s="4">
        <v>43983</v>
      </c>
      <c r="M22" s="3">
        <v>396782</v>
      </c>
    </row>
    <row r="23" spans="2:13" x14ac:dyDescent="0.6">
      <c r="B23" s="4">
        <v>44013</v>
      </c>
      <c r="C23" s="3">
        <v>870030</v>
      </c>
      <c r="D23" s="60"/>
      <c r="E23" s="92" t="s">
        <v>162</v>
      </c>
      <c r="F23" s="93">
        <v>32256.194446171583</v>
      </c>
      <c r="G23" s="61"/>
      <c r="H23" s="92" t="s">
        <v>162</v>
      </c>
      <c r="I23" s="93">
        <v>3361.0552004659485</v>
      </c>
      <c r="J23" s="7"/>
      <c r="K23" s="7"/>
      <c r="L23" s="4">
        <v>44013</v>
      </c>
      <c r="M23" s="3">
        <v>428280</v>
      </c>
    </row>
    <row r="24" spans="2:13" x14ac:dyDescent="0.6">
      <c r="B24" s="4">
        <v>44044</v>
      </c>
      <c r="C24" s="3">
        <v>753375</v>
      </c>
      <c r="D24" s="60"/>
      <c r="E24" s="92" t="s">
        <v>163</v>
      </c>
      <c r="F24" s="93">
        <v>872836</v>
      </c>
      <c r="G24" s="61"/>
      <c r="H24" s="92" t="s">
        <v>163</v>
      </c>
      <c r="I24" s="93">
        <v>380159</v>
      </c>
      <c r="J24" s="7"/>
      <c r="K24" s="7"/>
      <c r="L24" s="4">
        <v>44044</v>
      </c>
      <c r="M24" s="3">
        <v>352746</v>
      </c>
    </row>
    <row r="25" spans="2:13" x14ac:dyDescent="0.6">
      <c r="B25" s="4">
        <v>44075</v>
      </c>
      <c r="C25" s="3">
        <v>793026</v>
      </c>
      <c r="D25" s="60"/>
      <c r="E25" s="92" t="s">
        <v>164</v>
      </c>
      <c r="F25" s="93">
        <v>927616</v>
      </c>
      <c r="G25" s="61"/>
      <c r="H25" s="92" t="s">
        <v>164</v>
      </c>
      <c r="I25" s="93">
        <v>428280</v>
      </c>
      <c r="J25" s="7"/>
      <c r="K25" s="7"/>
      <c r="L25" s="4">
        <v>44075</v>
      </c>
      <c r="M25" s="3">
        <v>375432</v>
      </c>
    </row>
    <row r="26" spans="2:13" x14ac:dyDescent="0.6">
      <c r="B26" s="4">
        <v>44105</v>
      </c>
      <c r="C26" s="3">
        <v>1016179</v>
      </c>
      <c r="D26" s="60"/>
      <c r="E26" s="92" t="s">
        <v>165</v>
      </c>
      <c r="F26" s="93">
        <v>223477.47055836089</v>
      </c>
      <c r="G26" s="61"/>
      <c r="H26" s="92" t="s">
        <v>165</v>
      </c>
      <c r="I26" s="93">
        <v>23286.073497002482</v>
      </c>
      <c r="J26" s="7"/>
      <c r="K26" s="7"/>
      <c r="L26" s="4">
        <v>44105</v>
      </c>
      <c r="M26" s="3">
        <v>401962</v>
      </c>
    </row>
    <row r="27" spans="2:13" x14ac:dyDescent="0.6">
      <c r="B27" s="4">
        <v>44136</v>
      </c>
      <c r="C27" s="3">
        <v>1047607</v>
      </c>
      <c r="D27" s="60"/>
      <c r="E27" s="92" t="s">
        <v>166</v>
      </c>
      <c r="F27" s="94">
        <v>49942179847.163063</v>
      </c>
      <c r="G27" s="61"/>
      <c r="H27" s="92" t="s">
        <v>166</v>
      </c>
      <c r="I27" s="94">
        <v>542241218.90780139</v>
      </c>
      <c r="J27" s="7"/>
      <c r="K27" s="7"/>
      <c r="L27" s="4">
        <v>44136</v>
      </c>
      <c r="M27" s="3">
        <v>363985</v>
      </c>
    </row>
    <row r="28" spans="2:13" x14ac:dyDescent="0.6">
      <c r="B28" s="4">
        <v>44166</v>
      </c>
      <c r="C28" s="3">
        <v>1003017</v>
      </c>
      <c r="D28" s="60"/>
      <c r="E28" s="92" t="s">
        <v>167</v>
      </c>
      <c r="F28" s="95">
        <v>-0.51287702152687986</v>
      </c>
      <c r="G28" s="61"/>
      <c r="H28" s="92" t="s">
        <v>167</v>
      </c>
      <c r="I28" s="95">
        <v>1.8119067598270284</v>
      </c>
      <c r="J28" s="7"/>
      <c r="K28" s="7"/>
      <c r="L28" s="4">
        <v>44166</v>
      </c>
      <c r="M28" s="3">
        <v>378609</v>
      </c>
    </row>
    <row r="29" spans="2:13" x14ac:dyDescent="0.6">
      <c r="B29" s="4">
        <v>44197</v>
      </c>
      <c r="C29" s="3">
        <v>1110167</v>
      </c>
      <c r="D29" s="60"/>
      <c r="E29" s="92" t="s">
        <v>168</v>
      </c>
      <c r="F29" s="95">
        <v>0.43366980355507317</v>
      </c>
      <c r="G29" s="61"/>
      <c r="H29" s="92" t="s">
        <v>168</v>
      </c>
      <c r="I29" s="95">
        <v>1.2945146873972151</v>
      </c>
      <c r="J29" s="7"/>
      <c r="K29" s="7"/>
      <c r="L29" s="4">
        <v>44197</v>
      </c>
      <c r="M29" s="3">
        <v>408981</v>
      </c>
    </row>
    <row r="30" spans="2:13" x14ac:dyDescent="0.6">
      <c r="B30" s="4">
        <v>44228</v>
      </c>
      <c r="C30" s="3">
        <v>729701</v>
      </c>
      <c r="D30" s="60"/>
      <c r="E30" s="92" t="s">
        <v>169</v>
      </c>
      <c r="F30" s="93">
        <v>833388</v>
      </c>
      <c r="G30" s="61"/>
      <c r="H30" s="92" t="s">
        <v>169</v>
      </c>
      <c r="I30" s="93">
        <v>113775</v>
      </c>
      <c r="J30" s="7"/>
      <c r="K30" s="7"/>
      <c r="L30" s="4">
        <v>44228</v>
      </c>
      <c r="M30" s="3">
        <v>386259</v>
      </c>
    </row>
    <row r="31" spans="2:13" x14ac:dyDescent="0.6">
      <c r="B31" s="4">
        <v>44256</v>
      </c>
      <c r="C31" s="3">
        <v>649689</v>
      </c>
      <c r="D31" s="60"/>
      <c r="E31" s="92" t="s">
        <v>170</v>
      </c>
      <c r="F31" s="93">
        <v>569679</v>
      </c>
      <c r="G31" s="61"/>
      <c r="H31" s="92" t="s">
        <v>170</v>
      </c>
      <c r="I31" s="93">
        <v>352746</v>
      </c>
      <c r="J31" s="7"/>
      <c r="K31" s="7"/>
      <c r="L31" s="4">
        <v>44256</v>
      </c>
      <c r="M31" s="3">
        <v>390309</v>
      </c>
    </row>
    <row r="32" spans="2:13" x14ac:dyDescent="0.6">
      <c r="B32" s="4">
        <v>44287</v>
      </c>
      <c r="C32" s="3">
        <v>675932</v>
      </c>
      <c r="D32" s="60"/>
      <c r="E32" s="92" t="s">
        <v>171</v>
      </c>
      <c r="F32" s="93">
        <v>1403067</v>
      </c>
      <c r="G32" s="61"/>
      <c r="H32" s="92" t="s">
        <v>171</v>
      </c>
      <c r="I32" s="93">
        <v>466521</v>
      </c>
      <c r="J32" s="7"/>
      <c r="K32" s="7"/>
      <c r="L32" s="4">
        <v>44287</v>
      </c>
      <c r="M32" s="3">
        <v>415962</v>
      </c>
    </row>
    <row r="33" spans="2:13" x14ac:dyDescent="0.6">
      <c r="B33" s="4">
        <v>44317</v>
      </c>
      <c r="C33" s="3">
        <v>716897</v>
      </c>
      <c r="D33" s="60"/>
      <c r="E33" s="92" t="s">
        <v>172</v>
      </c>
      <c r="F33" s="93">
        <v>43487096</v>
      </c>
      <c r="G33" s="61"/>
      <c r="H33" s="92" t="s">
        <v>172</v>
      </c>
      <c r="I33" s="93">
        <v>18564512</v>
      </c>
      <c r="J33" s="7"/>
      <c r="K33" s="7"/>
      <c r="L33" s="4">
        <v>44317</v>
      </c>
      <c r="M33" s="3">
        <v>379040</v>
      </c>
    </row>
    <row r="34" spans="2:13" x14ac:dyDescent="0.6">
      <c r="B34" s="4">
        <v>44348</v>
      </c>
      <c r="C34" s="3">
        <v>934572</v>
      </c>
      <c r="D34" s="60"/>
      <c r="E34" s="92" t="s">
        <v>173</v>
      </c>
      <c r="F34" s="94">
        <v>48</v>
      </c>
      <c r="G34" s="61"/>
      <c r="H34" s="92" t="s">
        <v>173</v>
      </c>
      <c r="I34" s="94">
        <v>48</v>
      </c>
      <c r="J34" s="7"/>
      <c r="K34" s="7"/>
      <c r="L34" s="4">
        <v>44348</v>
      </c>
      <c r="M34" s="3">
        <v>375104</v>
      </c>
    </row>
    <row r="35" spans="2:13" ht="15.9" thickBot="1" x14ac:dyDescent="0.65">
      <c r="B35" s="4">
        <v>44378</v>
      </c>
      <c r="C35" s="3">
        <v>1045582</v>
      </c>
      <c r="D35" s="60"/>
      <c r="E35" s="96" t="s">
        <v>174</v>
      </c>
      <c r="F35" s="97">
        <v>64891.093186108388</v>
      </c>
      <c r="G35" s="61"/>
      <c r="H35" s="96" t="s">
        <v>174</v>
      </c>
      <c r="I35" s="97">
        <v>6761.570915659463</v>
      </c>
      <c r="J35" s="7"/>
      <c r="K35" s="7"/>
      <c r="L35" s="4">
        <v>44378</v>
      </c>
      <c r="M35" s="3">
        <v>388840</v>
      </c>
    </row>
    <row r="36" spans="2:13" x14ac:dyDescent="0.6">
      <c r="B36" s="4">
        <v>44409</v>
      </c>
      <c r="C36" s="3">
        <v>863396</v>
      </c>
      <c r="D36" s="7"/>
      <c r="E36" s="59"/>
      <c r="F36" s="59"/>
      <c r="G36" s="7"/>
      <c r="J36" s="7"/>
      <c r="K36" s="7"/>
      <c r="L36" s="4">
        <v>44409</v>
      </c>
      <c r="M36" s="3">
        <v>356962</v>
      </c>
    </row>
    <row r="37" spans="2:13" x14ac:dyDescent="0.6">
      <c r="B37" s="4">
        <v>44440</v>
      </c>
      <c r="C37" s="3">
        <v>908837</v>
      </c>
      <c r="D37" s="7"/>
      <c r="E37" s="7"/>
      <c r="F37" s="7"/>
      <c r="G37" s="7"/>
      <c r="H37" s="7"/>
      <c r="I37" s="7"/>
      <c r="J37" s="7"/>
      <c r="K37" s="7"/>
      <c r="L37" s="4">
        <v>44440</v>
      </c>
      <c r="M37" s="3">
        <v>363273</v>
      </c>
    </row>
    <row r="38" spans="2:13" x14ac:dyDescent="0.6">
      <c r="B38" s="4">
        <v>44470</v>
      </c>
      <c r="C38" s="3">
        <v>1134146</v>
      </c>
      <c r="D38" s="7"/>
      <c r="E38" s="7"/>
      <c r="F38" s="7"/>
      <c r="G38" s="7"/>
      <c r="H38" s="7"/>
      <c r="I38" s="7"/>
      <c r="J38" s="7"/>
      <c r="K38" s="7"/>
      <c r="L38" s="4">
        <v>44470</v>
      </c>
      <c r="M38" s="3">
        <v>357854</v>
      </c>
    </row>
    <row r="39" spans="2:13" x14ac:dyDescent="0.6">
      <c r="B39" s="4">
        <v>44501</v>
      </c>
      <c r="C39" s="3">
        <v>1169222</v>
      </c>
      <c r="D39" s="7"/>
      <c r="E39" s="7"/>
      <c r="F39" s="7"/>
      <c r="G39" s="7"/>
      <c r="H39" s="7"/>
      <c r="I39" s="7"/>
      <c r="J39" s="7"/>
      <c r="K39" s="7"/>
      <c r="L39" s="4">
        <v>44501</v>
      </c>
      <c r="M39" s="3">
        <v>367430</v>
      </c>
    </row>
    <row r="40" spans="2:13" x14ac:dyDescent="0.6">
      <c r="B40" s="4">
        <v>44531</v>
      </c>
      <c r="C40" s="3">
        <v>1110167</v>
      </c>
      <c r="D40" s="7"/>
      <c r="E40" s="7"/>
      <c r="F40" s="7"/>
      <c r="G40" s="7"/>
      <c r="H40" s="7"/>
      <c r="I40" s="7"/>
      <c r="J40" s="7"/>
      <c r="K40" s="7"/>
      <c r="L40" s="4">
        <v>44531</v>
      </c>
      <c r="M40" s="3">
        <v>379770</v>
      </c>
    </row>
    <row r="41" spans="2:13" x14ac:dyDescent="0.6">
      <c r="B41" s="4">
        <v>44562</v>
      </c>
      <c r="C41" s="3">
        <v>1332201</v>
      </c>
      <c r="D41" s="7"/>
      <c r="E41" s="7"/>
      <c r="F41" s="7"/>
      <c r="G41" s="7"/>
      <c r="H41" s="7"/>
      <c r="I41" s="7"/>
      <c r="J41" s="7"/>
      <c r="K41" s="7"/>
      <c r="L41" s="4">
        <v>44562</v>
      </c>
      <c r="M41" s="3">
        <v>369900</v>
      </c>
    </row>
    <row r="42" spans="2:13" x14ac:dyDescent="0.6">
      <c r="B42" s="4">
        <v>44593</v>
      </c>
      <c r="C42" s="3">
        <v>875642</v>
      </c>
      <c r="D42" s="7"/>
      <c r="E42" s="7"/>
      <c r="F42" s="7"/>
      <c r="G42" s="7"/>
      <c r="H42" s="7"/>
      <c r="I42" s="7"/>
      <c r="J42" s="7"/>
      <c r="K42" s="7"/>
      <c r="L42" s="4">
        <v>44593</v>
      </c>
      <c r="M42" s="3">
        <v>371455</v>
      </c>
    </row>
    <row r="43" spans="2:13" x14ac:dyDescent="0.6">
      <c r="B43" s="4">
        <v>44621</v>
      </c>
      <c r="C43" s="3">
        <v>779627</v>
      </c>
      <c r="D43" s="7"/>
      <c r="E43" s="7"/>
      <c r="F43" s="7"/>
      <c r="G43" s="7"/>
      <c r="H43" s="7"/>
      <c r="I43" s="7"/>
      <c r="J43" s="7"/>
      <c r="K43" s="7"/>
      <c r="L43" s="4">
        <v>44621</v>
      </c>
      <c r="M43" s="3">
        <v>388846</v>
      </c>
    </row>
    <row r="44" spans="2:13" x14ac:dyDescent="0.6">
      <c r="B44" s="4">
        <v>44652</v>
      </c>
      <c r="C44" s="3">
        <v>811119</v>
      </c>
      <c r="D44" s="7"/>
      <c r="E44" s="7"/>
      <c r="F44" s="7"/>
      <c r="G44" s="7"/>
      <c r="H44" s="7"/>
      <c r="I44" s="7"/>
      <c r="J44" s="7"/>
      <c r="K44" s="7"/>
      <c r="L44" s="4">
        <v>44652</v>
      </c>
      <c r="M44" s="3">
        <v>382643</v>
      </c>
    </row>
    <row r="45" spans="2:13" x14ac:dyDescent="0.6">
      <c r="B45" s="4">
        <v>44682</v>
      </c>
      <c r="C45" s="3">
        <v>860277</v>
      </c>
      <c r="D45" s="7"/>
      <c r="E45" s="7"/>
      <c r="F45" s="7"/>
      <c r="G45" s="7"/>
      <c r="H45" s="7"/>
      <c r="I45" s="7"/>
      <c r="J45" s="7"/>
      <c r="K45" s="7"/>
      <c r="L45" s="4">
        <v>44682</v>
      </c>
      <c r="M45" s="3">
        <v>389195</v>
      </c>
    </row>
    <row r="46" spans="2:13" x14ac:dyDescent="0.6">
      <c r="B46" s="4">
        <v>44713</v>
      </c>
      <c r="C46" s="3">
        <v>1121487</v>
      </c>
      <c r="D46" s="7"/>
      <c r="E46" s="7"/>
      <c r="F46" s="7"/>
      <c r="G46" s="7"/>
      <c r="H46" s="7"/>
      <c r="I46" s="7"/>
      <c r="J46" s="7"/>
      <c r="K46" s="7"/>
      <c r="L46" s="4">
        <v>44713</v>
      </c>
      <c r="M46" s="3">
        <v>371134</v>
      </c>
    </row>
    <row r="47" spans="2:13" x14ac:dyDescent="0.6">
      <c r="B47" s="4">
        <v>44743</v>
      </c>
      <c r="C47" s="3">
        <v>1254699</v>
      </c>
      <c r="D47" s="7"/>
      <c r="E47" s="7"/>
      <c r="F47" s="7"/>
      <c r="G47" s="7"/>
      <c r="H47" s="7"/>
      <c r="I47" s="7"/>
      <c r="J47" s="7"/>
      <c r="K47" s="7"/>
      <c r="L47" s="4">
        <v>44743</v>
      </c>
      <c r="M47" s="3">
        <v>366794</v>
      </c>
    </row>
    <row r="48" spans="2:13" x14ac:dyDescent="0.6">
      <c r="B48" s="4">
        <v>44774</v>
      </c>
      <c r="C48" s="3">
        <v>1036076</v>
      </c>
      <c r="D48" s="7"/>
      <c r="E48" s="7"/>
      <c r="F48" s="7"/>
      <c r="G48" s="7"/>
      <c r="H48" s="7"/>
      <c r="I48" s="7"/>
      <c r="J48" s="7"/>
      <c r="K48" s="7"/>
      <c r="L48" s="4">
        <v>44774</v>
      </c>
      <c r="M48" s="3">
        <v>368392</v>
      </c>
    </row>
    <row r="49" spans="2:13" x14ac:dyDescent="0.6">
      <c r="B49" s="4">
        <v>44805</v>
      </c>
      <c r="C49" s="3">
        <v>1090605</v>
      </c>
      <c r="D49" s="7"/>
      <c r="E49" s="7"/>
      <c r="F49" s="7"/>
      <c r="G49" s="7"/>
      <c r="H49" s="7"/>
      <c r="I49" s="7"/>
      <c r="J49" s="7"/>
      <c r="K49" s="7"/>
      <c r="L49" s="4">
        <v>44805</v>
      </c>
      <c r="M49" s="3">
        <v>396193</v>
      </c>
    </row>
    <row r="50" spans="2:13" x14ac:dyDescent="0.6">
      <c r="B50" s="4">
        <v>44835</v>
      </c>
      <c r="C50" s="3">
        <v>1360976</v>
      </c>
      <c r="D50" s="7"/>
      <c r="E50" s="7"/>
      <c r="F50" s="7"/>
      <c r="G50" s="7"/>
      <c r="H50" s="7"/>
      <c r="I50" s="7"/>
      <c r="J50" s="7"/>
      <c r="K50" s="7"/>
      <c r="L50" s="4">
        <v>44835</v>
      </c>
      <c r="M50" s="3">
        <v>374006</v>
      </c>
    </row>
    <row r="51" spans="2:13" x14ac:dyDescent="0.6">
      <c r="B51" s="4">
        <v>44866</v>
      </c>
      <c r="C51" s="3">
        <v>1403067</v>
      </c>
      <c r="D51" s="7"/>
      <c r="E51" s="7"/>
      <c r="F51" s="7"/>
      <c r="G51" s="7"/>
      <c r="H51" s="7"/>
      <c r="I51" s="7"/>
      <c r="J51" s="7"/>
      <c r="K51" s="7"/>
      <c r="L51" s="4">
        <v>44866</v>
      </c>
      <c r="M51" s="3">
        <v>419541</v>
      </c>
    </row>
    <row r="52" spans="2:13" x14ac:dyDescent="0.6">
      <c r="B52" s="4">
        <v>44896</v>
      </c>
      <c r="C52" s="3">
        <v>1332201</v>
      </c>
      <c r="D52" s="7"/>
      <c r="E52" s="7"/>
      <c r="F52" s="7"/>
      <c r="G52" s="7"/>
      <c r="H52" s="7"/>
      <c r="I52" s="7"/>
      <c r="J52" s="7"/>
      <c r="K52" s="7"/>
      <c r="L52" s="4">
        <v>44896</v>
      </c>
      <c r="M52" s="3">
        <v>428280</v>
      </c>
    </row>
  </sheetData>
  <autoFilter ref="L2:L52" xr:uid="{33EFD891-6FD4-4BD9-BDE4-7E62BE80E724}"/>
  <mergeCells count="2">
    <mergeCell ref="E21:F21"/>
    <mergeCell ref="H21:I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AD836-174E-4A9C-B58B-05A36F80F352}">
  <dimension ref="A1:N65"/>
  <sheetViews>
    <sheetView topLeftCell="A36" workbookViewId="0">
      <selection activeCell="E27" sqref="E27"/>
    </sheetView>
  </sheetViews>
  <sheetFormatPr defaultRowHeight="14.4" x14ac:dyDescent="0.55000000000000004"/>
  <cols>
    <col min="2" max="2" width="10.3671875" bestFit="1" customWidth="1"/>
    <col min="3" max="4" width="10.734375" bestFit="1" customWidth="1"/>
    <col min="5" max="5" width="9.7890625" bestFit="1" customWidth="1"/>
    <col min="6" max="6" width="13.68359375" bestFit="1" customWidth="1"/>
    <col min="7" max="7" width="19.3125" bestFit="1" customWidth="1"/>
  </cols>
  <sheetData>
    <row r="1" spans="1:14" ht="15.6" x14ac:dyDescent="0.6">
      <c r="A1" s="105" t="s">
        <v>2</v>
      </c>
      <c r="B1" s="105"/>
      <c r="C1" s="105"/>
      <c r="D1" s="105"/>
      <c r="E1" s="105"/>
      <c r="F1" s="105"/>
      <c r="G1" s="105"/>
      <c r="I1" s="104" t="s">
        <v>4</v>
      </c>
      <c r="J1" s="104"/>
      <c r="K1" s="104"/>
      <c r="L1" s="104"/>
      <c r="M1" s="104"/>
      <c r="N1" s="104"/>
    </row>
    <row r="2" spans="1:14" ht="15.6" x14ac:dyDescent="0.6">
      <c r="A2" s="66" t="s">
        <v>0</v>
      </c>
      <c r="B2" s="67" t="s">
        <v>1</v>
      </c>
      <c r="C2" s="67" t="s">
        <v>9</v>
      </c>
      <c r="D2" s="67" t="s">
        <v>10</v>
      </c>
      <c r="E2" s="67" t="s">
        <v>11</v>
      </c>
      <c r="F2" s="67" t="s">
        <v>12</v>
      </c>
      <c r="G2" s="67" t="s">
        <v>13</v>
      </c>
      <c r="I2" s="103" t="s">
        <v>5</v>
      </c>
      <c r="J2" s="103"/>
      <c r="K2" s="103"/>
      <c r="L2" s="103"/>
      <c r="M2" s="103"/>
      <c r="N2" s="103"/>
    </row>
    <row r="3" spans="1:14" ht="15.6" x14ac:dyDescent="0.6">
      <c r="A3" s="63">
        <v>43466</v>
      </c>
      <c r="B3" s="64">
        <v>927616</v>
      </c>
      <c r="C3" s="65">
        <f>MONTH(A3)</f>
        <v>1</v>
      </c>
      <c r="D3" s="65"/>
      <c r="E3" s="65"/>
      <c r="F3" s="65"/>
      <c r="G3" s="65"/>
      <c r="I3" s="103" t="s">
        <v>6</v>
      </c>
      <c r="J3" s="103"/>
      <c r="K3" s="103"/>
      <c r="L3" s="103"/>
      <c r="M3" s="103"/>
      <c r="N3" s="103"/>
    </row>
    <row r="4" spans="1:14" ht="15.6" x14ac:dyDescent="0.6">
      <c r="A4" s="4">
        <v>43497</v>
      </c>
      <c r="B4" s="3">
        <v>642223</v>
      </c>
      <c r="C4" s="8">
        <f t="shared" ref="C4:C50" si="0">MONTH(A4)</f>
        <v>2</v>
      </c>
      <c r="D4" s="8"/>
      <c r="E4" s="8"/>
      <c r="F4" s="8"/>
      <c r="G4" s="8"/>
      <c r="I4" s="103" t="s">
        <v>7</v>
      </c>
      <c r="J4" s="103"/>
      <c r="K4" s="103"/>
      <c r="L4" s="103"/>
      <c r="M4" s="103"/>
      <c r="N4" s="103"/>
    </row>
    <row r="5" spans="1:14" ht="15.6" x14ac:dyDescent="0.6">
      <c r="A5" s="4">
        <v>43525</v>
      </c>
      <c r="B5" s="3">
        <v>569679</v>
      </c>
      <c r="C5" s="8">
        <f t="shared" si="0"/>
        <v>3</v>
      </c>
      <c r="D5" s="8"/>
      <c r="E5" s="8"/>
      <c r="F5" s="8"/>
      <c r="G5" s="8"/>
      <c r="I5" s="103" t="s">
        <v>8</v>
      </c>
      <c r="J5" s="103"/>
      <c r="K5" s="103"/>
      <c r="L5" s="103"/>
      <c r="M5" s="103"/>
      <c r="N5" s="103"/>
    </row>
    <row r="6" spans="1:14" ht="15.6" x14ac:dyDescent="0.6">
      <c r="A6" s="4">
        <v>43556</v>
      </c>
      <c r="B6" s="3">
        <v>594002</v>
      </c>
      <c r="C6" s="8">
        <f t="shared" si="0"/>
        <v>4</v>
      </c>
      <c r="D6" s="8"/>
      <c r="E6" s="8"/>
      <c r="F6" s="8"/>
      <c r="G6" s="8"/>
    </row>
    <row r="7" spans="1:14" ht="15.6" x14ac:dyDescent="0.6">
      <c r="A7" s="4">
        <v>43586</v>
      </c>
      <c r="B7" s="3">
        <v>605950</v>
      </c>
      <c r="C7" s="8">
        <f t="shared" si="0"/>
        <v>5</v>
      </c>
      <c r="D7" s="8"/>
      <c r="E7" s="8"/>
      <c r="F7" s="8"/>
      <c r="G7" s="8"/>
    </row>
    <row r="8" spans="1:14" ht="15.6" x14ac:dyDescent="0.6">
      <c r="A8" s="4">
        <v>43617</v>
      </c>
      <c r="B8" s="3">
        <v>787416</v>
      </c>
      <c r="C8" s="8">
        <f t="shared" si="0"/>
        <v>6</v>
      </c>
      <c r="D8" s="8"/>
      <c r="E8" s="9"/>
      <c r="F8" s="9"/>
      <c r="G8" s="8"/>
    </row>
    <row r="9" spans="1:14" ht="15.6" x14ac:dyDescent="0.6">
      <c r="A9" s="4">
        <v>43647</v>
      </c>
      <c r="B9" s="3">
        <v>867448</v>
      </c>
      <c r="C9" s="8">
        <f t="shared" si="0"/>
        <v>7</v>
      </c>
      <c r="D9" s="8"/>
      <c r="E9" s="9">
        <f>AVERAGE(D14:D15)</f>
        <v>788379.54166666674</v>
      </c>
      <c r="F9" s="9">
        <f t="shared" ref="F9:F42" si="1">B9-E9</f>
        <v>79068.458333333256</v>
      </c>
      <c r="G9" s="10">
        <f>B9/E9</f>
        <v>1.100292377154003</v>
      </c>
    </row>
    <row r="10" spans="1:14" ht="15.6" x14ac:dyDescent="0.6">
      <c r="A10" s="4">
        <v>43678</v>
      </c>
      <c r="B10" s="3">
        <v>753375</v>
      </c>
      <c r="C10" s="8">
        <f t="shared" si="0"/>
        <v>8</v>
      </c>
      <c r="D10" s="8"/>
      <c r="E10" s="9">
        <f t="shared" ref="E10:E42" si="2">AVERAGE(D15:D16)</f>
        <v>793032.54166666674</v>
      </c>
      <c r="F10" s="9">
        <f t="shared" si="1"/>
        <v>-39657.541666666744</v>
      </c>
      <c r="G10" s="10">
        <f t="shared" ref="G10:G43" si="3">B10/E10</f>
        <v>0.94999254181509252</v>
      </c>
    </row>
    <row r="11" spans="1:14" ht="15.6" x14ac:dyDescent="0.6">
      <c r="A11" s="4">
        <v>43709</v>
      </c>
      <c r="B11" s="3">
        <v>793026</v>
      </c>
      <c r="C11" s="8">
        <f t="shared" si="0"/>
        <v>9</v>
      </c>
      <c r="D11" s="8"/>
      <c r="E11" s="9">
        <f t="shared" si="2"/>
        <v>794943.875</v>
      </c>
      <c r="F11" s="9">
        <f t="shared" si="1"/>
        <v>-1917.875</v>
      </c>
      <c r="G11" s="10">
        <f t="shared" si="3"/>
        <v>0.99758740829344716</v>
      </c>
    </row>
    <row r="12" spans="1:14" ht="15.6" x14ac:dyDescent="0.6">
      <c r="A12" s="4">
        <v>43739</v>
      </c>
      <c r="B12" s="3">
        <v>962370</v>
      </c>
      <c r="C12" s="8">
        <f t="shared" si="0"/>
        <v>10</v>
      </c>
      <c r="D12" s="8"/>
      <c r="E12" s="9">
        <f t="shared" si="2"/>
        <v>795343.91666666663</v>
      </c>
      <c r="F12" s="9">
        <f t="shared" si="1"/>
        <v>167026.08333333337</v>
      </c>
      <c r="G12" s="10">
        <f t="shared" si="3"/>
        <v>1.2100048542941644</v>
      </c>
    </row>
    <row r="13" spans="1:14" ht="15.6" x14ac:dyDescent="0.6">
      <c r="A13" s="4">
        <v>43770</v>
      </c>
      <c r="B13" s="3">
        <v>992133</v>
      </c>
      <c r="C13" s="8">
        <f t="shared" si="0"/>
        <v>11</v>
      </c>
      <c r="D13" s="8"/>
      <c r="E13" s="9">
        <f t="shared" si="2"/>
        <v>795912.875</v>
      </c>
      <c r="F13" s="9">
        <f t="shared" si="1"/>
        <v>196220.125</v>
      </c>
      <c r="G13" s="10">
        <f t="shared" si="3"/>
        <v>1.2465346788114213</v>
      </c>
    </row>
    <row r="14" spans="1:14" ht="15.6" x14ac:dyDescent="0.6">
      <c r="A14" s="4">
        <v>43800</v>
      </c>
      <c r="B14" s="3">
        <v>927616</v>
      </c>
      <c r="C14" s="8">
        <f t="shared" si="0"/>
        <v>12</v>
      </c>
      <c r="D14" s="9">
        <f>AVERAGE(B3:B14)</f>
        <v>785237.83333333337</v>
      </c>
      <c r="E14" s="9">
        <f t="shared" si="2"/>
        <v>797019.70833333337</v>
      </c>
      <c r="F14" s="9">
        <f t="shared" si="1"/>
        <v>130596.29166666663</v>
      </c>
      <c r="G14" s="10">
        <f t="shared" si="3"/>
        <v>1.1638557871294797</v>
      </c>
    </row>
    <row r="15" spans="1:14" ht="15.6" x14ac:dyDescent="0.6">
      <c r="A15" s="4">
        <v>43831</v>
      </c>
      <c r="B15" s="3">
        <v>1003017</v>
      </c>
      <c r="C15" s="8">
        <f t="shared" si="0"/>
        <v>1</v>
      </c>
      <c r="D15" s="9">
        <f t="shared" ref="D15:D50" si="4">AVERAGE(B4:B15)</f>
        <v>791521.25</v>
      </c>
      <c r="E15" s="9">
        <f t="shared" si="2"/>
        <v>797665.16666666674</v>
      </c>
      <c r="F15" s="9">
        <f t="shared" si="1"/>
        <v>205351.83333333326</v>
      </c>
      <c r="G15" s="10">
        <f t="shared" si="3"/>
        <v>1.2574411443732343</v>
      </c>
    </row>
    <row r="16" spans="1:14" ht="15.6" x14ac:dyDescent="0.6">
      <c r="A16" s="4">
        <v>43862</v>
      </c>
      <c r="B16" s="3">
        <v>678494</v>
      </c>
      <c r="C16" s="8">
        <f t="shared" si="0"/>
        <v>2</v>
      </c>
      <c r="D16" s="9">
        <f t="shared" si="4"/>
        <v>794543.83333333337</v>
      </c>
      <c r="E16" s="9">
        <f t="shared" si="2"/>
        <v>797772.75</v>
      </c>
      <c r="F16" s="9">
        <f t="shared" si="1"/>
        <v>-119278.75</v>
      </c>
      <c r="G16" s="10">
        <f t="shared" si="3"/>
        <v>0.85048530424234214</v>
      </c>
    </row>
    <row r="17" spans="1:7" ht="15.6" x14ac:dyDescent="0.6">
      <c r="A17" s="4">
        <v>43891</v>
      </c>
      <c r="B17" s="3">
        <v>579280</v>
      </c>
      <c r="C17" s="8">
        <f t="shared" si="0"/>
        <v>3</v>
      </c>
      <c r="D17" s="9">
        <f t="shared" si="4"/>
        <v>795343.91666666663</v>
      </c>
      <c r="E17" s="9">
        <f t="shared" si="2"/>
        <v>797772.75</v>
      </c>
      <c r="F17" s="9">
        <f t="shared" si="1"/>
        <v>-218492.75</v>
      </c>
      <c r="G17" s="10">
        <f t="shared" si="3"/>
        <v>0.72612156782742954</v>
      </c>
    </row>
    <row r="18" spans="1:7" ht="15.6" x14ac:dyDescent="0.6">
      <c r="A18" s="4">
        <v>43922</v>
      </c>
      <c r="B18" s="3">
        <v>594002</v>
      </c>
      <c r="C18" s="8">
        <f t="shared" si="0"/>
        <v>4</v>
      </c>
      <c r="D18" s="9">
        <f t="shared" si="4"/>
        <v>795343.91666666663</v>
      </c>
      <c r="E18" s="9">
        <f t="shared" si="2"/>
        <v>800014.79166666674</v>
      </c>
      <c r="F18" s="9">
        <f t="shared" si="1"/>
        <v>-206012.79166666674</v>
      </c>
      <c r="G18" s="10">
        <f t="shared" si="3"/>
        <v>0.74248877169198169</v>
      </c>
    </row>
    <row r="19" spans="1:7" ht="15.6" x14ac:dyDescent="0.6">
      <c r="A19" s="4">
        <v>43952</v>
      </c>
      <c r="B19" s="3">
        <v>619605</v>
      </c>
      <c r="C19" s="8">
        <f t="shared" si="0"/>
        <v>5</v>
      </c>
      <c r="D19" s="9">
        <f t="shared" si="4"/>
        <v>796481.83333333337</v>
      </c>
      <c r="E19" s="9">
        <f t="shared" si="2"/>
        <v>804568.25</v>
      </c>
      <c r="F19" s="9">
        <f t="shared" si="1"/>
        <v>-184963.25</v>
      </c>
      <c r="G19" s="10">
        <f t="shared" si="3"/>
        <v>0.77010868872839566</v>
      </c>
    </row>
    <row r="20" spans="1:7" ht="15.6" x14ac:dyDescent="0.6">
      <c r="A20" s="4">
        <v>43983</v>
      </c>
      <c r="B20" s="3">
        <v>800325</v>
      </c>
      <c r="C20" s="8">
        <f t="shared" si="0"/>
        <v>6</v>
      </c>
      <c r="D20" s="9">
        <f t="shared" si="4"/>
        <v>797557.58333333337</v>
      </c>
      <c r="E20" s="9">
        <f t="shared" si="2"/>
        <v>810021.375</v>
      </c>
      <c r="F20" s="9">
        <f t="shared" si="1"/>
        <v>-9696.375</v>
      </c>
      <c r="G20" s="10">
        <f t="shared" si="3"/>
        <v>0.98802948255532141</v>
      </c>
    </row>
    <row r="21" spans="1:7" ht="15.6" x14ac:dyDescent="0.6">
      <c r="A21" s="4">
        <v>44013</v>
      </c>
      <c r="B21" s="3">
        <v>870030</v>
      </c>
      <c r="C21" s="8">
        <f t="shared" si="0"/>
        <v>7</v>
      </c>
      <c r="D21" s="9">
        <f t="shared" si="4"/>
        <v>797772.75</v>
      </c>
      <c r="E21" s="9">
        <f t="shared" si="2"/>
        <v>817627.66666666674</v>
      </c>
      <c r="F21" s="9">
        <f t="shared" si="1"/>
        <v>52402.333333333256</v>
      </c>
      <c r="G21" s="10">
        <f t="shared" si="3"/>
        <v>1.064090704693212</v>
      </c>
    </row>
    <row r="22" spans="1:7" ht="15.6" x14ac:dyDescent="0.6">
      <c r="A22" s="4">
        <v>44044</v>
      </c>
      <c r="B22" s="3">
        <v>753375</v>
      </c>
      <c r="C22" s="8">
        <f t="shared" si="0"/>
        <v>8</v>
      </c>
      <c r="D22" s="9">
        <f t="shared" si="4"/>
        <v>797772.75</v>
      </c>
      <c r="E22" s="9">
        <f t="shared" si="2"/>
        <v>824225.875</v>
      </c>
      <c r="F22" s="9">
        <f t="shared" si="1"/>
        <v>-70850.875</v>
      </c>
      <c r="G22" s="10">
        <f t="shared" si="3"/>
        <v>0.91403949190505573</v>
      </c>
    </row>
    <row r="23" spans="1:7" ht="15.6" x14ac:dyDescent="0.6">
      <c r="A23" s="4">
        <v>44075</v>
      </c>
      <c r="B23" s="3">
        <v>793026</v>
      </c>
      <c r="C23" s="8">
        <f t="shared" si="0"/>
        <v>9</v>
      </c>
      <c r="D23" s="9">
        <f t="shared" si="4"/>
        <v>797772.75</v>
      </c>
      <c r="E23" s="9">
        <f t="shared" si="2"/>
        <v>829293.20833333326</v>
      </c>
      <c r="F23" s="9">
        <f t="shared" si="1"/>
        <v>-36267.208333333256</v>
      </c>
      <c r="G23" s="10">
        <f t="shared" si="3"/>
        <v>0.95626732744354548</v>
      </c>
    </row>
    <row r="24" spans="1:7" ht="15.6" x14ac:dyDescent="0.6">
      <c r="A24" s="4">
        <v>44105</v>
      </c>
      <c r="B24" s="3">
        <v>1016179</v>
      </c>
      <c r="C24" s="8">
        <f t="shared" si="0"/>
        <v>10</v>
      </c>
      <c r="D24" s="9">
        <f t="shared" si="4"/>
        <v>802256.83333333337</v>
      </c>
      <c r="E24" s="9">
        <f t="shared" si="2"/>
        <v>835640.66666666663</v>
      </c>
      <c r="F24" s="9">
        <f t="shared" si="1"/>
        <v>180538.33333333337</v>
      </c>
      <c r="G24" s="10">
        <f t="shared" si="3"/>
        <v>1.2160478068324423</v>
      </c>
    </row>
    <row r="25" spans="1:7" ht="15.6" x14ac:dyDescent="0.6">
      <c r="A25" s="4">
        <v>44136</v>
      </c>
      <c r="B25" s="3">
        <v>1047607</v>
      </c>
      <c r="C25" s="8">
        <f t="shared" si="0"/>
        <v>11</v>
      </c>
      <c r="D25" s="9">
        <f t="shared" si="4"/>
        <v>806879.66666666663</v>
      </c>
      <c r="E25" s="9">
        <f t="shared" si="2"/>
        <v>843108.25</v>
      </c>
      <c r="F25" s="9">
        <f t="shared" si="1"/>
        <v>204498.75</v>
      </c>
      <c r="G25" s="10">
        <f t="shared" si="3"/>
        <v>1.242553373187844</v>
      </c>
    </row>
    <row r="26" spans="1:7" ht="15.6" x14ac:dyDescent="0.6">
      <c r="A26" s="4">
        <v>44166</v>
      </c>
      <c r="B26" s="3">
        <v>1003017</v>
      </c>
      <c r="C26" s="8">
        <f t="shared" si="0"/>
        <v>12</v>
      </c>
      <c r="D26" s="9">
        <f t="shared" si="4"/>
        <v>813163.08333333337</v>
      </c>
      <c r="E26" s="9">
        <f t="shared" si="2"/>
        <v>852755.70833333337</v>
      </c>
      <c r="F26" s="9">
        <f t="shared" si="1"/>
        <v>150261.29166666663</v>
      </c>
      <c r="G26" s="10">
        <f t="shared" si="3"/>
        <v>1.1762067262620199</v>
      </c>
    </row>
    <row r="27" spans="1:7" ht="15.6" x14ac:dyDescent="0.6">
      <c r="A27" s="4">
        <v>44197</v>
      </c>
      <c r="B27" s="3">
        <v>1110167</v>
      </c>
      <c r="C27" s="8">
        <f t="shared" si="0"/>
        <v>1</v>
      </c>
      <c r="D27" s="9">
        <f t="shared" si="4"/>
        <v>822092.25</v>
      </c>
      <c r="E27" s="9">
        <f t="shared" si="2"/>
        <v>865664</v>
      </c>
      <c r="F27" s="9">
        <f t="shared" si="1"/>
        <v>244503</v>
      </c>
      <c r="G27" s="10">
        <f t="shared" si="3"/>
        <v>1.2824456140026614</v>
      </c>
    </row>
    <row r="28" spans="1:7" ht="15.6" x14ac:dyDescent="0.6">
      <c r="A28" s="4">
        <v>44228</v>
      </c>
      <c r="B28" s="3">
        <v>729701</v>
      </c>
      <c r="C28" s="8">
        <f t="shared" si="0"/>
        <v>2</v>
      </c>
      <c r="D28" s="9">
        <f t="shared" si="4"/>
        <v>826359.5</v>
      </c>
      <c r="E28" s="9">
        <f t="shared" si="2"/>
        <v>877562.875</v>
      </c>
      <c r="F28" s="9">
        <f t="shared" si="1"/>
        <v>-147861.875</v>
      </c>
      <c r="G28" s="10">
        <f t="shared" si="3"/>
        <v>0.83150851156961259</v>
      </c>
    </row>
    <row r="29" spans="1:7" ht="15.6" x14ac:dyDescent="0.6">
      <c r="A29" s="4">
        <v>44256</v>
      </c>
      <c r="B29" s="3">
        <v>649689</v>
      </c>
      <c r="C29" s="8">
        <f t="shared" si="0"/>
        <v>3</v>
      </c>
      <c r="D29" s="9">
        <f t="shared" si="4"/>
        <v>832226.91666666663</v>
      </c>
      <c r="E29" s="9">
        <f t="shared" si="2"/>
        <v>886972.54166666674</v>
      </c>
      <c r="F29" s="9">
        <f t="shared" si="1"/>
        <v>-237283.54166666674</v>
      </c>
      <c r="G29" s="10">
        <f t="shared" si="3"/>
        <v>0.73247927019161285</v>
      </c>
    </row>
    <row r="30" spans="1:7" ht="15.6" x14ac:dyDescent="0.6">
      <c r="A30" s="4">
        <v>44287</v>
      </c>
      <c r="B30" s="3">
        <v>675932</v>
      </c>
      <c r="C30" s="8">
        <f t="shared" si="0"/>
        <v>4</v>
      </c>
      <c r="D30" s="9">
        <f t="shared" si="4"/>
        <v>839054.41666666663</v>
      </c>
      <c r="E30" s="9">
        <f t="shared" si="2"/>
        <v>896713.29166666674</v>
      </c>
      <c r="F30" s="9">
        <f t="shared" si="1"/>
        <v>-220781.29166666674</v>
      </c>
      <c r="G30" s="10">
        <f t="shared" si="3"/>
        <v>0.75378831370246124</v>
      </c>
    </row>
    <row r="31" spans="1:7" ht="15.6" x14ac:dyDescent="0.6">
      <c r="A31" s="4">
        <v>44317</v>
      </c>
      <c r="B31" s="3">
        <v>716897</v>
      </c>
      <c r="C31" s="8">
        <f t="shared" si="0"/>
        <v>5</v>
      </c>
      <c r="D31" s="9">
        <f t="shared" si="4"/>
        <v>847162.08333333337</v>
      </c>
      <c r="E31" s="9">
        <f t="shared" si="2"/>
        <v>906695.875</v>
      </c>
      <c r="F31" s="9">
        <f t="shared" si="1"/>
        <v>-189798.875</v>
      </c>
      <c r="G31" s="10">
        <f t="shared" si="3"/>
        <v>0.79066974910413046</v>
      </c>
    </row>
    <row r="32" spans="1:7" ht="15.6" x14ac:dyDescent="0.6">
      <c r="A32" s="4">
        <v>44348</v>
      </c>
      <c r="B32" s="3">
        <v>934572</v>
      </c>
      <c r="C32" s="8">
        <f t="shared" si="0"/>
        <v>6</v>
      </c>
      <c r="D32" s="9">
        <f t="shared" si="4"/>
        <v>858349.33333333337</v>
      </c>
      <c r="E32" s="9">
        <f t="shared" si="2"/>
        <v>916227.75</v>
      </c>
      <c r="F32" s="9">
        <f t="shared" si="1"/>
        <v>18344.25</v>
      </c>
      <c r="G32" s="10">
        <f t="shared" si="3"/>
        <v>1.0200214957471001</v>
      </c>
    </row>
    <row r="33" spans="1:7" ht="15.6" x14ac:dyDescent="0.6">
      <c r="A33" s="4">
        <v>44378</v>
      </c>
      <c r="B33" s="3">
        <v>1045582</v>
      </c>
      <c r="C33" s="8">
        <f t="shared" si="0"/>
        <v>7</v>
      </c>
      <c r="D33" s="9">
        <f t="shared" si="4"/>
        <v>872978.66666666663</v>
      </c>
      <c r="E33" s="9">
        <f t="shared" si="2"/>
        <v>929943.75</v>
      </c>
      <c r="F33" s="9">
        <f t="shared" si="1"/>
        <v>115638.25</v>
      </c>
      <c r="G33" s="10">
        <f t="shared" si="3"/>
        <v>1.1243497254538244</v>
      </c>
    </row>
    <row r="34" spans="1:7" ht="15.6" x14ac:dyDescent="0.6">
      <c r="A34" s="4">
        <v>44409</v>
      </c>
      <c r="B34" s="3">
        <v>863396</v>
      </c>
      <c r="C34" s="8">
        <f t="shared" si="0"/>
        <v>8</v>
      </c>
      <c r="D34" s="9">
        <f t="shared" si="4"/>
        <v>882147.08333333337</v>
      </c>
      <c r="E34" s="9">
        <f t="shared" si="2"/>
        <v>945276.04166666663</v>
      </c>
      <c r="F34" s="9">
        <f t="shared" si="1"/>
        <v>-81880.041666666628</v>
      </c>
      <c r="G34" s="10">
        <f t="shared" si="3"/>
        <v>0.91337975569305707</v>
      </c>
    </row>
    <row r="35" spans="1:7" ht="15.6" x14ac:dyDescent="0.6">
      <c r="A35" s="4">
        <v>44440</v>
      </c>
      <c r="B35" s="3">
        <v>908837</v>
      </c>
      <c r="C35" s="8">
        <f t="shared" si="0"/>
        <v>9</v>
      </c>
      <c r="D35" s="9">
        <f t="shared" si="4"/>
        <v>891798</v>
      </c>
      <c r="E35" s="9">
        <f t="shared" si="2"/>
        <v>956771</v>
      </c>
      <c r="F35" s="9">
        <f t="shared" si="1"/>
        <v>-47934</v>
      </c>
      <c r="G35" s="10">
        <f t="shared" si="3"/>
        <v>0.94990023736087315</v>
      </c>
    </row>
    <row r="36" spans="1:7" ht="15.6" x14ac:dyDescent="0.6">
      <c r="A36" s="4">
        <v>44470</v>
      </c>
      <c r="B36" s="3">
        <v>1134146</v>
      </c>
      <c r="C36" s="8">
        <f t="shared" si="0"/>
        <v>10</v>
      </c>
      <c r="D36" s="9">
        <f t="shared" si="4"/>
        <v>901628.58333333337</v>
      </c>
      <c r="E36" s="9">
        <f t="shared" si="2"/>
        <v>967817.875</v>
      </c>
      <c r="F36" s="9">
        <f t="shared" si="1"/>
        <v>166328.125</v>
      </c>
      <c r="G36" s="10">
        <f t="shared" si="3"/>
        <v>1.171858909921456</v>
      </c>
    </row>
    <row r="37" spans="1:7" ht="15.6" x14ac:dyDescent="0.6">
      <c r="A37" s="4">
        <v>44501</v>
      </c>
      <c r="B37" s="3">
        <v>1169222</v>
      </c>
      <c r="C37" s="8">
        <f t="shared" si="0"/>
        <v>11</v>
      </c>
      <c r="D37" s="9">
        <f t="shared" si="4"/>
        <v>911763.16666666663</v>
      </c>
      <c r="E37" s="9">
        <f t="shared" si="2"/>
        <v>979424.83333333326</v>
      </c>
      <c r="F37" s="9">
        <f t="shared" si="1"/>
        <v>189797.16666666674</v>
      </c>
      <c r="G37" s="10">
        <f t="shared" si="3"/>
        <v>1.1937843111662985</v>
      </c>
    </row>
    <row r="38" spans="1:7" ht="15.6" x14ac:dyDescent="0.6">
      <c r="A38" s="4">
        <v>44531</v>
      </c>
      <c r="B38" s="3">
        <v>1110167</v>
      </c>
      <c r="C38" s="8">
        <f t="shared" si="0"/>
        <v>12</v>
      </c>
      <c r="D38" s="9">
        <f t="shared" si="4"/>
        <v>920692.33333333337</v>
      </c>
      <c r="E38" s="9">
        <f t="shared" si="2"/>
        <v>993187.125</v>
      </c>
      <c r="F38" s="9">
        <f t="shared" si="1"/>
        <v>116979.875</v>
      </c>
      <c r="G38" s="10">
        <f t="shared" si="3"/>
        <v>1.1177823111631657</v>
      </c>
    </row>
    <row r="39" spans="1:7" ht="15.6" x14ac:dyDescent="0.6">
      <c r="A39" s="4">
        <v>44562</v>
      </c>
      <c r="B39" s="3">
        <v>1332201</v>
      </c>
      <c r="C39" s="8">
        <f t="shared" si="0"/>
        <v>1</v>
      </c>
      <c r="D39" s="9">
        <f t="shared" si="4"/>
        <v>939195.16666666663</v>
      </c>
      <c r="E39" s="9">
        <f t="shared" si="2"/>
        <v>1009688.4583333333</v>
      </c>
      <c r="F39" s="9">
        <f t="shared" si="1"/>
        <v>322512.54166666674</v>
      </c>
      <c r="G39" s="10">
        <f t="shared" si="3"/>
        <v>1.3194178748948264</v>
      </c>
    </row>
    <row r="40" spans="1:7" ht="15.6" x14ac:dyDescent="0.6">
      <c r="A40" s="4">
        <v>44593</v>
      </c>
      <c r="B40" s="3">
        <v>875642</v>
      </c>
      <c r="C40" s="8">
        <f t="shared" si="0"/>
        <v>2</v>
      </c>
      <c r="D40" s="9">
        <f t="shared" si="4"/>
        <v>951356.91666666663</v>
      </c>
      <c r="E40" s="9">
        <f t="shared" si="2"/>
        <v>1025596.6666666666</v>
      </c>
      <c r="F40" s="9">
        <f t="shared" si="1"/>
        <v>-149954.66666666663</v>
      </c>
      <c r="G40" s="10">
        <f t="shared" si="3"/>
        <v>0.85378787632565112</v>
      </c>
    </row>
    <row r="41" spans="1:7" ht="15.6" x14ac:dyDescent="0.6">
      <c r="A41" s="4">
        <v>44621</v>
      </c>
      <c r="B41" s="3">
        <v>779627</v>
      </c>
      <c r="C41" s="8">
        <f t="shared" si="0"/>
        <v>3</v>
      </c>
      <c r="D41" s="9">
        <f t="shared" si="4"/>
        <v>962185.08333333337</v>
      </c>
      <c r="E41" s="9">
        <f t="shared" si="2"/>
        <v>1040365.3333333333</v>
      </c>
      <c r="F41" s="9">
        <f t="shared" si="1"/>
        <v>-260738.33333333326</v>
      </c>
      <c r="G41" s="10">
        <f t="shared" si="3"/>
        <v>0.74937810307661157</v>
      </c>
    </row>
    <row r="42" spans="1:7" ht="15.6" x14ac:dyDescent="0.6">
      <c r="A42" s="4">
        <v>44652</v>
      </c>
      <c r="B42" s="3">
        <v>811119</v>
      </c>
      <c r="C42" s="8">
        <f t="shared" si="0"/>
        <v>4</v>
      </c>
      <c r="D42" s="9">
        <f t="shared" si="4"/>
        <v>973450.66666666663</v>
      </c>
      <c r="E42" s="9">
        <f t="shared" si="2"/>
        <v>1057390.25</v>
      </c>
      <c r="F42" s="9">
        <f t="shared" si="1"/>
        <v>-246271.25</v>
      </c>
      <c r="G42" s="10">
        <f t="shared" si="3"/>
        <v>0.76709521390044977</v>
      </c>
    </row>
    <row r="43" spans="1:7" ht="15.6" x14ac:dyDescent="0.6">
      <c r="A43" s="4">
        <v>44682</v>
      </c>
      <c r="B43" s="3">
        <v>860277</v>
      </c>
      <c r="C43" s="8">
        <f t="shared" si="0"/>
        <v>5</v>
      </c>
      <c r="D43" s="9">
        <f t="shared" si="4"/>
        <v>985399</v>
      </c>
      <c r="E43" s="9">
        <f>AVERAGE(D48:D49)</f>
        <v>1076585.0416666665</v>
      </c>
      <c r="F43" s="9">
        <f>B43-E43</f>
        <v>-216308.04166666651</v>
      </c>
      <c r="G43" s="10">
        <f t="shared" si="3"/>
        <v>0.79907946581553935</v>
      </c>
    </row>
    <row r="44" spans="1:7" ht="15.6" x14ac:dyDescent="0.6">
      <c r="A44" s="4">
        <v>44713</v>
      </c>
      <c r="B44" s="3">
        <v>1121487</v>
      </c>
      <c r="C44" s="8">
        <f t="shared" si="0"/>
        <v>6</v>
      </c>
      <c r="D44" s="9">
        <f t="shared" si="4"/>
        <v>1000975.25</v>
      </c>
      <c r="E44" s="9"/>
      <c r="F44" s="9"/>
      <c r="G44" s="10"/>
    </row>
    <row r="45" spans="1:7" ht="15.6" x14ac:dyDescent="0.6">
      <c r="A45" s="4">
        <v>44743</v>
      </c>
      <c r="B45" s="3">
        <v>1254699</v>
      </c>
      <c r="C45" s="8">
        <f t="shared" si="0"/>
        <v>7</v>
      </c>
      <c r="D45" s="9">
        <f t="shared" si="4"/>
        <v>1018401.6666666666</v>
      </c>
      <c r="E45" s="8"/>
      <c r="F45" s="9"/>
      <c r="G45" s="10"/>
    </row>
    <row r="46" spans="1:7" ht="15.6" x14ac:dyDescent="0.6">
      <c r="A46" s="4">
        <v>44774</v>
      </c>
      <c r="B46" s="3">
        <v>1036076</v>
      </c>
      <c r="C46" s="8">
        <f t="shared" si="0"/>
        <v>8</v>
      </c>
      <c r="D46" s="9">
        <f t="shared" si="4"/>
        <v>1032791.6666666666</v>
      </c>
      <c r="E46" s="8"/>
      <c r="F46" s="9"/>
      <c r="G46" s="10"/>
    </row>
    <row r="47" spans="1:7" ht="15.6" x14ac:dyDescent="0.6">
      <c r="A47" s="4">
        <v>44805</v>
      </c>
      <c r="B47" s="3">
        <v>1090605</v>
      </c>
      <c r="C47" s="8">
        <f t="shared" si="0"/>
        <v>9</v>
      </c>
      <c r="D47" s="9">
        <f t="shared" si="4"/>
        <v>1047939</v>
      </c>
      <c r="E47" s="8"/>
      <c r="F47" s="9"/>
      <c r="G47" s="10"/>
    </row>
    <row r="48" spans="1:7" ht="15.6" x14ac:dyDescent="0.6">
      <c r="A48" s="4">
        <v>44835</v>
      </c>
      <c r="B48" s="3">
        <v>1360976</v>
      </c>
      <c r="C48" s="8">
        <f t="shared" si="0"/>
        <v>10</v>
      </c>
      <c r="D48" s="9">
        <f t="shared" si="4"/>
        <v>1066841.5</v>
      </c>
      <c r="E48" s="8"/>
      <c r="F48" s="9"/>
      <c r="G48" s="10"/>
    </row>
    <row r="49" spans="1:7" ht="15.6" x14ac:dyDescent="0.6">
      <c r="A49" s="4">
        <v>44866</v>
      </c>
      <c r="B49" s="3">
        <v>1403067</v>
      </c>
      <c r="C49" s="8">
        <f t="shared" si="0"/>
        <v>11</v>
      </c>
      <c r="D49" s="9">
        <f t="shared" si="4"/>
        <v>1086328.5833333333</v>
      </c>
      <c r="E49" s="8"/>
      <c r="F49" s="9"/>
      <c r="G49" s="10"/>
    </row>
    <row r="50" spans="1:7" ht="15.6" x14ac:dyDescent="0.6">
      <c r="A50" s="4">
        <v>44896</v>
      </c>
      <c r="B50" s="3">
        <v>1332201</v>
      </c>
      <c r="C50" s="8">
        <f t="shared" si="0"/>
        <v>12</v>
      </c>
      <c r="D50" s="9">
        <f t="shared" si="4"/>
        <v>1104831.4166666667</v>
      </c>
      <c r="E50" s="8"/>
      <c r="F50" s="9"/>
      <c r="G50" s="10"/>
    </row>
    <row r="52" spans="1:7" x14ac:dyDescent="0.55000000000000004">
      <c r="A52" s="106" t="s">
        <v>35</v>
      </c>
      <c r="B52" s="106"/>
      <c r="C52" s="106"/>
      <c r="D52" s="106"/>
      <c r="E52" s="106"/>
      <c r="F52" s="106"/>
    </row>
    <row r="53" spans="1:7" x14ac:dyDescent="0.55000000000000004">
      <c r="A53" s="32" t="s">
        <v>34</v>
      </c>
      <c r="B53" s="68">
        <v>2019</v>
      </c>
      <c r="C53" s="68">
        <v>2020</v>
      </c>
      <c r="D53" s="68">
        <v>2021</v>
      </c>
      <c r="E53" s="68">
        <v>2022</v>
      </c>
      <c r="F53" s="32" t="s">
        <v>185</v>
      </c>
    </row>
    <row r="54" spans="1:7" x14ac:dyDescent="0.55000000000000004">
      <c r="A54" s="69" t="s">
        <v>21</v>
      </c>
      <c r="B54" s="70"/>
      <c r="C54" s="71">
        <v>205351.83333333326</v>
      </c>
      <c r="D54" s="71">
        <v>244503</v>
      </c>
      <c r="E54" s="71">
        <v>322512.54166666674</v>
      </c>
      <c r="F54" s="71">
        <f>MEDIAN(B54:E54)</f>
        <v>244503</v>
      </c>
    </row>
    <row r="55" spans="1:7" x14ac:dyDescent="0.55000000000000004">
      <c r="A55" s="72" t="s">
        <v>22</v>
      </c>
      <c r="B55" s="73"/>
      <c r="C55" s="74">
        <v>-119278.75</v>
      </c>
      <c r="D55" s="74">
        <v>-147861.875</v>
      </c>
      <c r="E55" s="74">
        <v>-149954.66666666663</v>
      </c>
      <c r="F55" s="74">
        <f t="shared" ref="F55:F65" si="5">MEDIAN(B55:E55)</f>
        <v>-147861.875</v>
      </c>
    </row>
    <row r="56" spans="1:7" x14ac:dyDescent="0.55000000000000004">
      <c r="A56" s="72" t="s">
        <v>23</v>
      </c>
      <c r="B56" s="73"/>
      <c r="C56" s="74">
        <v>-218492.75</v>
      </c>
      <c r="D56" s="74">
        <v>-237283.54166666674</v>
      </c>
      <c r="E56" s="74">
        <v>-260738.33333333326</v>
      </c>
      <c r="F56" s="74">
        <f t="shared" si="5"/>
        <v>-237283.54166666674</v>
      </c>
    </row>
    <row r="57" spans="1:7" x14ac:dyDescent="0.55000000000000004">
      <c r="A57" s="72" t="s">
        <v>24</v>
      </c>
      <c r="B57" s="73"/>
      <c r="C57" s="74">
        <v>-206012.79166666674</v>
      </c>
      <c r="D57" s="74">
        <v>-220781.29166666674</v>
      </c>
      <c r="E57" s="74">
        <v>-246271.25</v>
      </c>
      <c r="F57" s="74">
        <f t="shared" si="5"/>
        <v>-220781.29166666674</v>
      </c>
    </row>
    <row r="58" spans="1:7" x14ac:dyDescent="0.55000000000000004">
      <c r="A58" s="72" t="s">
        <v>25</v>
      </c>
      <c r="B58" s="73"/>
      <c r="C58" s="74">
        <v>-184963.25</v>
      </c>
      <c r="D58" s="74">
        <v>-189798.875</v>
      </c>
      <c r="E58" s="74">
        <v>-216308.04166666651</v>
      </c>
      <c r="F58" s="74">
        <f t="shared" si="5"/>
        <v>-189798.875</v>
      </c>
    </row>
    <row r="59" spans="1:7" x14ac:dyDescent="0.55000000000000004">
      <c r="A59" s="72" t="s">
        <v>26</v>
      </c>
      <c r="B59" s="73"/>
      <c r="C59" s="74">
        <v>-9696.375</v>
      </c>
      <c r="D59" s="74">
        <v>18344.25</v>
      </c>
      <c r="E59" s="74"/>
      <c r="F59" s="74">
        <f t="shared" si="5"/>
        <v>4323.9375</v>
      </c>
    </row>
    <row r="60" spans="1:7" x14ac:dyDescent="0.55000000000000004">
      <c r="A60" s="72" t="s">
        <v>27</v>
      </c>
      <c r="B60" s="74">
        <v>79068.458333333256</v>
      </c>
      <c r="C60" s="74">
        <v>52402.333333333256</v>
      </c>
      <c r="D60" s="74">
        <v>115638.25</v>
      </c>
      <c r="E60" s="74"/>
      <c r="F60" s="74">
        <f t="shared" si="5"/>
        <v>79068.458333333256</v>
      </c>
    </row>
    <row r="61" spans="1:7" x14ac:dyDescent="0.55000000000000004">
      <c r="A61" s="72" t="s">
        <v>28</v>
      </c>
      <c r="B61" s="74">
        <v>-39657.541666666744</v>
      </c>
      <c r="C61" s="74">
        <v>-70850.875</v>
      </c>
      <c r="D61" s="74">
        <v>-81880.041666666628</v>
      </c>
      <c r="E61" s="74"/>
      <c r="F61" s="74">
        <f t="shared" si="5"/>
        <v>-70850.875</v>
      </c>
    </row>
    <row r="62" spans="1:7" x14ac:dyDescent="0.55000000000000004">
      <c r="A62" s="72" t="s">
        <v>29</v>
      </c>
      <c r="B62" s="74">
        <v>-1917.875</v>
      </c>
      <c r="C62" s="74">
        <v>-36267.208333333256</v>
      </c>
      <c r="D62" s="74">
        <v>-47934</v>
      </c>
      <c r="E62" s="74"/>
      <c r="F62" s="74">
        <f t="shared" si="5"/>
        <v>-36267.208333333256</v>
      </c>
    </row>
    <row r="63" spans="1:7" x14ac:dyDescent="0.55000000000000004">
      <c r="A63" s="72" t="s">
        <v>30</v>
      </c>
      <c r="B63" s="74">
        <v>167026.08333333337</v>
      </c>
      <c r="C63" s="74">
        <v>180538.33333333337</v>
      </c>
      <c r="D63" s="74">
        <v>166328.125</v>
      </c>
      <c r="E63" s="74"/>
      <c r="F63" s="74">
        <f t="shared" si="5"/>
        <v>167026.08333333337</v>
      </c>
    </row>
    <row r="64" spans="1:7" x14ac:dyDescent="0.55000000000000004">
      <c r="A64" s="72" t="s">
        <v>31</v>
      </c>
      <c r="B64" s="74">
        <v>196220.125</v>
      </c>
      <c r="C64" s="74">
        <v>204498.75</v>
      </c>
      <c r="D64" s="74">
        <v>189797.16666666674</v>
      </c>
      <c r="E64" s="74"/>
      <c r="F64" s="74">
        <f t="shared" si="5"/>
        <v>196220.125</v>
      </c>
    </row>
    <row r="65" spans="1:6" x14ac:dyDescent="0.55000000000000004">
      <c r="A65" s="72" t="s">
        <v>32</v>
      </c>
      <c r="B65" s="74">
        <v>130596.29166666663</v>
      </c>
      <c r="C65" s="74">
        <v>150261.29166666663</v>
      </c>
      <c r="D65" s="74">
        <v>116979.875</v>
      </c>
      <c r="E65" s="74"/>
      <c r="F65" s="74">
        <f t="shared" si="5"/>
        <v>130596.29166666663</v>
      </c>
    </row>
  </sheetData>
  <mergeCells count="7">
    <mergeCell ref="A1:G1"/>
    <mergeCell ref="A52:F52"/>
    <mergeCell ref="I2:N2"/>
    <mergeCell ref="I3:N3"/>
    <mergeCell ref="I4:N4"/>
    <mergeCell ref="I5:N5"/>
    <mergeCell ref="I1:N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BC0F-E52E-489E-9D68-B823832C9030}">
  <dimension ref="A1:AB50"/>
  <sheetViews>
    <sheetView zoomScaleNormal="100" workbookViewId="0">
      <selection activeCell="O9" sqref="O9:Q12"/>
    </sheetView>
  </sheetViews>
  <sheetFormatPr defaultRowHeight="14.4" x14ac:dyDescent="0.55000000000000004"/>
  <cols>
    <col min="2" max="2" width="17.15625" bestFit="1" customWidth="1"/>
    <col min="3" max="3" width="21.41796875" bestFit="1" customWidth="1"/>
    <col min="10" max="10" width="13.5234375" bestFit="1" customWidth="1"/>
    <col min="12" max="12" width="12" customWidth="1"/>
    <col min="13" max="13" width="13.20703125" customWidth="1"/>
    <col min="14" max="14" width="10" customWidth="1"/>
    <col min="15" max="15" width="11.68359375" customWidth="1"/>
    <col min="16" max="18" width="8.89453125" bestFit="1" customWidth="1"/>
    <col min="19" max="19" width="12" bestFit="1" customWidth="1"/>
    <col min="20" max="20" width="8.89453125" bestFit="1" customWidth="1"/>
    <col min="21" max="21" width="1" customWidth="1"/>
    <col min="22" max="22" width="12.9453125" bestFit="1" customWidth="1"/>
    <col min="23" max="23" width="8.89453125" bestFit="1" customWidth="1"/>
    <col min="24" max="24" width="10.3671875" bestFit="1" customWidth="1"/>
    <col min="25" max="25" width="12" bestFit="1" customWidth="1"/>
    <col min="26" max="26" width="8.3671875" bestFit="1" customWidth="1"/>
    <col min="28" max="28" width="11.05078125" customWidth="1"/>
  </cols>
  <sheetData>
    <row r="1" spans="1:28" ht="15.6" x14ac:dyDescent="0.6">
      <c r="A1" s="105" t="s">
        <v>3</v>
      </c>
      <c r="B1" s="105"/>
      <c r="C1" s="105"/>
      <c r="D1" s="105"/>
      <c r="E1" s="105"/>
      <c r="F1" s="105"/>
      <c r="G1" s="105"/>
      <c r="H1" s="105"/>
      <c r="I1" s="105"/>
      <c r="J1" s="105"/>
      <c r="L1" s="129" t="s">
        <v>40</v>
      </c>
      <c r="M1" s="129"/>
      <c r="N1" s="129"/>
      <c r="O1" s="130" t="s">
        <v>140</v>
      </c>
      <c r="P1" s="106" t="s">
        <v>40</v>
      </c>
      <c r="Q1" s="106"/>
      <c r="R1" s="106"/>
      <c r="S1" s="106"/>
      <c r="T1" s="106"/>
      <c r="V1" s="106" t="s">
        <v>46</v>
      </c>
      <c r="W1" s="106"/>
      <c r="X1" s="106"/>
      <c r="Y1" s="106"/>
      <c r="Z1" s="106"/>
    </row>
    <row r="2" spans="1:28" ht="16.8" x14ac:dyDescent="0.6">
      <c r="A2" s="67" t="s">
        <v>0</v>
      </c>
      <c r="B2" s="67" t="s">
        <v>138</v>
      </c>
      <c r="C2" s="67" t="s">
        <v>139</v>
      </c>
      <c r="D2" s="67" t="s">
        <v>34</v>
      </c>
      <c r="E2" s="32" t="s">
        <v>186</v>
      </c>
      <c r="F2" s="32" t="s">
        <v>36</v>
      </c>
      <c r="G2" s="32" t="s">
        <v>37</v>
      </c>
      <c r="H2" s="32" t="s">
        <v>38</v>
      </c>
      <c r="I2" s="32" t="s">
        <v>39</v>
      </c>
      <c r="J2" s="32" t="s">
        <v>187</v>
      </c>
      <c r="L2" s="14" t="s">
        <v>41</v>
      </c>
      <c r="M2" s="26">
        <f>AVERAGE(G4:G44)</f>
        <v>-944.38784383498876</v>
      </c>
      <c r="O2" s="130"/>
      <c r="P2" s="32" t="s">
        <v>41</v>
      </c>
      <c r="Q2" s="32" t="s">
        <v>42</v>
      </c>
      <c r="R2" s="32" t="s">
        <v>43</v>
      </c>
      <c r="S2" s="32" t="s">
        <v>44</v>
      </c>
      <c r="T2" s="32" t="s">
        <v>45</v>
      </c>
      <c r="V2" s="32" t="s">
        <v>41</v>
      </c>
      <c r="W2" s="32" t="s">
        <v>42</v>
      </c>
      <c r="X2" s="32" t="s">
        <v>43</v>
      </c>
      <c r="Y2" s="32" t="s">
        <v>44</v>
      </c>
      <c r="Z2" s="32" t="s">
        <v>45</v>
      </c>
    </row>
    <row r="3" spans="1:28" ht="15.6" x14ac:dyDescent="0.6">
      <c r="A3" s="75">
        <v>43466</v>
      </c>
      <c r="B3" s="64">
        <v>378052</v>
      </c>
      <c r="C3" s="64">
        <v>0</v>
      </c>
      <c r="D3" s="64">
        <f>MONTH(A3)</f>
        <v>1</v>
      </c>
      <c r="E3" s="69">
        <v>0.4</v>
      </c>
      <c r="F3" s="76"/>
      <c r="G3" s="76"/>
      <c r="H3" s="70"/>
      <c r="I3" s="70"/>
      <c r="J3" s="70"/>
      <c r="L3" s="14" t="s">
        <v>42</v>
      </c>
      <c r="M3" s="26">
        <f>AVERAGE(H4:H44)</f>
        <v>17169.743174393807</v>
      </c>
      <c r="O3" s="69">
        <v>0.1</v>
      </c>
      <c r="P3" s="79">
        <v>-3521.3918153043132</v>
      </c>
      <c r="Q3" s="79">
        <v>17768.840288129595</v>
      </c>
      <c r="R3" s="80">
        <v>4.5459397513081125E-2</v>
      </c>
      <c r="S3" s="76">
        <v>539997183.86340249</v>
      </c>
      <c r="T3" s="79">
        <v>23237.839483553598</v>
      </c>
      <c r="U3" s="47"/>
      <c r="V3" s="79">
        <v>12495.706442747265</v>
      </c>
      <c r="W3" s="79">
        <v>22470.333333333332</v>
      </c>
      <c r="X3" s="80">
        <v>5.5188828258826587E-2</v>
      </c>
      <c r="Y3" s="76">
        <v>757567356.16998231</v>
      </c>
      <c r="Z3" s="79">
        <v>27523.941508620861</v>
      </c>
    </row>
    <row r="4" spans="1:28" ht="15.6" x14ac:dyDescent="0.6">
      <c r="A4" s="15">
        <v>43497</v>
      </c>
      <c r="B4" s="3">
        <v>395196</v>
      </c>
      <c r="C4" s="3">
        <v>0</v>
      </c>
      <c r="D4" s="3">
        <f t="shared" ref="D4:D50" si="0">MONTH(A4)</f>
        <v>2</v>
      </c>
      <c r="E4" s="73"/>
      <c r="F4" s="77">
        <f>AVERAGE(B3:B14)</f>
        <v>394143</v>
      </c>
      <c r="G4" s="77">
        <f>B4-F4</f>
        <v>1053</v>
      </c>
      <c r="H4" s="74">
        <f>ABS(G4)</f>
        <v>1053</v>
      </c>
      <c r="I4" s="78">
        <f>H4/B4</f>
        <v>2.664500652840616E-3</v>
      </c>
      <c r="J4" s="77">
        <f>G4^2</f>
        <v>1108809</v>
      </c>
      <c r="L4" s="14" t="s">
        <v>43</v>
      </c>
      <c r="M4" s="27">
        <f>AVERAGE(I4:I44)</f>
        <v>4.3656869656053025E-2</v>
      </c>
      <c r="O4" s="72">
        <v>0.2</v>
      </c>
      <c r="P4" s="81">
        <v>-1961.0159568985634</v>
      </c>
      <c r="Q4" s="81">
        <v>17490.79858209391</v>
      </c>
      <c r="R4" s="78">
        <v>4.4589038145146996E-2</v>
      </c>
      <c r="S4" s="77">
        <v>556307087.62223351</v>
      </c>
      <c r="T4" s="81">
        <v>23586.163054261993</v>
      </c>
      <c r="U4" s="47"/>
      <c r="V4" s="81">
        <v>14138.330846567522</v>
      </c>
      <c r="W4" s="81">
        <v>22470.333333333332</v>
      </c>
      <c r="X4" s="78">
        <v>5.4950078582026191E-2</v>
      </c>
      <c r="Y4" s="77">
        <v>801317075.79366934</v>
      </c>
      <c r="Z4" s="81">
        <v>28307.544503076726</v>
      </c>
    </row>
    <row r="5" spans="1:28" ht="15.6" x14ac:dyDescent="0.6">
      <c r="A5" s="15">
        <v>43525</v>
      </c>
      <c r="B5" s="3">
        <v>364619</v>
      </c>
      <c r="C5" s="3">
        <v>0</v>
      </c>
      <c r="D5" s="3">
        <f t="shared" si="0"/>
        <v>3</v>
      </c>
      <c r="E5" s="73"/>
      <c r="F5" s="77">
        <f>$E$3*B4+(1-$E$3)*F4</f>
        <v>394564.2</v>
      </c>
      <c r="G5" s="77">
        <f t="shared" ref="G5:G44" si="1">B5-F5</f>
        <v>-29945.200000000012</v>
      </c>
      <c r="H5" s="74">
        <f t="shared" ref="H5:H50" si="2">ABS(G5)</f>
        <v>29945.200000000012</v>
      </c>
      <c r="I5" s="78">
        <f t="shared" ref="I5:I44" si="3">H5/B5</f>
        <v>8.2127371310875219E-2</v>
      </c>
      <c r="J5" s="77">
        <f t="shared" ref="J5:J50" si="4">G5^2</f>
        <v>896715003.04000068</v>
      </c>
      <c r="L5" s="14" t="s">
        <v>44</v>
      </c>
      <c r="M5" s="17">
        <f>AVERAGE(J4:J44)</f>
        <v>605685992.64767051</v>
      </c>
      <c r="O5" s="72">
        <v>0.3</v>
      </c>
      <c r="P5" s="81">
        <v>-1272.491138631488</v>
      </c>
      <c r="Q5" s="81">
        <v>17259.915345293783</v>
      </c>
      <c r="R5" s="78">
        <v>4.3913598207031723E-2</v>
      </c>
      <c r="S5" s="77">
        <v>579507096.65304589</v>
      </c>
      <c r="T5" s="81">
        <v>24072.953633757654</v>
      </c>
      <c r="U5" s="47"/>
      <c r="V5" s="81">
        <v>13709.64100516797</v>
      </c>
      <c r="W5" s="81">
        <v>22470.333333333332</v>
      </c>
      <c r="X5" s="78">
        <v>5.5012387141940261E-2</v>
      </c>
      <c r="Y5" s="77">
        <v>789378933.15724981</v>
      </c>
      <c r="Z5" s="81">
        <v>28095.888189506481</v>
      </c>
    </row>
    <row r="6" spans="1:28" ht="15.6" x14ac:dyDescent="0.6">
      <c r="A6" s="15">
        <v>43556</v>
      </c>
      <c r="B6" s="3">
        <v>383309</v>
      </c>
      <c r="C6" s="3">
        <v>0</v>
      </c>
      <c r="D6" s="3">
        <f t="shared" si="0"/>
        <v>4</v>
      </c>
      <c r="E6" s="73"/>
      <c r="F6" s="77">
        <f t="shared" ref="F6:F45" si="5">$E$3*B5+(1-$E$3)*F5</f>
        <v>382586.12</v>
      </c>
      <c r="G6" s="77">
        <f t="shared" si="1"/>
        <v>722.88000000000466</v>
      </c>
      <c r="H6" s="74">
        <f t="shared" si="2"/>
        <v>722.88000000000466</v>
      </c>
      <c r="I6" s="78">
        <f t="shared" si="3"/>
        <v>1.8858936262910724E-3</v>
      </c>
      <c r="J6" s="77">
        <f t="shared" si="4"/>
        <v>522555.49440000672</v>
      </c>
      <c r="L6" s="14" t="s">
        <v>45</v>
      </c>
      <c r="M6" s="18">
        <f>SQRT(M5)</f>
        <v>24610.688585402695</v>
      </c>
      <c r="O6" s="72">
        <v>0.4</v>
      </c>
      <c r="P6" s="81">
        <v>-944.38784383498876</v>
      </c>
      <c r="Q6" s="81">
        <v>17169.743174393807</v>
      </c>
      <c r="R6" s="78">
        <v>4.3656869656053025E-2</v>
      </c>
      <c r="S6" s="77">
        <v>605685992.64767051</v>
      </c>
      <c r="T6" s="81">
        <v>24610.688585402695</v>
      </c>
      <c r="U6" s="47"/>
      <c r="V6" s="81">
        <v>13545.960638893885</v>
      </c>
      <c r="W6" s="81">
        <v>22470.333333333332</v>
      </c>
      <c r="X6" s="78">
        <v>5.5036177507196998E-2</v>
      </c>
      <c r="Y6" s="77">
        <v>784917726.29712903</v>
      </c>
      <c r="Z6" s="81">
        <v>28016.383176583109</v>
      </c>
    </row>
    <row r="7" spans="1:28" ht="15.6" x14ac:dyDescent="0.6">
      <c r="A7" s="15">
        <v>43586</v>
      </c>
      <c r="B7" s="3">
        <v>380548</v>
      </c>
      <c r="C7" s="3">
        <v>0</v>
      </c>
      <c r="D7" s="3">
        <f t="shared" si="0"/>
        <v>5</v>
      </c>
      <c r="E7" s="73"/>
      <c r="F7" s="77">
        <f t="shared" si="5"/>
        <v>382875.272</v>
      </c>
      <c r="G7" s="77">
        <f t="shared" si="1"/>
        <v>-2327.2719999999972</v>
      </c>
      <c r="H7" s="74">
        <f t="shared" si="2"/>
        <v>2327.2719999999972</v>
      </c>
      <c r="I7" s="78">
        <f t="shared" si="3"/>
        <v>6.1155806889012614E-3</v>
      </c>
      <c r="J7" s="77">
        <f t="shared" si="4"/>
        <v>5416194.9619839871</v>
      </c>
      <c r="O7" s="72">
        <v>0.5</v>
      </c>
      <c r="P7" s="81">
        <v>-777.44746807354886</v>
      </c>
      <c r="Q7" s="81">
        <v>17332.768701610152</v>
      </c>
      <c r="R7" s="78">
        <v>4.4088729883576983E-2</v>
      </c>
      <c r="S7" s="77">
        <v>636182992.68382537</v>
      </c>
      <c r="T7" s="81">
        <v>25222.668230855859</v>
      </c>
      <c r="U7" s="47"/>
      <c r="V7" s="81">
        <v>13995.673095507838</v>
      </c>
      <c r="W7" s="81">
        <v>22470.333333333332</v>
      </c>
      <c r="X7" s="78">
        <v>5.4970813384138804E-2</v>
      </c>
      <c r="Y7" s="77">
        <v>797303542.06298864</v>
      </c>
      <c r="Z7" s="81">
        <v>28236.563920969362</v>
      </c>
    </row>
    <row r="8" spans="1:28" ht="15.9" thickBot="1" x14ac:dyDescent="0.65">
      <c r="A8" s="15">
        <v>43617</v>
      </c>
      <c r="B8" s="3">
        <v>375811</v>
      </c>
      <c r="C8" s="3">
        <v>0</v>
      </c>
      <c r="D8" s="3">
        <f t="shared" si="0"/>
        <v>6</v>
      </c>
      <c r="E8" s="73"/>
      <c r="F8" s="77">
        <f t="shared" si="5"/>
        <v>381944.36320000002</v>
      </c>
      <c r="G8" s="77">
        <f t="shared" si="1"/>
        <v>-6133.3632000000216</v>
      </c>
      <c r="H8" s="74">
        <f t="shared" si="2"/>
        <v>6133.3632000000216</v>
      </c>
      <c r="I8" s="78">
        <f t="shared" si="3"/>
        <v>1.6320339745244342E-2</v>
      </c>
      <c r="J8" s="77">
        <f t="shared" si="4"/>
        <v>37618144.143114507</v>
      </c>
      <c r="L8" s="129" t="s">
        <v>46</v>
      </c>
      <c r="M8" s="129"/>
      <c r="N8" s="129"/>
    </row>
    <row r="9" spans="1:28" ht="15.9" thickBot="1" x14ac:dyDescent="0.65">
      <c r="A9" s="15">
        <v>43647</v>
      </c>
      <c r="B9" s="3">
        <v>373479</v>
      </c>
      <c r="C9" s="3">
        <v>0</v>
      </c>
      <c r="D9" s="3">
        <f t="shared" si="0"/>
        <v>7</v>
      </c>
      <c r="E9" s="73"/>
      <c r="F9" s="77">
        <f t="shared" si="5"/>
        <v>379491.01792000001</v>
      </c>
      <c r="G9" s="77">
        <f t="shared" si="1"/>
        <v>-6012.017920000013</v>
      </c>
      <c r="H9" s="74">
        <f t="shared" si="2"/>
        <v>6012.017920000013</v>
      </c>
      <c r="I9" s="78">
        <f t="shared" si="3"/>
        <v>1.6097338591995837E-2</v>
      </c>
      <c r="J9" s="77">
        <f t="shared" si="4"/>
        <v>36144359.47040128</v>
      </c>
      <c r="L9" s="14" t="s">
        <v>41</v>
      </c>
      <c r="M9" s="26">
        <f>AVERAGE(G45:G50)</f>
        <v>13545.960638893885</v>
      </c>
      <c r="O9" s="120" t="s">
        <v>157</v>
      </c>
      <c r="P9" s="121"/>
      <c r="Q9" s="122"/>
    </row>
    <row r="10" spans="1:28" ht="15.6" customHeight="1" x14ac:dyDescent="0.6">
      <c r="A10" s="15">
        <v>43678</v>
      </c>
      <c r="B10" s="3">
        <v>377207</v>
      </c>
      <c r="C10" s="3">
        <v>0</v>
      </c>
      <c r="D10" s="3">
        <f t="shared" si="0"/>
        <v>8</v>
      </c>
      <c r="E10" s="73"/>
      <c r="F10" s="77">
        <f t="shared" si="5"/>
        <v>377086.21075199998</v>
      </c>
      <c r="G10" s="77">
        <f t="shared" si="1"/>
        <v>120.7892480000155</v>
      </c>
      <c r="H10" s="74">
        <f t="shared" si="2"/>
        <v>120.7892480000155</v>
      </c>
      <c r="I10" s="78">
        <f t="shared" si="3"/>
        <v>3.202200595429446E-4</v>
      </c>
      <c r="J10" s="77">
        <f t="shared" si="4"/>
        <v>14590.042432409249</v>
      </c>
      <c r="L10" s="14" t="s">
        <v>42</v>
      </c>
      <c r="M10" s="26">
        <f>AVERAGE(H45:H50)</f>
        <v>22470.333333333332</v>
      </c>
      <c r="O10" s="123">
        <f>V16+(X16*Z16*AB16)</f>
        <v>2762711.4395857276</v>
      </c>
      <c r="P10" s="124"/>
      <c r="Q10" s="125"/>
      <c r="V10" s="114" t="s">
        <v>156</v>
      </c>
      <c r="W10" s="115"/>
      <c r="X10" s="115"/>
      <c r="Y10" s="115"/>
      <c r="Z10" s="115"/>
      <c r="AA10" s="115"/>
      <c r="AB10" s="116"/>
    </row>
    <row r="11" spans="1:28" ht="15.6" customHeight="1" x14ac:dyDescent="0.6">
      <c r="A11" s="15">
        <v>43709</v>
      </c>
      <c r="B11" s="3">
        <v>466521</v>
      </c>
      <c r="C11" s="3">
        <v>0</v>
      </c>
      <c r="D11" s="3">
        <f t="shared" si="0"/>
        <v>9</v>
      </c>
      <c r="E11" s="73"/>
      <c r="F11" s="77">
        <f t="shared" si="5"/>
        <v>377134.52645120001</v>
      </c>
      <c r="G11" s="77">
        <f t="shared" si="1"/>
        <v>89386.473548799986</v>
      </c>
      <c r="H11" s="74">
        <f t="shared" si="2"/>
        <v>89386.473548799986</v>
      </c>
      <c r="I11" s="78">
        <f t="shared" si="3"/>
        <v>0.19160225059279215</v>
      </c>
      <c r="J11" s="77">
        <f t="shared" si="4"/>
        <v>7989941653.4903193</v>
      </c>
      <c r="L11" s="14" t="s">
        <v>43</v>
      </c>
      <c r="M11" s="19">
        <f>AVERAGE(I45:I50)</f>
        <v>5.5036177507196998E-2</v>
      </c>
      <c r="O11" s="123"/>
      <c r="P11" s="124"/>
      <c r="Q11" s="125"/>
      <c r="V11" s="117"/>
      <c r="W11" s="118"/>
      <c r="X11" s="118"/>
      <c r="Y11" s="118"/>
      <c r="Z11" s="118"/>
      <c r="AA11" s="118"/>
      <c r="AB11" s="119"/>
    </row>
    <row r="12" spans="1:28" ht="15.9" customHeight="1" thickBot="1" x14ac:dyDescent="0.65">
      <c r="A12" s="15">
        <v>43739</v>
      </c>
      <c r="B12" s="3">
        <v>427355</v>
      </c>
      <c r="C12" s="3">
        <v>0</v>
      </c>
      <c r="D12" s="3">
        <f t="shared" si="0"/>
        <v>10</v>
      </c>
      <c r="E12" s="73"/>
      <c r="F12" s="77">
        <f t="shared" si="5"/>
        <v>412889.11587072001</v>
      </c>
      <c r="G12" s="77">
        <f t="shared" si="1"/>
        <v>14465.884129279992</v>
      </c>
      <c r="H12" s="74">
        <f t="shared" si="2"/>
        <v>14465.884129279992</v>
      </c>
      <c r="I12" s="78">
        <f t="shared" si="3"/>
        <v>3.3849806669583815E-2</v>
      </c>
      <c r="J12" s="77">
        <f t="shared" si="4"/>
        <v>209261803.64175475</v>
      </c>
      <c r="L12" s="14" t="s">
        <v>44</v>
      </c>
      <c r="M12" s="17">
        <f>AVERAGE(J45:J50)</f>
        <v>784917726.29712903</v>
      </c>
      <c r="O12" s="126"/>
      <c r="P12" s="127"/>
      <c r="Q12" s="128"/>
      <c r="V12" s="53"/>
      <c r="W12" s="47"/>
      <c r="X12" s="47"/>
      <c r="Y12" s="47"/>
      <c r="Z12" s="47"/>
      <c r="AA12" s="47"/>
      <c r="AB12" s="54"/>
    </row>
    <row r="13" spans="1:28" ht="15.6" x14ac:dyDescent="0.6">
      <c r="A13" s="15">
        <v>43770</v>
      </c>
      <c r="B13" s="3">
        <v>387079</v>
      </c>
      <c r="C13" s="3">
        <v>0</v>
      </c>
      <c r="D13" s="3">
        <f t="shared" si="0"/>
        <v>11</v>
      </c>
      <c r="E13" s="73"/>
      <c r="F13" s="77">
        <f t="shared" si="5"/>
        <v>418675.46952243196</v>
      </c>
      <c r="G13" s="77">
        <f t="shared" si="1"/>
        <v>-31596.469522431958</v>
      </c>
      <c r="H13" s="74">
        <f t="shared" si="2"/>
        <v>31596.469522431958</v>
      </c>
      <c r="I13" s="78">
        <f t="shared" si="3"/>
        <v>8.1627961016825915E-2</v>
      </c>
      <c r="J13" s="77">
        <f t="shared" si="4"/>
        <v>998336886.28197169</v>
      </c>
      <c r="L13" s="14" t="s">
        <v>45</v>
      </c>
      <c r="M13" s="26">
        <f>SQRT(M12)</f>
        <v>28016.383176583109</v>
      </c>
      <c r="V13" s="53"/>
      <c r="W13" s="47"/>
      <c r="X13" s="47"/>
      <c r="Y13" s="47"/>
      <c r="Z13" s="47"/>
      <c r="AA13" s="47"/>
      <c r="AB13" s="54"/>
    </row>
    <row r="14" spans="1:28" ht="15.6" x14ac:dyDescent="0.6">
      <c r="A14" s="15">
        <v>43800</v>
      </c>
      <c r="B14" s="3">
        <v>420540</v>
      </c>
      <c r="C14" s="3">
        <v>0</v>
      </c>
      <c r="D14" s="3">
        <f t="shared" si="0"/>
        <v>12</v>
      </c>
      <c r="E14" s="73"/>
      <c r="F14" s="77">
        <f t="shared" si="5"/>
        <v>406036.88171345915</v>
      </c>
      <c r="G14" s="77">
        <f t="shared" si="1"/>
        <v>14503.118286540848</v>
      </c>
      <c r="H14" s="74">
        <f t="shared" si="2"/>
        <v>14503.118286540848</v>
      </c>
      <c r="I14" s="78">
        <f t="shared" si="3"/>
        <v>3.4486893723643053E-2</v>
      </c>
      <c r="J14" s="77">
        <f t="shared" si="4"/>
        <v>210340440.03339556</v>
      </c>
      <c r="V14" s="53"/>
      <c r="W14" s="47"/>
      <c r="X14" s="47"/>
      <c r="Y14" s="47"/>
      <c r="Z14" s="47"/>
      <c r="AA14" s="47"/>
      <c r="AB14" s="54"/>
    </row>
    <row r="15" spans="1:28" ht="15.9" thickBot="1" x14ac:dyDescent="0.65">
      <c r="A15" s="15">
        <v>43831</v>
      </c>
      <c r="B15" s="3">
        <v>384777</v>
      </c>
      <c r="C15" s="3">
        <v>0</v>
      </c>
      <c r="D15" s="3">
        <f t="shared" si="0"/>
        <v>1</v>
      </c>
      <c r="E15" s="73"/>
      <c r="F15" s="77">
        <f t="shared" si="5"/>
        <v>411838.12902807549</v>
      </c>
      <c r="G15" s="77">
        <f t="shared" si="1"/>
        <v>-27061.129028075491</v>
      </c>
      <c r="H15" s="74">
        <f t="shared" si="2"/>
        <v>27061.129028075491</v>
      </c>
      <c r="I15" s="78">
        <f t="shared" si="3"/>
        <v>7.0329383066231849E-2</v>
      </c>
      <c r="J15" s="77">
        <f t="shared" si="4"/>
        <v>732304704.27415001</v>
      </c>
      <c r="V15" s="53"/>
      <c r="W15" s="47"/>
      <c r="X15" s="47"/>
      <c r="Y15" s="47"/>
      <c r="Z15" s="47"/>
      <c r="AA15" s="47"/>
      <c r="AB15" s="54"/>
    </row>
    <row r="16" spans="1:28" ht="20.399999999999999" x14ac:dyDescent="0.75">
      <c r="A16" s="15">
        <v>43862</v>
      </c>
      <c r="B16" s="3">
        <v>365258</v>
      </c>
      <c r="C16" s="3">
        <v>0</v>
      </c>
      <c r="D16" s="3">
        <f t="shared" si="0"/>
        <v>2</v>
      </c>
      <c r="E16" s="73"/>
      <c r="F16" s="77">
        <f t="shared" si="5"/>
        <v>401013.67741684534</v>
      </c>
      <c r="G16" s="77">
        <f t="shared" si="1"/>
        <v>-35755.677416845341</v>
      </c>
      <c r="H16" s="74">
        <f t="shared" si="2"/>
        <v>35755.677416845341</v>
      </c>
      <c r="I16" s="78">
        <f t="shared" si="3"/>
        <v>9.7891565460155122E-2</v>
      </c>
      <c r="J16" s="77">
        <f t="shared" si="4"/>
        <v>1278468467.537504</v>
      </c>
      <c r="V16" s="110">
        <f>SUM(F44:F50)</f>
        <v>2655599.3017684808</v>
      </c>
      <c r="W16" s="56"/>
      <c r="X16" s="110">
        <f>M6</f>
        <v>24610.688585402695</v>
      </c>
      <c r="Y16" s="56"/>
      <c r="Z16" s="110">
        <f>SQRT(7)</f>
        <v>2.6457513110645907</v>
      </c>
      <c r="AA16" s="47"/>
      <c r="AB16" s="112">
        <v>1.645</v>
      </c>
    </row>
    <row r="17" spans="1:28" ht="15.9" customHeight="1" thickBot="1" x14ac:dyDescent="0.65">
      <c r="A17" s="15">
        <v>43891</v>
      </c>
      <c r="B17" s="3">
        <v>382275</v>
      </c>
      <c r="C17" s="3">
        <v>0</v>
      </c>
      <c r="D17" s="3">
        <f t="shared" si="0"/>
        <v>3</v>
      </c>
      <c r="E17" s="73"/>
      <c r="F17" s="77">
        <f t="shared" si="5"/>
        <v>386711.40645010723</v>
      </c>
      <c r="G17" s="77">
        <f t="shared" si="1"/>
        <v>-4436.406450107228</v>
      </c>
      <c r="H17" s="74">
        <f t="shared" si="2"/>
        <v>4436.406450107228</v>
      </c>
      <c r="I17" s="78">
        <f t="shared" si="3"/>
        <v>1.1605274867849657E-2</v>
      </c>
      <c r="J17" s="77">
        <f t="shared" si="4"/>
        <v>19681702.190553017</v>
      </c>
      <c r="V17" s="111"/>
      <c r="W17" s="55"/>
      <c r="X17" s="111"/>
      <c r="Y17" s="55"/>
      <c r="Z17" s="111"/>
      <c r="AA17" s="55"/>
      <c r="AB17" s="113"/>
    </row>
    <row r="18" spans="1:28" ht="15.6" customHeight="1" x14ac:dyDescent="0.6">
      <c r="A18" s="15">
        <v>43922</v>
      </c>
      <c r="B18" s="3">
        <v>430733</v>
      </c>
      <c r="C18" s="3">
        <v>0</v>
      </c>
      <c r="D18" s="3">
        <f t="shared" si="0"/>
        <v>4</v>
      </c>
      <c r="E18" s="73"/>
      <c r="F18" s="77">
        <f t="shared" si="5"/>
        <v>384936.84387006436</v>
      </c>
      <c r="G18" s="77">
        <f t="shared" si="1"/>
        <v>45796.15612993564</v>
      </c>
      <c r="H18" s="74">
        <f t="shared" si="2"/>
        <v>45796.15612993564</v>
      </c>
      <c r="I18" s="78">
        <f t="shared" si="3"/>
        <v>0.10632144769482635</v>
      </c>
      <c r="J18" s="77">
        <f t="shared" si="4"/>
        <v>2097287916.2774417</v>
      </c>
      <c r="V18" s="107" t="s">
        <v>188</v>
      </c>
      <c r="W18" s="47"/>
      <c r="X18" s="107" t="s">
        <v>158</v>
      </c>
      <c r="Y18" s="47"/>
      <c r="Z18" s="107" t="s">
        <v>159</v>
      </c>
      <c r="AA18" s="47"/>
      <c r="AB18" s="107" t="s">
        <v>160</v>
      </c>
    </row>
    <row r="19" spans="1:28" ht="15.6" x14ac:dyDescent="0.6">
      <c r="A19" s="15">
        <v>43952</v>
      </c>
      <c r="B19" s="3">
        <v>377794</v>
      </c>
      <c r="C19" s="3">
        <v>0</v>
      </c>
      <c r="D19" s="3">
        <f t="shared" si="0"/>
        <v>5</v>
      </c>
      <c r="E19" s="73"/>
      <c r="F19" s="77">
        <f t="shared" si="5"/>
        <v>403255.30632203864</v>
      </c>
      <c r="G19" s="77">
        <f t="shared" si="1"/>
        <v>-25461.306322038639</v>
      </c>
      <c r="H19" s="74">
        <f t="shared" si="2"/>
        <v>25461.306322038639</v>
      </c>
      <c r="I19" s="78">
        <f t="shared" si="3"/>
        <v>6.7394681551423891E-2</v>
      </c>
      <c r="J19" s="77">
        <f t="shared" si="4"/>
        <v>648278119.62468481</v>
      </c>
      <c r="V19" s="108"/>
      <c r="W19" s="47"/>
      <c r="X19" s="108"/>
      <c r="Y19" s="47"/>
      <c r="Z19" s="108"/>
      <c r="AA19" s="47"/>
      <c r="AB19" s="108"/>
    </row>
    <row r="20" spans="1:28" ht="15.6" x14ac:dyDescent="0.6">
      <c r="A20" s="15">
        <v>43983</v>
      </c>
      <c r="B20" s="3">
        <v>396782</v>
      </c>
      <c r="C20" s="3">
        <v>0</v>
      </c>
      <c r="D20" s="3">
        <f t="shared" si="0"/>
        <v>6</v>
      </c>
      <c r="E20" s="73"/>
      <c r="F20" s="77">
        <f t="shared" si="5"/>
        <v>393070.78379322321</v>
      </c>
      <c r="G20" s="77">
        <f t="shared" si="1"/>
        <v>3711.2162067767931</v>
      </c>
      <c r="H20" s="74">
        <f t="shared" si="2"/>
        <v>3711.2162067767931</v>
      </c>
      <c r="I20" s="78">
        <f t="shared" si="3"/>
        <v>9.3532877166222078E-3</v>
      </c>
      <c r="J20" s="77">
        <f t="shared" si="4"/>
        <v>13773125.733442729</v>
      </c>
      <c r="V20" s="108"/>
      <c r="W20" s="47"/>
      <c r="X20" s="108"/>
      <c r="Y20" s="47"/>
      <c r="Z20" s="108"/>
      <c r="AA20" s="47"/>
      <c r="AB20" s="108"/>
    </row>
    <row r="21" spans="1:28" ht="15.9" thickBot="1" x14ac:dyDescent="0.65">
      <c r="A21" s="15">
        <v>44013</v>
      </c>
      <c r="B21" s="3">
        <v>428280</v>
      </c>
      <c r="C21" s="3">
        <v>0</v>
      </c>
      <c r="D21" s="3">
        <f t="shared" si="0"/>
        <v>7</v>
      </c>
      <c r="E21" s="73"/>
      <c r="F21" s="77">
        <f t="shared" si="5"/>
        <v>394555.2702759339</v>
      </c>
      <c r="G21" s="77">
        <f t="shared" si="1"/>
        <v>33724.729724066099</v>
      </c>
      <c r="H21" s="74">
        <f t="shared" si="2"/>
        <v>33724.729724066099</v>
      </c>
      <c r="I21" s="78">
        <f t="shared" si="3"/>
        <v>7.8744582338811292E-2</v>
      </c>
      <c r="J21" s="77">
        <f t="shared" si="4"/>
        <v>1137357394.9613075</v>
      </c>
      <c r="V21" s="108"/>
      <c r="W21" s="47"/>
      <c r="X21" s="108"/>
      <c r="Y21" s="47"/>
      <c r="Z21" s="109"/>
      <c r="AA21" s="47"/>
      <c r="AB21" s="108"/>
    </row>
    <row r="22" spans="1:28" ht="15.6" x14ac:dyDescent="0.6">
      <c r="A22" s="15">
        <v>44044</v>
      </c>
      <c r="B22" s="3">
        <v>352746</v>
      </c>
      <c r="C22" s="3">
        <v>0</v>
      </c>
      <c r="D22" s="3">
        <f t="shared" si="0"/>
        <v>8</v>
      </c>
      <c r="E22" s="73"/>
      <c r="F22" s="77">
        <f t="shared" si="5"/>
        <v>408045.16216556029</v>
      </c>
      <c r="G22" s="77">
        <f t="shared" si="1"/>
        <v>-55299.162165560294</v>
      </c>
      <c r="H22" s="74">
        <f t="shared" si="2"/>
        <v>55299.162165560294</v>
      </c>
      <c r="I22" s="78">
        <f t="shared" si="3"/>
        <v>0.15676765198063278</v>
      </c>
      <c r="J22" s="77">
        <f t="shared" si="4"/>
        <v>3057997336.212935</v>
      </c>
      <c r="V22" s="108"/>
      <c r="W22" s="47"/>
      <c r="X22" s="108"/>
      <c r="Y22" s="47"/>
      <c r="Z22" s="82"/>
      <c r="AA22" s="47"/>
      <c r="AB22" s="108"/>
    </row>
    <row r="23" spans="1:28" ht="15.9" thickBot="1" x14ac:dyDescent="0.65">
      <c r="A23" s="15">
        <v>44075</v>
      </c>
      <c r="B23" s="3">
        <v>375432</v>
      </c>
      <c r="C23" s="3">
        <v>0</v>
      </c>
      <c r="D23" s="3">
        <f t="shared" si="0"/>
        <v>9</v>
      </c>
      <c r="E23" s="73"/>
      <c r="F23" s="77">
        <f t="shared" si="5"/>
        <v>385925.49729933613</v>
      </c>
      <c r="G23" s="77">
        <f t="shared" si="1"/>
        <v>-10493.49729933613</v>
      </c>
      <c r="H23" s="74">
        <f t="shared" si="2"/>
        <v>10493.49729933613</v>
      </c>
      <c r="I23" s="78">
        <f t="shared" si="3"/>
        <v>2.7950460534360764E-2</v>
      </c>
      <c r="J23" s="77">
        <f t="shared" si="4"/>
        <v>110113485.57117465</v>
      </c>
      <c r="V23" s="108"/>
      <c r="W23" s="47"/>
      <c r="X23" s="109"/>
      <c r="Y23" s="47"/>
      <c r="Z23" s="82"/>
      <c r="AA23" s="47"/>
      <c r="AB23" s="108"/>
    </row>
    <row r="24" spans="1:28" ht="15.9" thickBot="1" x14ac:dyDescent="0.65">
      <c r="A24" s="15">
        <v>44105</v>
      </c>
      <c r="B24" s="3">
        <v>401962</v>
      </c>
      <c r="C24" s="3">
        <v>0</v>
      </c>
      <c r="D24" s="3">
        <f t="shared" si="0"/>
        <v>10</v>
      </c>
      <c r="E24" s="73"/>
      <c r="F24" s="77">
        <f t="shared" si="5"/>
        <v>381728.09837960172</v>
      </c>
      <c r="G24" s="77">
        <f t="shared" si="1"/>
        <v>20233.901620398276</v>
      </c>
      <c r="H24" s="74">
        <f t="shared" si="2"/>
        <v>20233.901620398276</v>
      </c>
      <c r="I24" s="78">
        <f t="shared" si="3"/>
        <v>5.0337846911892851E-2</v>
      </c>
      <c r="J24" s="77">
        <f t="shared" si="4"/>
        <v>409410774.78395593</v>
      </c>
      <c r="V24" s="109"/>
      <c r="W24" s="47"/>
      <c r="X24" s="82"/>
      <c r="Y24" s="47"/>
      <c r="Z24" s="82"/>
      <c r="AA24" s="47"/>
      <c r="AB24" s="108"/>
    </row>
    <row r="25" spans="1:28" ht="15.9" thickBot="1" x14ac:dyDescent="0.65">
      <c r="A25" s="15">
        <v>44136</v>
      </c>
      <c r="B25" s="3">
        <v>363985</v>
      </c>
      <c r="C25" s="3">
        <v>0</v>
      </c>
      <c r="D25" s="3">
        <f t="shared" si="0"/>
        <v>11</v>
      </c>
      <c r="E25" s="73"/>
      <c r="F25" s="77">
        <f t="shared" si="5"/>
        <v>389821.65902776108</v>
      </c>
      <c r="G25" s="77">
        <f t="shared" si="1"/>
        <v>-25836.659027761081</v>
      </c>
      <c r="H25" s="74">
        <f t="shared" si="2"/>
        <v>25836.659027761081</v>
      </c>
      <c r="I25" s="78">
        <f t="shared" si="3"/>
        <v>7.0982757607486791E-2</v>
      </c>
      <c r="J25" s="77">
        <f t="shared" si="4"/>
        <v>667532949.71678817</v>
      </c>
      <c r="V25" s="82"/>
      <c r="W25" s="47"/>
      <c r="X25" s="82"/>
      <c r="Y25" s="47"/>
      <c r="Z25" s="47"/>
      <c r="AA25" s="47"/>
      <c r="AB25" s="109"/>
    </row>
    <row r="26" spans="1:28" ht="15.6" x14ac:dyDescent="0.6">
      <c r="A26" s="15">
        <v>44166</v>
      </c>
      <c r="B26" s="3">
        <v>378609</v>
      </c>
      <c r="C26" s="3">
        <v>0</v>
      </c>
      <c r="D26" s="3">
        <f t="shared" si="0"/>
        <v>12</v>
      </c>
      <c r="E26" s="73"/>
      <c r="F26" s="77">
        <f t="shared" si="5"/>
        <v>379486.9954166566</v>
      </c>
      <c r="G26" s="77">
        <f t="shared" si="1"/>
        <v>-877.99541665660217</v>
      </c>
      <c r="H26" s="74">
        <f t="shared" si="2"/>
        <v>877.99541665660217</v>
      </c>
      <c r="I26" s="78">
        <f t="shared" si="3"/>
        <v>2.3190030259624102E-3</v>
      </c>
      <c r="J26" s="77">
        <f t="shared" si="4"/>
        <v>770875.95167000045</v>
      </c>
      <c r="V26" s="57"/>
      <c r="AB26" s="57"/>
    </row>
    <row r="27" spans="1:28" ht="15.6" x14ac:dyDescent="0.6">
      <c r="A27" s="15">
        <v>44197</v>
      </c>
      <c r="B27" s="3">
        <v>408981</v>
      </c>
      <c r="C27" s="3">
        <v>0</v>
      </c>
      <c r="D27" s="3">
        <f t="shared" si="0"/>
        <v>1</v>
      </c>
      <c r="E27" s="73"/>
      <c r="F27" s="77">
        <f t="shared" si="5"/>
        <v>379135.79724999395</v>
      </c>
      <c r="G27" s="77">
        <f t="shared" si="1"/>
        <v>29845.20275000605</v>
      </c>
      <c r="H27" s="74">
        <f t="shared" si="2"/>
        <v>29845.20275000605</v>
      </c>
      <c r="I27" s="78">
        <f t="shared" si="3"/>
        <v>7.297454588356439E-2</v>
      </c>
      <c r="J27" s="77">
        <f t="shared" si="4"/>
        <v>890736127.18896866</v>
      </c>
    </row>
    <row r="28" spans="1:28" ht="15.6" x14ac:dyDescent="0.6">
      <c r="A28" s="15">
        <v>44228</v>
      </c>
      <c r="B28" s="3">
        <v>386259</v>
      </c>
      <c r="C28" s="3">
        <v>0</v>
      </c>
      <c r="D28" s="3">
        <f t="shared" si="0"/>
        <v>2</v>
      </c>
      <c r="E28" s="73"/>
      <c r="F28" s="77">
        <f t="shared" si="5"/>
        <v>391073.8783499964</v>
      </c>
      <c r="G28" s="77">
        <f t="shared" si="1"/>
        <v>-4814.8783499964047</v>
      </c>
      <c r="H28" s="74">
        <f t="shared" si="2"/>
        <v>4814.8783499964047</v>
      </c>
      <c r="I28" s="78">
        <f t="shared" si="3"/>
        <v>1.2465414009761339E-2</v>
      </c>
      <c r="J28" s="77">
        <f t="shared" si="4"/>
        <v>23183053.525264099</v>
      </c>
    </row>
    <row r="29" spans="1:28" ht="15.6" x14ac:dyDescent="0.6">
      <c r="A29" s="15">
        <v>44256</v>
      </c>
      <c r="B29" s="3">
        <v>390309</v>
      </c>
      <c r="C29" s="3">
        <v>0</v>
      </c>
      <c r="D29" s="3">
        <f t="shared" si="0"/>
        <v>3</v>
      </c>
      <c r="E29" s="73"/>
      <c r="F29" s="77">
        <f t="shared" si="5"/>
        <v>389147.92700999783</v>
      </c>
      <c r="G29" s="77">
        <f t="shared" si="1"/>
        <v>1161.0729900021688</v>
      </c>
      <c r="H29" s="74">
        <f t="shared" si="2"/>
        <v>1161.0729900021688</v>
      </c>
      <c r="I29" s="78">
        <f t="shared" si="3"/>
        <v>2.9747533108438924E-3</v>
      </c>
      <c r="J29" s="77">
        <f t="shared" si="4"/>
        <v>1348090.4881125763</v>
      </c>
    </row>
    <row r="30" spans="1:28" ht="15.6" x14ac:dyDescent="0.6">
      <c r="A30" s="15">
        <v>44287</v>
      </c>
      <c r="B30" s="3">
        <v>415962</v>
      </c>
      <c r="C30" s="3">
        <v>0</v>
      </c>
      <c r="D30" s="3">
        <f t="shared" si="0"/>
        <v>4</v>
      </c>
      <c r="E30" s="73"/>
      <c r="F30" s="77">
        <f t="shared" si="5"/>
        <v>389612.35620599869</v>
      </c>
      <c r="G30" s="77">
        <f t="shared" si="1"/>
        <v>26349.643794001313</v>
      </c>
      <c r="H30" s="74">
        <f t="shared" si="2"/>
        <v>26349.643794001313</v>
      </c>
      <c r="I30" s="78">
        <f t="shared" si="3"/>
        <v>6.3346276328129281E-2</v>
      </c>
      <c r="J30" s="77">
        <f t="shared" si="4"/>
        <v>694303728.07075191</v>
      </c>
    </row>
    <row r="31" spans="1:28" ht="15.6" x14ac:dyDescent="0.6">
      <c r="A31" s="15">
        <v>44317</v>
      </c>
      <c r="B31" s="3">
        <v>379040</v>
      </c>
      <c r="C31" s="3">
        <v>0</v>
      </c>
      <c r="D31" s="3">
        <f t="shared" si="0"/>
        <v>5</v>
      </c>
      <c r="E31" s="73"/>
      <c r="F31" s="77">
        <f t="shared" si="5"/>
        <v>400152.21372359921</v>
      </c>
      <c r="G31" s="77">
        <f t="shared" si="1"/>
        <v>-21112.213723599212</v>
      </c>
      <c r="H31" s="74">
        <f t="shared" si="2"/>
        <v>21112.213723599212</v>
      </c>
      <c r="I31" s="78">
        <f t="shared" si="3"/>
        <v>5.5699170862176059E-2</v>
      </c>
      <c r="J31" s="77">
        <f t="shared" si="4"/>
        <v>445725568.31093091</v>
      </c>
    </row>
    <row r="32" spans="1:28" ht="15.6" x14ac:dyDescent="0.6">
      <c r="A32" s="15">
        <v>44348</v>
      </c>
      <c r="B32" s="3">
        <v>375104</v>
      </c>
      <c r="C32" s="3">
        <v>0</v>
      </c>
      <c r="D32" s="3">
        <f t="shared" si="0"/>
        <v>6</v>
      </c>
      <c r="E32" s="73"/>
      <c r="F32" s="77">
        <f t="shared" si="5"/>
        <v>391707.3282341595</v>
      </c>
      <c r="G32" s="77">
        <f t="shared" si="1"/>
        <v>-16603.328234159504</v>
      </c>
      <c r="H32" s="74">
        <f t="shared" si="2"/>
        <v>16603.328234159504</v>
      </c>
      <c r="I32" s="78">
        <f t="shared" si="3"/>
        <v>4.4263266278577421E-2</v>
      </c>
      <c r="J32" s="77">
        <f t="shared" si="4"/>
        <v>275670508.45123816</v>
      </c>
    </row>
    <row r="33" spans="1:10" ht="15.6" x14ac:dyDescent="0.6">
      <c r="A33" s="15">
        <v>44378</v>
      </c>
      <c r="B33" s="3">
        <v>388840</v>
      </c>
      <c r="C33" s="3">
        <v>0</v>
      </c>
      <c r="D33" s="3">
        <f t="shared" si="0"/>
        <v>7</v>
      </c>
      <c r="E33" s="73"/>
      <c r="F33" s="77">
        <f t="shared" si="5"/>
        <v>385065.99694049568</v>
      </c>
      <c r="G33" s="77">
        <f t="shared" si="1"/>
        <v>3774.0030595043208</v>
      </c>
      <c r="H33" s="74">
        <f t="shared" si="2"/>
        <v>3774.0030595043208</v>
      </c>
      <c r="I33" s="78">
        <f t="shared" si="3"/>
        <v>9.7057994535138387E-3</v>
      </c>
      <c r="J33" s="77">
        <f t="shared" si="4"/>
        <v>14243099.093147974</v>
      </c>
    </row>
    <row r="34" spans="1:10" ht="15.6" x14ac:dyDescent="0.6">
      <c r="A34" s="15">
        <v>44409</v>
      </c>
      <c r="B34" s="3">
        <v>356962</v>
      </c>
      <c r="C34" s="3">
        <v>0</v>
      </c>
      <c r="D34" s="3">
        <f t="shared" si="0"/>
        <v>8</v>
      </c>
      <c r="E34" s="73"/>
      <c r="F34" s="77">
        <f t="shared" si="5"/>
        <v>386575.59816429741</v>
      </c>
      <c r="G34" s="77">
        <f t="shared" si="1"/>
        <v>-29613.598164297407</v>
      </c>
      <c r="H34" s="74">
        <f t="shared" si="2"/>
        <v>29613.598164297407</v>
      </c>
      <c r="I34" s="78">
        <f t="shared" si="3"/>
        <v>8.2960085847505916E-2</v>
      </c>
      <c r="J34" s="77">
        <f t="shared" si="4"/>
        <v>876965196.23647881</v>
      </c>
    </row>
    <row r="35" spans="1:10" ht="15.6" x14ac:dyDescent="0.6">
      <c r="A35" s="15">
        <v>44440</v>
      </c>
      <c r="B35" s="3">
        <v>363273</v>
      </c>
      <c r="C35" s="3">
        <v>0</v>
      </c>
      <c r="D35" s="3">
        <f t="shared" si="0"/>
        <v>9</v>
      </c>
      <c r="E35" s="73"/>
      <c r="F35" s="77">
        <f t="shared" si="5"/>
        <v>374730.15889857849</v>
      </c>
      <c r="G35" s="77">
        <f t="shared" si="1"/>
        <v>-11457.158898578491</v>
      </c>
      <c r="H35" s="74">
        <f t="shared" si="2"/>
        <v>11457.158898578491</v>
      </c>
      <c r="I35" s="78">
        <f t="shared" si="3"/>
        <v>3.1538702019083417E-2</v>
      </c>
      <c r="J35" s="77">
        <f t="shared" si="4"/>
        <v>131266490.02727631</v>
      </c>
    </row>
    <row r="36" spans="1:10" ht="15.6" x14ac:dyDescent="0.6">
      <c r="A36" s="15">
        <v>44470</v>
      </c>
      <c r="B36" s="3">
        <v>357854</v>
      </c>
      <c r="C36" s="3">
        <v>0</v>
      </c>
      <c r="D36" s="3">
        <f t="shared" si="0"/>
        <v>10</v>
      </c>
      <c r="E36" s="73"/>
      <c r="F36" s="77">
        <f t="shared" si="5"/>
        <v>370147.29533914709</v>
      </c>
      <c r="G36" s="77">
        <f t="shared" si="1"/>
        <v>-12293.295339147095</v>
      </c>
      <c r="H36" s="74">
        <f t="shared" si="2"/>
        <v>12293.295339147095</v>
      </c>
      <c r="I36" s="78">
        <f t="shared" si="3"/>
        <v>3.435282360724512E-2</v>
      </c>
      <c r="J36" s="77">
        <f t="shared" si="4"/>
        <v>151125110.29549569</v>
      </c>
    </row>
    <row r="37" spans="1:10" ht="15.6" x14ac:dyDescent="0.6">
      <c r="A37" s="15">
        <v>44501</v>
      </c>
      <c r="B37" s="3">
        <v>367430</v>
      </c>
      <c r="C37" s="3">
        <v>0</v>
      </c>
      <c r="D37" s="3">
        <f t="shared" si="0"/>
        <v>11</v>
      </c>
      <c r="E37" s="73"/>
      <c r="F37" s="77">
        <f t="shared" si="5"/>
        <v>365229.97720348823</v>
      </c>
      <c r="G37" s="77">
        <f t="shared" si="1"/>
        <v>2200.0227965117665</v>
      </c>
      <c r="H37" s="74">
        <f t="shared" si="2"/>
        <v>2200.0227965117665</v>
      </c>
      <c r="I37" s="78">
        <f t="shared" si="3"/>
        <v>5.9875970838302985E-3</v>
      </c>
      <c r="J37" s="77">
        <f t="shared" si="4"/>
        <v>4840100.3051714534</v>
      </c>
    </row>
    <row r="38" spans="1:10" ht="15.6" x14ac:dyDescent="0.6">
      <c r="A38" s="15">
        <v>44531</v>
      </c>
      <c r="B38" s="3">
        <v>379770</v>
      </c>
      <c r="C38" s="3">
        <v>0</v>
      </c>
      <c r="D38" s="3">
        <f t="shared" si="0"/>
        <v>12</v>
      </c>
      <c r="E38" s="73"/>
      <c r="F38" s="77">
        <f t="shared" si="5"/>
        <v>366109.98632209294</v>
      </c>
      <c r="G38" s="77">
        <f t="shared" si="1"/>
        <v>13660.01367790706</v>
      </c>
      <c r="H38" s="74">
        <f t="shared" si="2"/>
        <v>13660.01367790706</v>
      </c>
      <c r="I38" s="78">
        <f t="shared" si="3"/>
        <v>3.5969175232132763E-2</v>
      </c>
      <c r="J38" s="77">
        <f t="shared" si="4"/>
        <v>186595973.68060797</v>
      </c>
    </row>
    <row r="39" spans="1:10" ht="15.6" x14ac:dyDescent="0.6">
      <c r="A39" s="15">
        <v>44562</v>
      </c>
      <c r="B39" s="3">
        <v>369900</v>
      </c>
      <c r="C39" s="3">
        <v>0</v>
      </c>
      <c r="D39" s="3">
        <f t="shared" si="0"/>
        <v>1</v>
      </c>
      <c r="E39" s="73"/>
      <c r="F39" s="77">
        <f t="shared" si="5"/>
        <v>371573.99179325579</v>
      </c>
      <c r="G39" s="77">
        <f t="shared" si="1"/>
        <v>-1673.9917932557873</v>
      </c>
      <c r="H39" s="74">
        <f t="shared" si="2"/>
        <v>1673.9917932557873</v>
      </c>
      <c r="I39" s="78">
        <f t="shared" si="3"/>
        <v>4.5255252588693902E-3</v>
      </c>
      <c r="J39" s="77">
        <f t="shared" si="4"/>
        <v>2802248.5238877265</v>
      </c>
    </row>
    <row r="40" spans="1:10" ht="15.6" x14ac:dyDescent="0.6">
      <c r="A40" s="15">
        <v>44593</v>
      </c>
      <c r="B40" s="3">
        <v>371455</v>
      </c>
      <c r="C40" s="3">
        <v>0</v>
      </c>
      <c r="D40" s="3">
        <f t="shared" si="0"/>
        <v>2</v>
      </c>
      <c r="E40" s="73"/>
      <c r="F40" s="77">
        <f t="shared" si="5"/>
        <v>370904.39507595345</v>
      </c>
      <c r="G40" s="77">
        <f t="shared" si="1"/>
        <v>550.60492404655088</v>
      </c>
      <c r="H40" s="74">
        <f t="shared" si="2"/>
        <v>550.60492404655088</v>
      </c>
      <c r="I40" s="78">
        <f t="shared" si="3"/>
        <v>1.4822924016275212E-3</v>
      </c>
      <c r="J40" s="77">
        <f t="shared" si="4"/>
        <v>303165.78238430806</v>
      </c>
    </row>
    <row r="41" spans="1:10" ht="15.6" x14ac:dyDescent="0.6">
      <c r="A41" s="15">
        <v>44621</v>
      </c>
      <c r="B41" s="3">
        <v>388846</v>
      </c>
      <c r="C41" s="3">
        <v>0</v>
      </c>
      <c r="D41" s="3">
        <f t="shared" si="0"/>
        <v>3</v>
      </c>
      <c r="E41" s="73"/>
      <c r="F41" s="77">
        <f t="shared" si="5"/>
        <v>371124.63704557205</v>
      </c>
      <c r="G41" s="77">
        <f t="shared" si="1"/>
        <v>17721.362954427954</v>
      </c>
      <c r="H41" s="74">
        <f t="shared" si="2"/>
        <v>17721.362954427954</v>
      </c>
      <c r="I41" s="78">
        <f t="shared" si="3"/>
        <v>4.5574245213858326E-2</v>
      </c>
      <c r="J41" s="77">
        <f t="shared" si="4"/>
        <v>314046704.96257144</v>
      </c>
    </row>
    <row r="42" spans="1:10" ht="15.6" x14ac:dyDescent="0.6">
      <c r="A42" s="15">
        <v>44652</v>
      </c>
      <c r="B42" s="3">
        <v>382643</v>
      </c>
      <c r="C42" s="3">
        <v>0</v>
      </c>
      <c r="D42" s="3">
        <f t="shared" si="0"/>
        <v>4</v>
      </c>
      <c r="E42" s="73"/>
      <c r="F42" s="77">
        <f t="shared" si="5"/>
        <v>378213.1822273432</v>
      </c>
      <c r="G42" s="77">
        <f t="shared" si="1"/>
        <v>4429.8177726567956</v>
      </c>
      <c r="H42" s="74">
        <f t="shared" si="2"/>
        <v>4429.8177726567956</v>
      </c>
      <c r="I42" s="78">
        <f t="shared" si="3"/>
        <v>1.1576894841031447E-2</v>
      </c>
      <c r="J42" s="77">
        <f t="shared" si="4"/>
        <v>19623285.498946015</v>
      </c>
    </row>
    <row r="43" spans="1:10" ht="15.6" x14ac:dyDescent="0.6">
      <c r="A43" s="15">
        <v>44682</v>
      </c>
      <c r="B43" s="3">
        <v>389195</v>
      </c>
      <c r="C43" s="3">
        <v>0</v>
      </c>
      <c r="D43" s="3">
        <f t="shared" si="0"/>
        <v>5</v>
      </c>
      <c r="E43" s="73"/>
      <c r="F43" s="77">
        <f t="shared" si="5"/>
        <v>379985.10933640593</v>
      </c>
      <c r="G43" s="77">
        <f t="shared" si="1"/>
        <v>9209.8906635940657</v>
      </c>
      <c r="H43" s="74">
        <f t="shared" si="2"/>
        <v>9209.8906635940657</v>
      </c>
      <c r="I43" s="78">
        <f t="shared" si="3"/>
        <v>2.3663949083606074E-2</v>
      </c>
      <c r="J43" s="77">
        <f t="shared" si="4"/>
        <v>84822086.035357133</v>
      </c>
    </row>
    <row r="44" spans="1:10" ht="15.6" x14ac:dyDescent="0.6">
      <c r="A44" s="15">
        <v>44713</v>
      </c>
      <c r="B44" s="3">
        <v>371134</v>
      </c>
      <c r="C44" s="3">
        <v>0</v>
      </c>
      <c r="D44" s="3">
        <f t="shared" si="0"/>
        <v>6</v>
      </c>
      <c r="E44" s="73"/>
      <c r="F44" s="77">
        <f t="shared" si="5"/>
        <v>383669.06560184353</v>
      </c>
      <c r="G44" s="77">
        <f t="shared" si="1"/>
        <v>-12535.065601843526</v>
      </c>
      <c r="H44" s="74">
        <f t="shared" si="2"/>
        <v>12535.065601843526</v>
      </c>
      <c r="I44" s="78">
        <f t="shared" si="3"/>
        <v>3.3775039748025044E-2</v>
      </c>
      <c r="J44" s="77">
        <f t="shared" si="4"/>
        <v>157127869.64252079</v>
      </c>
    </row>
    <row r="45" spans="1:10" ht="15.6" x14ac:dyDescent="0.6">
      <c r="A45" s="20">
        <v>44743</v>
      </c>
      <c r="B45" s="21"/>
      <c r="C45" s="21">
        <v>366794</v>
      </c>
      <c r="D45" s="21">
        <f t="shared" si="0"/>
        <v>7</v>
      </c>
      <c r="E45" s="22"/>
      <c r="F45" s="23">
        <f t="shared" si="5"/>
        <v>378655.03936110612</v>
      </c>
      <c r="G45" s="23">
        <f t="shared" ref="G45:G50" si="6">C45-F45</f>
        <v>-11861.039361106115</v>
      </c>
      <c r="H45" s="24">
        <f t="shared" si="2"/>
        <v>11861.039361106115</v>
      </c>
      <c r="I45" s="25">
        <f t="shared" ref="I45:I50" si="7">H45/C45</f>
        <v>3.2337059387847443E-2</v>
      </c>
      <c r="J45" s="23">
        <f t="shared" si="4"/>
        <v>140684254.72570857</v>
      </c>
    </row>
    <row r="46" spans="1:10" ht="15.6" x14ac:dyDescent="0.6">
      <c r="A46" s="20">
        <v>44774</v>
      </c>
      <c r="B46" s="21"/>
      <c r="C46" s="21">
        <v>368392</v>
      </c>
      <c r="D46" s="21">
        <f t="shared" si="0"/>
        <v>8</v>
      </c>
      <c r="E46" s="22"/>
      <c r="F46" s="23">
        <f>F45</f>
        <v>378655.03936110612</v>
      </c>
      <c r="G46" s="23">
        <f t="shared" si="6"/>
        <v>-10263.039361106115</v>
      </c>
      <c r="H46" s="24">
        <f t="shared" si="2"/>
        <v>10263.039361106115</v>
      </c>
      <c r="I46" s="25">
        <f t="shared" si="7"/>
        <v>2.7859018005565037E-2</v>
      </c>
      <c r="J46" s="23">
        <f t="shared" si="4"/>
        <v>105329976.92761342</v>
      </c>
    </row>
    <row r="47" spans="1:10" ht="15.6" x14ac:dyDescent="0.6">
      <c r="A47" s="20">
        <v>44805</v>
      </c>
      <c r="B47" s="21"/>
      <c r="C47" s="21">
        <v>396193</v>
      </c>
      <c r="D47" s="21">
        <f t="shared" si="0"/>
        <v>9</v>
      </c>
      <c r="E47" s="22"/>
      <c r="F47" s="23">
        <f>F45</f>
        <v>378655.03936110612</v>
      </c>
      <c r="G47" s="23">
        <f t="shared" si="6"/>
        <v>17537.960638893885</v>
      </c>
      <c r="H47" s="24">
        <f t="shared" si="2"/>
        <v>17537.960638893885</v>
      </c>
      <c r="I47" s="25">
        <f t="shared" si="7"/>
        <v>4.4266205205275924E-2</v>
      </c>
      <c r="J47" s="23">
        <f t="shared" si="4"/>
        <v>307580063.37139118</v>
      </c>
    </row>
    <row r="48" spans="1:10" ht="15.6" x14ac:dyDescent="0.6">
      <c r="A48" s="20">
        <v>44835</v>
      </c>
      <c r="B48" s="21"/>
      <c r="C48" s="21">
        <v>374006</v>
      </c>
      <c r="D48" s="21">
        <f t="shared" si="0"/>
        <v>10</v>
      </c>
      <c r="E48" s="22"/>
      <c r="F48" s="23">
        <f>F45</f>
        <v>378655.03936110612</v>
      </c>
      <c r="G48" s="23">
        <f t="shared" si="6"/>
        <v>-4649.0393611061154</v>
      </c>
      <c r="H48" s="24">
        <f t="shared" si="2"/>
        <v>4649.0393611061154</v>
      </c>
      <c r="I48" s="25">
        <f t="shared" si="7"/>
        <v>1.2430387109046688E-2</v>
      </c>
      <c r="J48" s="23">
        <f t="shared" si="4"/>
        <v>21613566.981113959</v>
      </c>
    </row>
    <row r="49" spans="1:10" ht="15.6" x14ac:dyDescent="0.6">
      <c r="A49" s="20">
        <v>44866</v>
      </c>
      <c r="B49" s="21"/>
      <c r="C49" s="21">
        <v>419541</v>
      </c>
      <c r="D49" s="21">
        <f t="shared" si="0"/>
        <v>11</v>
      </c>
      <c r="E49" s="22"/>
      <c r="F49" s="23">
        <f>F45</f>
        <v>378655.03936110612</v>
      </c>
      <c r="G49" s="23">
        <f t="shared" si="6"/>
        <v>40885.960638893885</v>
      </c>
      <c r="H49" s="24">
        <f t="shared" si="2"/>
        <v>40885.960638893885</v>
      </c>
      <c r="I49" s="25">
        <f t="shared" si="7"/>
        <v>9.7454028662023226E-2</v>
      </c>
      <c r="J49" s="23">
        <f t="shared" si="4"/>
        <v>1671661777.36518</v>
      </c>
    </row>
    <row r="50" spans="1:10" ht="15.6" x14ac:dyDescent="0.6">
      <c r="A50" s="20">
        <v>44896</v>
      </c>
      <c r="B50" s="21"/>
      <c r="C50" s="21">
        <v>428280</v>
      </c>
      <c r="D50" s="21">
        <f t="shared" si="0"/>
        <v>12</v>
      </c>
      <c r="E50" s="22"/>
      <c r="F50" s="23">
        <f>F45</f>
        <v>378655.03936110612</v>
      </c>
      <c r="G50" s="23">
        <f t="shared" si="6"/>
        <v>49624.960638893885</v>
      </c>
      <c r="H50" s="24">
        <f t="shared" si="2"/>
        <v>49624.960638893885</v>
      </c>
      <c r="I50" s="25">
        <f t="shared" si="7"/>
        <v>0.11587036667342365</v>
      </c>
      <c r="J50" s="23">
        <f t="shared" si="4"/>
        <v>2462636718.4117675</v>
      </c>
    </row>
  </sheetData>
  <mergeCells count="17">
    <mergeCell ref="V10:AB11"/>
    <mergeCell ref="O9:Q9"/>
    <mergeCell ref="O10:Q12"/>
    <mergeCell ref="A1:J1"/>
    <mergeCell ref="L1:N1"/>
    <mergeCell ref="L8:N8"/>
    <mergeCell ref="V1:Z1"/>
    <mergeCell ref="P1:T1"/>
    <mergeCell ref="O1:O2"/>
    <mergeCell ref="Z18:Z21"/>
    <mergeCell ref="AB18:AB25"/>
    <mergeCell ref="X18:X23"/>
    <mergeCell ref="V18:V24"/>
    <mergeCell ref="V16:V17"/>
    <mergeCell ref="X16:X17"/>
    <mergeCell ref="Z16:Z17"/>
    <mergeCell ref="AB16:AB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8A16D-665E-4C20-B54E-00D598F087DD}">
  <dimension ref="A1:G35"/>
  <sheetViews>
    <sheetView showGridLines="0" workbookViewId="0">
      <selection sqref="A1:J26"/>
    </sheetView>
  </sheetViews>
  <sheetFormatPr defaultRowHeight="14.4" x14ac:dyDescent="0.55000000000000004"/>
  <cols>
    <col min="1" max="1" width="2.1015625" customWidth="1"/>
    <col min="2" max="2" width="4.89453125" bestFit="1" customWidth="1"/>
    <col min="3" max="3" width="17.1015625" bestFit="1" customWidth="1"/>
    <col min="4" max="4" width="12.1015625" bestFit="1" customWidth="1"/>
    <col min="5" max="5" width="10.7890625" bestFit="1" customWidth="1"/>
    <col min="6" max="6" width="9.83984375" bestFit="1" customWidth="1"/>
    <col min="7" max="7" width="4.734375" bestFit="1" customWidth="1"/>
  </cols>
  <sheetData>
    <row r="1" spans="1:5" x14ac:dyDescent="0.55000000000000004">
      <c r="A1" s="13" t="s">
        <v>50</v>
      </c>
    </row>
    <row r="2" spans="1:5" x14ac:dyDescent="0.55000000000000004">
      <c r="A2" s="13" t="s">
        <v>51</v>
      </c>
    </row>
    <row r="3" spans="1:5" x14ac:dyDescent="0.55000000000000004">
      <c r="A3" s="13" t="s">
        <v>120</v>
      </c>
    </row>
    <row r="4" spans="1:5" x14ac:dyDescent="0.55000000000000004">
      <c r="A4" s="13" t="s">
        <v>52</v>
      </c>
    </row>
    <row r="5" spans="1:5" x14ac:dyDescent="0.55000000000000004">
      <c r="A5" s="13" t="s">
        <v>53</v>
      </c>
    </row>
    <row r="6" spans="1:5" x14ac:dyDescent="0.55000000000000004">
      <c r="A6" s="13"/>
      <c r="B6" t="s">
        <v>54</v>
      </c>
    </row>
    <row r="7" spans="1:5" x14ac:dyDescent="0.55000000000000004">
      <c r="A7" s="13"/>
      <c r="B7" t="s">
        <v>121</v>
      </c>
    </row>
    <row r="8" spans="1:5" x14ac:dyDescent="0.55000000000000004">
      <c r="A8" s="13"/>
      <c r="B8" t="s">
        <v>119</v>
      </c>
    </row>
    <row r="9" spans="1:5" x14ac:dyDescent="0.55000000000000004">
      <c r="A9" s="13" t="s">
        <v>55</v>
      </c>
    </row>
    <row r="10" spans="1:5" x14ac:dyDescent="0.55000000000000004">
      <c r="B10" t="s">
        <v>56</v>
      </c>
    </row>
    <row r="11" spans="1:5" x14ac:dyDescent="0.55000000000000004">
      <c r="B11" t="s">
        <v>57</v>
      </c>
    </row>
    <row r="14" spans="1:5" ht="14.7" thickBot="1" x14ac:dyDescent="0.6">
      <c r="A14" t="s">
        <v>58</v>
      </c>
    </row>
    <row r="15" spans="1:5" ht="14.7" thickBot="1" x14ac:dyDescent="0.6">
      <c r="B15" s="29" t="s">
        <v>59</v>
      </c>
      <c r="C15" s="29" t="s">
        <v>60</v>
      </c>
      <c r="D15" s="29" t="s">
        <v>61</v>
      </c>
      <c r="E15" s="29" t="s">
        <v>62</v>
      </c>
    </row>
    <row r="16" spans="1:5" ht="14.7" thickBot="1" x14ac:dyDescent="0.6">
      <c r="B16" s="28" t="s">
        <v>103</v>
      </c>
      <c r="C16" s="28" t="s">
        <v>81</v>
      </c>
      <c r="D16" s="28">
        <v>99615</v>
      </c>
      <c r="E16" s="28">
        <v>99615</v>
      </c>
    </row>
    <row r="19" spans="1:7" ht="14.7" thickBot="1" x14ac:dyDescent="0.6">
      <c r="A19" t="s">
        <v>63</v>
      </c>
    </row>
    <row r="20" spans="1:7" ht="14.7" thickBot="1" x14ac:dyDescent="0.6">
      <c r="B20" s="29" t="s">
        <v>59</v>
      </c>
      <c r="C20" s="29" t="s">
        <v>60</v>
      </c>
      <c r="D20" s="29" t="s">
        <v>61</v>
      </c>
      <c r="E20" s="29" t="s">
        <v>62</v>
      </c>
      <c r="F20" s="29" t="s">
        <v>64</v>
      </c>
    </row>
    <row r="21" spans="1:7" x14ac:dyDescent="0.55000000000000004">
      <c r="B21" s="30" t="s">
        <v>74</v>
      </c>
      <c r="C21" s="30" t="s">
        <v>70</v>
      </c>
      <c r="D21" s="30">
        <v>2000</v>
      </c>
      <c r="E21" s="30">
        <v>2000</v>
      </c>
      <c r="F21" s="30" t="s">
        <v>71</v>
      </c>
    </row>
    <row r="22" spans="1:7" x14ac:dyDescent="0.55000000000000004">
      <c r="B22" s="30" t="s">
        <v>76</v>
      </c>
      <c r="C22" s="30" t="s">
        <v>72</v>
      </c>
      <c r="D22" s="30">
        <v>0</v>
      </c>
      <c r="E22" s="30">
        <v>0</v>
      </c>
      <c r="F22" s="30" t="s">
        <v>71</v>
      </c>
    </row>
    <row r="23" spans="1:7" x14ac:dyDescent="0.55000000000000004">
      <c r="B23" s="30" t="s">
        <v>78</v>
      </c>
      <c r="C23" s="30" t="s">
        <v>73</v>
      </c>
      <c r="D23" s="30">
        <v>500</v>
      </c>
      <c r="E23" s="30">
        <v>500</v>
      </c>
      <c r="F23" s="30" t="s">
        <v>71</v>
      </c>
    </row>
    <row r="24" spans="1:7" x14ac:dyDescent="0.55000000000000004">
      <c r="B24" s="30" t="s">
        <v>104</v>
      </c>
      <c r="C24" s="30" t="s">
        <v>75</v>
      </c>
      <c r="D24" s="30">
        <v>0</v>
      </c>
      <c r="E24" s="30">
        <v>0</v>
      </c>
      <c r="F24" s="30" t="s">
        <v>71</v>
      </c>
    </row>
    <row r="25" spans="1:7" x14ac:dyDescent="0.55000000000000004">
      <c r="B25" s="30" t="s">
        <v>105</v>
      </c>
      <c r="C25" s="30" t="s">
        <v>77</v>
      </c>
      <c r="D25" s="30">
        <v>930</v>
      </c>
      <c r="E25" s="30">
        <v>930</v>
      </c>
      <c r="F25" s="30" t="s">
        <v>71</v>
      </c>
    </row>
    <row r="26" spans="1:7" ht="14.7" thickBot="1" x14ac:dyDescent="0.6">
      <c r="B26" s="28" t="s">
        <v>106</v>
      </c>
      <c r="C26" s="28" t="s">
        <v>79</v>
      </c>
      <c r="D26" s="28">
        <v>1700</v>
      </c>
      <c r="E26" s="28">
        <v>1700</v>
      </c>
      <c r="F26" s="28" t="s">
        <v>71</v>
      </c>
    </row>
    <row r="29" spans="1:7" ht="14.7" thickBot="1" x14ac:dyDescent="0.6">
      <c r="A29" t="s">
        <v>65</v>
      </c>
    </row>
    <row r="30" spans="1:7" ht="14.7" thickBot="1" x14ac:dyDescent="0.6">
      <c r="B30" s="29" t="s">
        <v>59</v>
      </c>
      <c r="C30" s="29" t="s">
        <v>60</v>
      </c>
      <c r="D30" s="29" t="s">
        <v>66</v>
      </c>
      <c r="E30" s="29" t="s">
        <v>67</v>
      </c>
      <c r="F30" s="29" t="s">
        <v>68</v>
      </c>
      <c r="G30" s="29" t="s">
        <v>69</v>
      </c>
    </row>
    <row r="31" spans="1:7" x14ac:dyDescent="0.55000000000000004">
      <c r="B31" s="30" t="s">
        <v>107</v>
      </c>
      <c r="C31" s="30" t="s">
        <v>108</v>
      </c>
      <c r="D31" s="30">
        <v>2000</v>
      </c>
      <c r="E31" s="30" t="s">
        <v>109</v>
      </c>
      <c r="F31" s="30" t="s">
        <v>80</v>
      </c>
      <c r="G31" s="30">
        <v>0</v>
      </c>
    </row>
    <row r="32" spans="1:7" x14ac:dyDescent="0.55000000000000004">
      <c r="B32" s="30" t="s">
        <v>110</v>
      </c>
      <c r="C32" s="30" t="s">
        <v>111</v>
      </c>
      <c r="D32" s="30">
        <v>930</v>
      </c>
      <c r="E32" s="30" t="s">
        <v>112</v>
      </c>
      <c r="F32" s="30" t="s">
        <v>80</v>
      </c>
      <c r="G32" s="30">
        <v>0</v>
      </c>
    </row>
    <row r="33" spans="2:7" x14ac:dyDescent="0.55000000000000004">
      <c r="B33" s="30" t="s">
        <v>113</v>
      </c>
      <c r="C33" s="30" t="s">
        <v>114</v>
      </c>
      <c r="D33" s="30">
        <v>2200</v>
      </c>
      <c r="E33" s="30" t="s">
        <v>115</v>
      </c>
      <c r="F33" s="30" t="s">
        <v>80</v>
      </c>
      <c r="G33" s="30">
        <v>0</v>
      </c>
    </row>
    <row r="34" spans="2:7" x14ac:dyDescent="0.55000000000000004">
      <c r="B34" s="30" t="s">
        <v>83</v>
      </c>
      <c r="C34" s="30" t="s">
        <v>81</v>
      </c>
      <c r="D34" s="30">
        <v>2500</v>
      </c>
      <c r="E34" s="30" t="s">
        <v>116</v>
      </c>
      <c r="F34" s="30" t="s">
        <v>80</v>
      </c>
      <c r="G34" s="30">
        <v>0</v>
      </c>
    </row>
    <row r="35" spans="2:7" ht="14.7" thickBot="1" x14ac:dyDescent="0.6">
      <c r="B35" s="28" t="s">
        <v>117</v>
      </c>
      <c r="C35" s="28" t="s">
        <v>84</v>
      </c>
      <c r="D35" s="28">
        <v>2630</v>
      </c>
      <c r="E35" s="28" t="s">
        <v>118</v>
      </c>
      <c r="F35" s="28" t="s">
        <v>82</v>
      </c>
      <c r="G35" s="28">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0CF8E-374C-46D6-A669-3752F740B983}">
  <dimension ref="A1:I23"/>
  <sheetViews>
    <sheetView showGridLines="0" workbookViewId="0">
      <selection sqref="A1:I23"/>
    </sheetView>
  </sheetViews>
  <sheetFormatPr defaultRowHeight="14.4" x14ac:dyDescent="0.55000000000000004"/>
  <cols>
    <col min="1" max="1" width="2.1015625" customWidth="1"/>
    <col min="2" max="2" width="4.89453125" bestFit="1" customWidth="1"/>
    <col min="3" max="3" width="17.1015625" bestFit="1" customWidth="1"/>
    <col min="4" max="4" width="5.3125" bestFit="1" customWidth="1"/>
    <col min="5" max="5" width="7.734375" bestFit="1" customWidth="1"/>
    <col min="6" max="6" width="9.5234375" bestFit="1" customWidth="1"/>
    <col min="7" max="8" width="8.7890625" bestFit="1" customWidth="1"/>
    <col min="9" max="9" width="1.47265625" customWidth="1"/>
  </cols>
  <sheetData>
    <row r="1" spans="1:9" x14ac:dyDescent="0.55000000000000004">
      <c r="A1" s="86" t="s">
        <v>85</v>
      </c>
      <c r="B1" s="47"/>
      <c r="C1" s="47"/>
      <c r="D1" s="47"/>
      <c r="E1" s="47"/>
      <c r="F1" s="47"/>
      <c r="G1" s="47"/>
      <c r="H1" s="47"/>
      <c r="I1" s="47"/>
    </row>
    <row r="2" spans="1:9" x14ac:dyDescent="0.55000000000000004">
      <c r="A2" s="86" t="s">
        <v>51</v>
      </c>
      <c r="B2" s="47"/>
      <c r="C2" s="47"/>
      <c r="D2" s="47"/>
      <c r="E2" s="47"/>
      <c r="F2" s="47"/>
      <c r="G2" s="47"/>
      <c r="H2" s="47"/>
      <c r="I2" s="47"/>
    </row>
    <row r="3" spans="1:9" x14ac:dyDescent="0.55000000000000004">
      <c r="A3" s="86" t="s">
        <v>122</v>
      </c>
      <c r="B3" s="47"/>
      <c r="C3" s="47"/>
      <c r="D3" s="47"/>
      <c r="E3" s="47"/>
      <c r="F3" s="47"/>
      <c r="G3" s="47"/>
      <c r="H3" s="47"/>
      <c r="I3" s="47"/>
    </row>
    <row r="4" spans="1:9" x14ac:dyDescent="0.55000000000000004">
      <c r="A4" s="47"/>
      <c r="B4" s="47"/>
      <c r="C4" s="47"/>
      <c r="D4" s="47"/>
      <c r="E4" s="47"/>
      <c r="F4" s="47"/>
      <c r="G4" s="47"/>
      <c r="H4" s="47"/>
      <c r="I4" s="47"/>
    </row>
    <row r="5" spans="1:9" x14ac:dyDescent="0.55000000000000004">
      <c r="A5" s="47"/>
      <c r="B5" s="47"/>
      <c r="C5" s="47"/>
      <c r="D5" s="47"/>
      <c r="E5" s="47"/>
      <c r="F5" s="47"/>
      <c r="G5" s="47"/>
      <c r="H5" s="47"/>
      <c r="I5" s="47"/>
    </row>
    <row r="6" spans="1:9" ht="14.7" thickBot="1" x14ac:dyDescent="0.6">
      <c r="A6" s="47" t="s">
        <v>63</v>
      </c>
      <c r="B6" s="47"/>
      <c r="C6" s="47"/>
      <c r="D6" s="47"/>
      <c r="E6" s="47"/>
      <c r="F6" s="47"/>
      <c r="G6" s="47"/>
      <c r="H6" s="47"/>
      <c r="I6" s="47"/>
    </row>
    <row r="7" spans="1:9" x14ac:dyDescent="0.55000000000000004">
      <c r="A7" s="47"/>
      <c r="B7" s="87"/>
      <c r="C7" s="87"/>
      <c r="D7" s="87" t="s">
        <v>86</v>
      </c>
      <c r="E7" s="87" t="s">
        <v>88</v>
      </c>
      <c r="F7" s="87" t="s">
        <v>90</v>
      </c>
      <c r="G7" s="87" t="s">
        <v>92</v>
      </c>
      <c r="H7" s="87" t="s">
        <v>92</v>
      </c>
      <c r="I7" s="47"/>
    </row>
    <row r="8" spans="1:9" ht="14.7" thickBot="1" x14ac:dyDescent="0.6">
      <c r="A8" s="47"/>
      <c r="B8" s="88" t="s">
        <v>59</v>
      </c>
      <c r="C8" s="88" t="s">
        <v>60</v>
      </c>
      <c r="D8" s="88" t="s">
        <v>87</v>
      </c>
      <c r="E8" s="88" t="s">
        <v>89</v>
      </c>
      <c r="F8" s="88" t="s">
        <v>91</v>
      </c>
      <c r="G8" s="88" t="s">
        <v>93</v>
      </c>
      <c r="H8" s="88" t="s">
        <v>94</v>
      </c>
      <c r="I8" s="47"/>
    </row>
    <row r="9" spans="1:9" x14ac:dyDescent="0.55000000000000004">
      <c r="A9" s="47"/>
      <c r="B9" s="89" t="s">
        <v>74</v>
      </c>
      <c r="C9" s="89" t="s">
        <v>70</v>
      </c>
      <c r="D9" s="89">
        <v>2000</v>
      </c>
      <c r="E9" s="89">
        <v>0</v>
      </c>
      <c r="F9" s="89">
        <v>15</v>
      </c>
      <c r="G9" s="89">
        <v>3.5</v>
      </c>
      <c r="H9" s="89">
        <v>20</v>
      </c>
      <c r="I9" s="47"/>
    </row>
    <row r="10" spans="1:9" x14ac:dyDescent="0.55000000000000004">
      <c r="A10" s="47"/>
      <c r="B10" s="89" t="s">
        <v>76</v>
      </c>
      <c r="C10" s="89" t="s">
        <v>72</v>
      </c>
      <c r="D10" s="89">
        <v>0</v>
      </c>
      <c r="E10" s="89">
        <v>0.5</v>
      </c>
      <c r="F10" s="89">
        <v>21</v>
      </c>
      <c r="G10" s="89">
        <v>1E+30</v>
      </c>
      <c r="H10" s="89">
        <v>0.5</v>
      </c>
      <c r="I10" s="47"/>
    </row>
    <row r="11" spans="1:9" x14ac:dyDescent="0.55000000000000004">
      <c r="A11" s="47"/>
      <c r="B11" s="89" t="s">
        <v>78</v>
      </c>
      <c r="C11" s="89" t="s">
        <v>73</v>
      </c>
      <c r="D11" s="89">
        <v>500</v>
      </c>
      <c r="E11" s="89">
        <v>0</v>
      </c>
      <c r="F11" s="89">
        <v>17</v>
      </c>
      <c r="G11" s="89">
        <v>0.5</v>
      </c>
      <c r="H11" s="89">
        <v>3.5</v>
      </c>
      <c r="I11" s="47"/>
    </row>
    <row r="12" spans="1:9" x14ac:dyDescent="0.55000000000000004">
      <c r="A12" s="47"/>
      <c r="B12" s="89" t="s">
        <v>104</v>
      </c>
      <c r="C12" s="89" t="s">
        <v>75</v>
      </c>
      <c r="D12" s="89">
        <v>0</v>
      </c>
      <c r="E12" s="89">
        <v>3.5</v>
      </c>
      <c r="F12" s="89">
        <v>23.5</v>
      </c>
      <c r="G12" s="89">
        <v>1E+30</v>
      </c>
      <c r="H12" s="89">
        <v>3.5</v>
      </c>
      <c r="I12" s="47"/>
    </row>
    <row r="13" spans="1:9" x14ac:dyDescent="0.55000000000000004">
      <c r="A13" s="47"/>
      <c r="B13" s="89" t="s">
        <v>105</v>
      </c>
      <c r="C13" s="89" t="s">
        <v>77</v>
      </c>
      <c r="D13" s="89">
        <v>930</v>
      </c>
      <c r="E13" s="89">
        <v>0</v>
      </c>
      <c r="F13" s="89">
        <v>25.5</v>
      </c>
      <c r="G13" s="89">
        <v>0.5</v>
      </c>
      <c r="H13" s="89">
        <v>25.5</v>
      </c>
      <c r="I13" s="47"/>
    </row>
    <row r="14" spans="1:9" ht="14.7" thickBot="1" x14ac:dyDescent="0.6">
      <c r="A14" s="47"/>
      <c r="B14" s="90" t="s">
        <v>106</v>
      </c>
      <c r="C14" s="90" t="s">
        <v>79</v>
      </c>
      <c r="D14" s="90">
        <v>1700</v>
      </c>
      <c r="E14" s="90">
        <v>0</v>
      </c>
      <c r="F14" s="90">
        <v>22</v>
      </c>
      <c r="G14" s="90">
        <v>3.5</v>
      </c>
      <c r="H14" s="90">
        <v>0.5</v>
      </c>
      <c r="I14" s="47"/>
    </row>
    <row r="15" spans="1:9" x14ac:dyDescent="0.55000000000000004">
      <c r="A15" s="47"/>
      <c r="B15" s="47"/>
      <c r="C15" s="47"/>
      <c r="D15" s="47"/>
      <c r="E15" s="47"/>
      <c r="F15" s="47"/>
      <c r="G15" s="47"/>
      <c r="H15" s="47"/>
      <c r="I15" s="47"/>
    </row>
    <row r="16" spans="1:9" ht="14.7" thickBot="1" x14ac:dyDescent="0.6">
      <c r="A16" s="47" t="s">
        <v>65</v>
      </c>
      <c r="B16" s="47"/>
      <c r="C16" s="47"/>
      <c r="D16" s="47"/>
      <c r="E16" s="47"/>
      <c r="F16" s="47"/>
      <c r="G16" s="47"/>
      <c r="H16" s="47"/>
      <c r="I16" s="47"/>
    </row>
    <row r="17" spans="1:9" x14ac:dyDescent="0.55000000000000004">
      <c r="A17" s="47"/>
      <c r="B17" s="87"/>
      <c r="C17" s="87"/>
      <c r="D17" s="87" t="s">
        <v>86</v>
      </c>
      <c r="E17" s="87" t="s">
        <v>95</v>
      </c>
      <c r="F17" s="87" t="s">
        <v>48</v>
      </c>
      <c r="G17" s="87" t="s">
        <v>92</v>
      </c>
      <c r="H17" s="87" t="s">
        <v>92</v>
      </c>
      <c r="I17" s="47"/>
    </row>
    <row r="18" spans="1:9" ht="14.7" thickBot="1" x14ac:dyDescent="0.6">
      <c r="A18" s="47"/>
      <c r="B18" s="88" t="s">
        <v>59</v>
      </c>
      <c r="C18" s="88" t="s">
        <v>60</v>
      </c>
      <c r="D18" s="88" t="s">
        <v>87</v>
      </c>
      <c r="E18" s="88" t="s">
        <v>96</v>
      </c>
      <c r="F18" s="88" t="s">
        <v>97</v>
      </c>
      <c r="G18" s="88" t="s">
        <v>93</v>
      </c>
      <c r="H18" s="88" t="s">
        <v>94</v>
      </c>
      <c r="I18" s="47"/>
    </row>
    <row r="19" spans="1:9" x14ac:dyDescent="0.55000000000000004">
      <c r="A19" s="47"/>
      <c r="B19" s="89" t="s">
        <v>107</v>
      </c>
      <c r="C19" s="89" t="s">
        <v>108</v>
      </c>
      <c r="D19" s="89">
        <v>2000</v>
      </c>
      <c r="E19" s="89">
        <v>20</v>
      </c>
      <c r="F19" s="89">
        <v>2000</v>
      </c>
      <c r="G19" s="89">
        <v>370</v>
      </c>
      <c r="H19" s="89">
        <v>1700</v>
      </c>
      <c r="I19" s="47"/>
    </row>
    <row r="20" spans="1:9" x14ac:dyDescent="0.55000000000000004">
      <c r="A20" s="47"/>
      <c r="B20" s="89" t="s">
        <v>110</v>
      </c>
      <c r="C20" s="89" t="s">
        <v>111</v>
      </c>
      <c r="D20" s="89">
        <v>930</v>
      </c>
      <c r="E20" s="89">
        <v>25.5</v>
      </c>
      <c r="F20" s="89">
        <v>930</v>
      </c>
      <c r="G20" s="89">
        <v>370</v>
      </c>
      <c r="H20" s="89">
        <v>930</v>
      </c>
      <c r="I20" s="47"/>
    </row>
    <row r="21" spans="1:9" x14ac:dyDescent="0.55000000000000004">
      <c r="A21" s="47"/>
      <c r="B21" s="89" t="s">
        <v>113</v>
      </c>
      <c r="C21" s="89" t="s">
        <v>114</v>
      </c>
      <c r="D21" s="89">
        <v>2200</v>
      </c>
      <c r="E21" s="89">
        <v>22</v>
      </c>
      <c r="F21" s="89">
        <v>2200</v>
      </c>
      <c r="G21" s="89">
        <v>370</v>
      </c>
      <c r="H21" s="89">
        <v>1700</v>
      </c>
      <c r="I21" s="47"/>
    </row>
    <row r="22" spans="1:9" x14ac:dyDescent="0.55000000000000004">
      <c r="A22" s="47"/>
      <c r="B22" s="89" t="s">
        <v>83</v>
      </c>
      <c r="C22" s="89" t="s">
        <v>81</v>
      </c>
      <c r="D22" s="89">
        <v>2500</v>
      </c>
      <c r="E22" s="89">
        <v>-5</v>
      </c>
      <c r="F22" s="89">
        <v>2500</v>
      </c>
      <c r="G22" s="89">
        <v>1700</v>
      </c>
      <c r="H22" s="89">
        <v>370</v>
      </c>
      <c r="I22" s="47"/>
    </row>
    <row r="23" spans="1:9" ht="14.7" thickBot="1" x14ac:dyDescent="0.6">
      <c r="A23" s="47"/>
      <c r="B23" s="90" t="s">
        <v>117</v>
      </c>
      <c r="C23" s="90" t="s">
        <v>84</v>
      </c>
      <c r="D23" s="90">
        <v>2630</v>
      </c>
      <c r="E23" s="90">
        <v>0</v>
      </c>
      <c r="F23" s="90">
        <v>3000</v>
      </c>
      <c r="G23" s="90">
        <v>1E+30</v>
      </c>
      <c r="H23" s="90">
        <v>370</v>
      </c>
      <c r="I23"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F085-7668-4D37-8D68-81FE4966BC55}">
  <dimension ref="A1:K18"/>
  <sheetViews>
    <sheetView showGridLines="0" workbookViewId="0">
      <selection sqref="A1:K18"/>
    </sheetView>
  </sheetViews>
  <sheetFormatPr defaultRowHeight="14.4" x14ac:dyDescent="0.55000000000000004"/>
  <cols>
    <col min="1" max="1" width="2.1015625" customWidth="1"/>
    <col min="2" max="2" width="4.89453125" bestFit="1" customWidth="1"/>
    <col min="3" max="3" width="17.1015625" bestFit="1" customWidth="1"/>
    <col min="4" max="4" width="5.68359375" bestFit="1" customWidth="1"/>
    <col min="5" max="5" width="2.1015625" customWidth="1"/>
    <col min="6" max="6" width="5.734375" bestFit="1" customWidth="1"/>
    <col min="7" max="7" width="8.41796875" bestFit="1" customWidth="1"/>
    <col min="8" max="8" width="2.1015625" customWidth="1"/>
    <col min="9" max="9" width="5.734375" bestFit="1" customWidth="1"/>
    <col min="10" max="10" width="8.41796875" bestFit="1" customWidth="1"/>
    <col min="11" max="11" width="1.26171875" customWidth="1"/>
  </cols>
  <sheetData>
    <row r="1" spans="1:11" x14ac:dyDescent="0.55000000000000004">
      <c r="A1" s="86" t="s">
        <v>98</v>
      </c>
      <c r="B1" s="47"/>
      <c r="C1" s="47"/>
      <c r="D1" s="47"/>
      <c r="E1" s="47"/>
      <c r="F1" s="47"/>
      <c r="G1" s="47"/>
      <c r="H1" s="47"/>
      <c r="I1" s="47"/>
      <c r="J1" s="47"/>
      <c r="K1" s="47"/>
    </row>
    <row r="2" spans="1:11" x14ac:dyDescent="0.55000000000000004">
      <c r="A2" s="86" t="s">
        <v>51</v>
      </c>
      <c r="B2" s="47"/>
      <c r="C2" s="47"/>
      <c r="D2" s="47"/>
      <c r="E2" s="47"/>
      <c r="F2" s="47"/>
      <c r="G2" s="47"/>
      <c r="H2" s="47"/>
      <c r="I2" s="47"/>
      <c r="J2" s="47"/>
      <c r="K2" s="47"/>
    </row>
    <row r="3" spans="1:11" x14ac:dyDescent="0.55000000000000004">
      <c r="A3" s="86" t="s">
        <v>123</v>
      </c>
      <c r="B3" s="47"/>
      <c r="C3" s="47"/>
      <c r="D3" s="47"/>
      <c r="E3" s="47"/>
      <c r="F3" s="47"/>
      <c r="G3" s="47"/>
      <c r="H3" s="47"/>
      <c r="I3" s="47"/>
      <c r="J3" s="47"/>
      <c r="K3" s="47"/>
    </row>
    <row r="4" spans="1:11" x14ac:dyDescent="0.55000000000000004">
      <c r="A4" s="47"/>
      <c r="B4" s="47"/>
      <c r="C4" s="47"/>
      <c r="D4" s="47"/>
      <c r="E4" s="47"/>
      <c r="F4" s="47"/>
      <c r="G4" s="47"/>
      <c r="H4" s="47"/>
      <c r="I4" s="47"/>
      <c r="J4" s="47"/>
      <c r="K4" s="47"/>
    </row>
    <row r="5" spans="1:11" ht="14.7" thickBot="1" x14ac:dyDescent="0.6">
      <c r="A5" s="47"/>
      <c r="B5" s="47"/>
      <c r="C5" s="47"/>
      <c r="D5" s="47"/>
      <c r="E5" s="47"/>
      <c r="F5" s="47"/>
      <c r="G5" s="47"/>
      <c r="H5" s="47"/>
      <c r="I5" s="47"/>
      <c r="J5" s="47"/>
      <c r="K5" s="47"/>
    </row>
    <row r="6" spans="1:11" x14ac:dyDescent="0.55000000000000004">
      <c r="A6" s="47"/>
      <c r="B6" s="87"/>
      <c r="C6" s="87" t="s">
        <v>90</v>
      </c>
      <c r="D6" s="87"/>
      <c r="E6" s="47"/>
      <c r="F6" s="47"/>
      <c r="G6" s="47"/>
      <c r="H6" s="47"/>
      <c r="I6" s="47"/>
      <c r="J6" s="47"/>
      <c r="K6" s="47"/>
    </row>
    <row r="7" spans="1:11" ht="14.7" thickBot="1" x14ac:dyDescent="0.6">
      <c r="A7" s="47"/>
      <c r="B7" s="88" t="s">
        <v>59</v>
      </c>
      <c r="C7" s="88" t="s">
        <v>60</v>
      </c>
      <c r="D7" s="88" t="s">
        <v>87</v>
      </c>
      <c r="E7" s="47"/>
      <c r="F7" s="47"/>
      <c r="G7" s="47"/>
      <c r="H7" s="47"/>
      <c r="I7" s="47"/>
      <c r="J7" s="47"/>
      <c r="K7" s="47"/>
    </row>
    <row r="8" spans="1:11" ht="14.7" thickBot="1" x14ac:dyDescent="0.6">
      <c r="A8" s="47"/>
      <c r="B8" s="90" t="s">
        <v>103</v>
      </c>
      <c r="C8" s="90" t="s">
        <v>81</v>
      </c>
      <c r="D8" s="90">
        <v>99615</v>
      </c>
      <c r="E8" s="47"/>
      <c r="F8" s="47"/>
      <c r="G8" s="47"/>
      <c r="H8" s="47"/>
      <c r="I8" s="47"/>
      <c r="J8" s="47"/>
      <c r="K8" s="47"/>
    </row>
    <row r="9" spans="1:11" x14ac:dyDescent="0.55000000000000004">
      <c r="A9" s="47"/>
      <c r="B9" s="47"/>
      <c r="C9" s="47"/>
      <c r="D9" s="47"/>
      <c r="E9" s="47"/>
      <c r="F9" s="47"/>
      <c r="G9" s="47"/>
      <c r="H9" s="47"/>
      <c r="I9" s="47"/>
      <c r="J9" s="47"/>
      <c r="K9" s="47"/>
    </row>
    <row r="10" spans="1:11" ht="14.7" thickBot="1" x14ac:dyDescent="0.6">
      <c r="A10" s="47"/>
      <c r="B10" s="47"/>
      <c r="C10" s="47"/>
      <c r="D10" s="47"/>
      <c r="E10" s="47"/>
      <c r="F10" s="47"/>
      <c r="G10" s="47"/>
      <c r="H10" s="47"/>
      <c r="I10" s="47"/>
      <c r="J10" s="47"/>
      <c r="K10" s="47"/>
    </row>
    <row r="11" spans="1:11" x14ac:dyDescent="0.55000000000000004">
      <c r="A11" s="47"/>
      <c r="B11" s="87"/>
      <c r="C11" s="87" t="s">
        <v>99</v>
      </c>
      <c r="D11" s="87"/>
      <c r="E11" s="47"/>
      <c r="F11" s="87" t="s">
        <v>100</v>
      </c>
      <c r="G11" s="87" t="s">
        <v>90</v>
      </c>
      <c r="H11" s="47"/>
      <c r="I11" s="87" t="s">
        <v>102</v>
      </c>
      <c r="J11" s="87" t="s">
        <v>90</v>
      </c>
      <c r="K11" s="47"/>
    </row>
    <row r="12" spans="1:11" ht="14.7" thickBot="1" x14ac:dyDescent="0.6">
      <c r="A12" s="47"/>
      <c r="B12" s="88" t="s">
        <v>59</v>
      </c>
      <c r="C12" s="88" t="s">
        <v>60</v>
      </c>
      <c r="D12" s="88" t="s">
        <v>87</v>
      </c>
      <c r="E12" s="47"/>
      <c r="F12" s="88" t="s">
        <v>47</v>
      </c>
      <c r="G12" s="88" t="s">
        <v>101</v>
      </c>
      <c r="H12" s="47"/>
      <c r="I12" s="88" t="s">
        <v>47</v>
      </c>
      <c r="J12" s="88" t="s">
        <v>101</v>
      </c>
      <c r="K12" s="47"/>
    </row>
    <row r="13" spans="1:11" x14ac:dyDescent="0.55000000000000004">
      <c r="A13" s="47"/>
      <c r="B13" s="89" t="s">
        <v>74</v>
      </c>
      <c r="C13" s="89" t="s">
        <v>70</v>
      </c>
      <c r="D13" s="89">
        <v>2000</v>
      </c>
      <c r="E13" s="47"/>
      <c r="F13" s="89">
        <v>2000</v>
      </c>
      <c r="G13" s="89">
        <v>99615</v>
      </c>
      <c r="H13" s="47"/>
      <c r="I13" s="89">
        <v>2000</v>
      </c>
      <c r="J13" s="89">
        <v>99615</v>
      </c>
      <c r="K13" s="47"/>
    </row>
    <row r="14" spans="1:11" x14ac:dyDescent="0.55000000000000004">
      <c r="A14" s="47"/>
      <c r="B14" s="89" t="s">
        <v>76</v>
      </c>
      <c r="C14" s="89" t="s">
        <v>72</v>
      </c>
      <c r="D14" s="89">
        <v>0</v>
      </c>
      <c r="E14" s="47"/>
      <c r="F14" s="89">
        <v>0</v>
      </c>
      <c r="G14" s="89">
        <v>99615</v>
      </c>
      <c r="H14" s="47"/>
      <c r="I14" s="89">
        <v>0</v>
      </c>
      <c r="J14" s="89">
        <v>99615</v>
      </c>
      <c r="K14" s="47"/>
    </row>
    <row r="15" spans="1:11" x14ac:dyDescent="0.55000000000000004">
      <c r="A15" s="47"/>
      <c r="B15" s="89" t="s">
        <v>78</v>
      </c>
      <c r="C15" s="89" t="s">
        <v>73</v>
      </c>
      <c r="D15" s="89">
        <v>500</v>
      </c>
      <c r="E15" s="47"/>
      <c r="F15" s="89">
        <v>500</v>
      </c>
      <c r="G15" s="89">
        <v>99615</v>
      </c>
      <c r="H15" s="47"/>
      <c r="I15" s="89">
        <v>500</v>
      </c>
      <c r="J15" s="89">
        <v>99615</v>
      </c>
      <c r="K15" s="47"/>
    </row>
    <row r="16" spans="1:11" x14ac:dyDescent="0.55000000000000004">
      <c r="A16" s="47"/>
      <c r="B16" s="89" t="s">
        <v>104</v>
      </c>
      <c r="C16" s="89" t="s">
        <v>75</v>
      </c>
      <c r="D16" s="89">
        <v>0</v>
      </c>
      <c r="E16" s="47"/>
      <c r="F16" s="89">
        <v>0</v>
      </c>
      <c r="G16" s="89">
        <v>99615</v>
      </c>
      <c r="H16" s="47"/>
      <c r="I16" s="89">
        <v>370</v>
      </c>
      <c r="J16" s="89">
        <v>108310</v>
      </c>
      <c r="K16" s="47"/>
    </row>
    <row r="17" spans="1:11" x14ac:dyDescent="0.55000000000000004">
      <c r="A17" s="47"/>
      <c r="B17" s="89" t="s">
        <v>105</v>
      </c>
      <c r="C17" s="89" t="s">
        <v>77</v>
      </c>
      <c r="D17" s="89">
        <v>930</v>
      </c>
      <c r="E17" s="47"/>
      <c r="F17" s="89">
        <v>930</v>
      </c>
      <c r="G17" s="89">
        <v>99615</v>
      </c>
      <c r="H17" s="47"/>
      <c r="I17" s="89">
        <v>1300</v>
      </c>
      <c r="J17" s="89">
        <v>109050</v>
      </c>
      <c r="K17" s="47"/>
    </row>
    <row r="18" spans="1:11" ht="14.7" thickBot="1" x14ac:dyDescent="0.6">
      <c r="A18" s="47"/>
      <c r="B18" s="90" t="s">
        <v>106</v>
      </c>
      <c r="C18" s="90" t="s">
        <v>79</v>
      </c>
      <c r="D18" s="90">
        <v>1700</v>
      </c>
      <c r="E18" s="47"/>
      <c r="F18" s="90">
        <v>1700</v>
      </c>
      <c r="G18" s="90">
        <v>99615</v>
      </c>
      <c r="H18" s="47"/>
      <c r="I18" s="90">
        <v>2070</v>
      </c>
      <c r="J18" s="90">
        <v>107755</v>
      </c>
      <c r="K18"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A107-0EFB-4F81-93A6-ED1039C0C25F}">
  <dimension ref="A1:F9"/>
  <sheetViews>
    <sheetView workbookViewId="0">
      <selection activeCell="I19" sqref="I19"/>
    </sheetView>
  </sheetViews>
  <sheetFormatPr defaultRowHeight="14.4" x14ac:dyDescent="0.55000000000000004"/>
  <cols>
    <col min="1" max="1" width="13.41796875" bestFit="1" customWidth="1"/>
    <col min="2" max="2" width="9.578125" customWidth="1"/>
    <col min="3" max="3" width="9.41796875" customWidth="1"/>
    <col min="4" max="4" width="9.68359375" customWidth="1"/>
    <col min="5" max="5" width="8.83984375" customWidth="1"/>
  </cols>
  <sheetData>
    <row r="1" spans="1:6" x14ac:dyDescent="0.55000000000000004">
      <c r="A1" s="32" t="s">
        <v>189</v>
      </c>
      <c r="B1" s="32" t="s">
        <v>192</v>
      </c>
      <c r="C1" s="32" t="s">
        <v>193</v>
      </c>
      <c r="D1" s="32" t="s">
        <v>194</v>
      </c>
      <c r="E1" s="35"/>
      <c r="F1" s="16"/>
    </row>
    <row r="2" spans="1:6" x14ac:dyDescent="0.55000000000000004">
      <c r="A2" s="72" t="s">
        <v>47</v>
      </c>
      <c r="B2" s="70">
        <v>2000</v>
      </c>
      <c r="C2" s="70">
        <v>930</v>
      </c>
      <c r="D2" s="70">
        <v>2200</v>
      </c>
      <c r="E2" s="16"/>
      <c r="F2" s="16"/>
    </row>
    <row r="3" spans="1:6" x14ac:dyDescent="0.55000000000000004">
      <c r="A3" s="72" t="s">
        <v>48</v>
      </c>
      <c r="B3" s="83">
        <f>B8+B9</f>
        <v>2000</v>
      </c>
      <c r="C3" s="83">
        <f t="shared" ref="C3:D3" si="0">C8+C9</f>
        <v>930</v>
      </c>
      <c r="D3" s="83">
        <f t="shared" si="0"/>
        <v>2200</v>
      </c>
      <c r="E3" s="33"/>
      <c r="F3" s="33"/>
    </row>
    <row r="4" spans="1:6" x14ac:dyDescent="0.55000000000000004">
      <c r="A4" s="32" t="s">
        <v>189</v>
      </c>
      <c r="B4" s="32" t="s">
        <v>192</v>
      </c>
      <c r="C4" s="32" t="s">
        <v>193</v>
      </c>
      <c r="D4" s="32" t="s">
        <v>194</v>
      </c>
      <c r="E4" s="32" t="s">
        <v>47</v>
      </c>
    </row>
    <row r="5" spans="1:6" x14ac:dyDescent="0.55000000000000004">
      <c r="A5" s="72" t="s">
        <v>190</v>
      </c>
      <c r="B5" s="70">
        <v>15</v>
      </c>
      <c r="C5" s="70">
        <v>21</v>
      </c>
      <c r="D5" s="70">
        <v>17</v>
      </c>
      <c r="E5" s="70">
        <v>2500</v>
      </c>
    </row>
    <row r="6" spans="1:6" x14ac:dyDescent="0.55000000000000004">
      <c r="A6" s="72" t="s">
        <v>191</v>
      </c>
      <c r="B6" s="83">
        <v>23.5</v>
      </c>
      <c r="C6" s="83">
        <v>25.5</v>
      </c>
      <c r="D6" s="83">
        <v>22</v>
      </c>
      <c r="E6" s="73">
        <v>3000</v>
      </c>
    </row>
    <row r="7" spans="1:6" x14ac:dyDescent="0.55000000000000004">
      <c r="A7" s="50" t="s">
        <v>189</v>
      </c>
      <c r="B7" s="50" t="s">
        <v>192</v>
      </c>
      <c r="C7" s="50" t="s">
        <v>193</v>
      </c>
      <c r="D7" s="50" t="s">
        <v>194</v>
      </c>
      <c r="E7" s="50" t="s">
        <v>49</v>
      </c>
      <c r="F7" s="50" t="s">
        <v>135</v>
      </c>
    </row>
    <row r="8" spans="1:6" x14ac:dyDescent="0.55000000000000004">
      <c r="A8" s="84" t="s">
        <v>190</v>
      </c>
      <c r="B8" s="84">
        <v>2000</v>
      </c>
      <c r="C8" s="84">
        <v>0</v>
      </c>
      <c r="D8" s="84">
        <v>500</v>
      </c>
      <c r="E8" s="84">
        <f>B8+C8+D8</f>
        <v>2500</v>
      </c>
      <c r="F8" s="84">
        <f>B5*B8+C5*C8+D5*D8+B6*B9+C6*C9+D6*D9</f>
        <v>99615</v>
      </c>
    </row>
    <row r="9" spans="1:6" x14ac:dyDescent="0.55000000000000004">
      <c r="A9" s="84" t="s">
        <v>191</v>
      </c>
      <c r="B9" s="84">
        <v>0</v>
      </c>
      <c r="C9" s="84">
        <v>930</v>
      </c>
      <c r="D9" s="84">
        <v>1700</v>
      </c>
      <c r="E9" s="84">
        <f>B9+C9+D9</f>
        <v>2630</v>
      </c>
      <c r="F9" s="8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23E9-8062-43FD-97BE-10422B222DCE}">
  <dimension ref="A1:X32"/>
  <sheetViews>
    <sheetView zoomScaleNormal="100" workbookViewId="0">
      <selection activeCell="R22" sqref="R22"/>
    </sheetView>
  </sheetViews>
  <sheetFormatPr defaultRowHeight="14.4" x14ac:dyDescent="0.55000000000000004"/>
  <cols>
    <col min="1" max="1" width="17.68359375" bestFit="1" customWidth="1"/>
    <col min="4" max="4" width="8.3125" style="47" customWidth="1"/>
    <col min="5" max="5" width="13.68359375" customWidth="1"/>
  </cols>
  <sheetData>
    <row r="1" spans="1:24" ht="14.7" thickBot="1" x14ac:dyDescent="0.6">
      <c r="A1" s="32" t="s">
        <v>136</v>
      </c>
      <c r="B1" s="32" t="s">
        <v>124</v>
      </c>
      <c r="C1" s="32" t="s">
        <v>125</v>
      </c>
      <c r="E1" s="32" t="s">
        <v>136</v>
      </c>
      <c r="F1" s="32" t="s">
        <v>126</v>
      </c>
      <c r="G1" s="32" t="s">
        <v>124</v>
      </c>
      <c r="H1" s="32" t="s">
        <v>125</v>
      </c>
      <c r="J1" s="131" t="s">
        <v>141</v>
      </c>
      <c r="K1" s="132"/>
      <c r="L1" s="132"/>
      <c r="M1" s="132"/>
      <c r="N1" s="132"/>
      <c r="O1" s="132"/>
      <c r="P1" s="133"/>
      <c r="R1" s="134" t="s">
        <v>142</v>
      </c>
      <c r="S1" s="135"/>
      <c r="T1" s="135"/>
      <c r="U1" s="135"/>
      <c r="V1" s="135"/>
      <c r="W1" s="135"/>
      <c r="X1" s="136"/>
    </row>
    <row r="2" spans="1:24" x14ac:dyDescent="0.55000000000000004">
      <c r="A2" s="70" t="s">
        <v>137</v>
      </c>
      <c r="B2" s="70">
        <v>500</v>
      </c>
      <c r="C2" s="70">
        <v>1000</v>
      </c>
      <c r="E2" s="32" t="s">
        <v>127</v>
      </c>
      <c r="F2" s="70">
        <v>500</v>
      </c>
      <c r="G2" s="70">
        <f>F2*B9</f>
        <v>15000</v>
      </c>
      <c r="H2" s="70">
        <f>C8*F2-C7*F3-C3</f>
        <v>-30000</v>
      </c>
      <c r="J2" s="42"/>
      <c r="K2" s="43"/>
      <c r="L2" s="43"/>
      <c r="M2" s="43"/>
      <c r="N2" s="43"/>
      <c r="O2" s="43"/>
      <c r="P2" s="44"/>
      <c r="R2" s="36"/>
      <c r="S2" s="37"/>
      <c r="T2" s="37"/>
      <c r="U2" s="37"/>
      <c r="V2" s="37"/>
      <c r="W2" s="37"/>
      <c r="X2" s="38"/>
    </row>
    <row r="3" spans="1:24" x14ac:dyDescent="0.55000000000000004">
      <c r="A3" s="73" t="s">
        <v>128</v>
      </c>
      <c r="B3" s="73">
        <v>0</v>
      </c>
      <c r="C3" s="73">
        <v>5000</v>
      </c>
      <c r="E3" s="32" t="s">
        <v>129</v>
      </c>
      <c r="F3" s="70">
        <v>1000</v>
      </c>
      <c r="G3" s="70">
        <f>F2*B9</f>
        <v>15000</v>
      </c>
      <c r="H3" s="70">
        <f>F3*C9-C3</f>
        <v>45000</v>
      </c>
      <c r="J3" s="36"/>
      <c r="K3" s="37"/>
      <c r="L3" s="37"/>
      <c r="M3" s="37"/>
      <c r="N3" s="37"/>
      <c r="O3" s="37"/>
      <c r="P3" s="38"/>
      <c r="R3" s="36"/>
      <c r="S3" s="37"/>
      <c r="T3" s="37"/>
      <c r="U3" s="37"/>
      <c r="V3" s="37"/>
      <c r="W3" s="37"/>
      <c r="X3" s="38"/>
    </row>
    <row r="4" spans="1:24" x14ac:dyDescent="0.55000000000000004">
      <c r="A4" s="73" t="s">
        <v>130</v>
      </c>
      <c r="B4" s="73">
        <v>60</v>
      </c>
      <c r="C4" s="73">
        <v>30</v>
      </c>
      <c r="E4" s="32" t="s">
        <v>184</v>
      </c>
      <c r="F4" s="70">
        <v>0.2</v>
      </c>
      <c r="G4" s="70">
        <f>$G$2*$F4+$G$3*(1-$F4)</f>
        <v>15000</v>
      </c>
      <c r="H4" s="70">
        <f>$H$2*$F4+$H$3*(1-$F4)</f>
        <v>30000</v>
      </c>
      <c r="J4" s="36"/>
      <c r="K4" s="37"/>
      <c r="L4" s="37"/>
      <c r="M4" s="37"/>
      <c r="N4" s="37"/>
      <c r="O4" s="37"/>
      <c r="P4" s="38"/>
      <c r="R4" s="36"/>
      <c r="S4" s="37"/>
      <c r="T4" s="37"/>
      <c r="U4" s="37"/>
      <c r="V4" s="37"/>
      <c r="W4" s="37"/>
      <c r="X4" s="38"/>
    </row>
    <row r="5" spans="1:24" x14ac:dyDescent="0.55000000000000004">
      <c r="A5" s="73" t="s">
        <v>131</v>
      </c>
      <c r="B5" s="73">
        <v>40</v>
      </c>
      <c r="C5" s="73">
        <v>40</v>
      </c>
      <c r="E5" s="32" t="s">
        <v>184</v>
      </c>
      <c r="F5" s="70">
        <v>0.3</v>
      </c>
      <c r="G5" s="70">
        <f>$G$2*$F5+$G$3*(1-$F5)</f>
        <v>15000</v>
      </c>
      <c r="H5" s="70">
        <f>$H$2*$F5+$H$3*(1-$F5)</f>
        <v>22499.999999999996</v>
      </c>
      <c r="J5" s="36"/>
      <c r="K5" s="37"/>
      <c r="L5" s="37"/>
      <c r="M5" s="37"/>
      <c r="N5" s="37"/>
      <c r="O5" s="37"/>
      <c r="P5" s="38"/>
      <c r="R5" s="36"/>
      <c r="S5" s="37"/>
      <c r="T5" s="37"/>
      <c r="U5" s="37"/>
      <c r="V5" s="37"/>
      <c r="W5" s="37"/>
      <c r="X5" s="38"/>
    </row>
    <row r="6" spans="1:24" x14ac:dyDescent="0.55000000000000004">
      <c r="A6" s="83" t="s">
        <v>155</v>
      </c>
      <c r="B6" s="83">
        <v>20</v>
      </c>
      <c r="C6" s="83">
        <v>30</v>
      </c>
      <c r="E6" s="32" t="s">
        <v>184</v>
      </c>
      <c r="F6" s="70">
        <v>0.4</v>
      </c>
      <c r="G6" s="70">
        <f>$G$2*$F6+$G$3*(1-$F6)</f>
        <v>15000</v>
      </c>
      <c r="H6" s="70">
        <f>$H$2*$F6+$H$3*(1-$F6)</f>
        <v>15000</v>
      </c>
      <c r="J6" s="36"/>
      <c r="K6" s="37"/>
      <c r="L6" s="37"/>
      <c r="M6" s="37"/>
      <c r="N6" s="37"/>
      <c r="O6" s="37"/>
      <c r="P6" s="38"/>
      <c r="R6" s="36"/>
      <c r="S6" s="37"/>
      <c r="T6" s="37"/>
      <c r="U6" s="37"/>
      <c r="V6" s="37"/>
      <c r="W6" s="37"/>
      <c r="X6" s="38"/>
    </row>
    <row r="7" spans="1:24" x14ac:dyDescent="0.55000000000000004">
      <c r="A7" s="32" t="s">
        <v>132</v>
      </c>
      <c r="B7" s="32">
        <f>SUM(B4:B6)</f>
        <v>120</v>
      </c>
      <c r="C7" s="32">
        <f>SUM(C4:C6)</f>
        <v>100</v>
      </c>
      <c r="E7" s="32" t="s">
        <v>184</v>
      </c>
      <c r="F7" s="70">
        <v>0.5</v>
      </c>
      <c r="G7" s="70">
        <f>$G$2*$F7+$G$3*(1-$F7)</f>
        <v>15000</v>
      </c>
      <c r="H7" s="70">
        <f>$H$2*$F7+$H$3*(1-$F7)</f>
        <v>7500</v>
      </c>
      <c r="J7" s="36"/>
      <c r="K7" s="37"/>
      <c r="L7" s="37"/>
      <c r="M7" s="37"/>
      <c r="N7" s="37"/>
      <c r="O7" s="37"/>
      <c r="P7" s="38"/>
      <c r="R7" s="36"/>
      <c r="S7" s="37"/>
      <c r="T7" s="37"/>
      <c r="U7" s="37"/>
      <c r="V7" s="37"/>
      <c r="W7" s="37"/>
      <c r="X7" s="38"/>
    </row>
    <row r="8" spans="1:24" x14ac:dyDescent="0.55000000000000004">
      <c r="A8" s="91" t="s">
        <v>133</v>
      </c>
      <c r="B8" s="91">
        <v>150</v>
      </c>
      <c r="C8" s="91">
        <v>150</v>
      </c>
      <c r="E8" s="32" t="s">
        <v>184</v>
      </c>
      <c r="F8" s="70">
        <v>0.55000000000000004</v>
      </c>
      <c r="G8" s="70">
        <f t="shared" ref="G8:G9" si="0">$G$2*$F8+$G$3*(1-$F8)</f>
        <v>15000</v>
      </c>
      <c r="H8" s="70">
        <f>$H$2*$F8+$H$3*(1-$F8)</f>
        <v>3749.9999999999964</v>
      </c>
      <c r="J8" s="36"/>
      <c r="K8" s="37"/>
      <c r="L8" s="37"/>
      <c r="M8" s="37"/>
      <c r="N8" s="37"/>
      <c r="O8" s="37"/>
      <c r="P8" s="38"/>
      <c r="R8" s="36"/>
      <c r="S8" s="37"/>
      <c r="T8" s="37"/>
      <c r="U8" s="37"/>
      <c r="V8" s="37"/>
      <c r="W8" s="37"/>
      <c r="X8" s="38"/>
    </row>
    <row r="9" spans="1:24" ht="14.7" thickBot="1" x14ac:dyDescent="0.6">
      <c r="A9" s="32" t="s">
        <v>134</v>
      </c>
      <c r="B9" s="32">
        <f>B8-B7</f>
        <v>30</v>
      </c>
      <c r="C9" s="32">
        <f>C8-C7</f>
        <v>50</v>
      </c>
      <c r="E9" s="32" t="s">
        <v>184</v>
      </c>
      <c r="F9" s="70">
        <v>0.6</v>
      </c>
      <c r="G9" s="70">
        <f t="shared" si="0"/>
        <v>15000</v>
      </c>
      <c r="H9" s="70">
        <f t="shared" ref="H9" si="1">$H$2*$F9+$H$3*(1-$F9)</f>
        <v>0</v>
      </c>
      <c r="J9" s="39"/>
      <c r="K9" s="40"/>
      <c r="L9" s="40"/>
      <c r="M9" s="40"/>
      <c r="N9" s="40"/>
      <c r="O9" s="40"/>
      <c r="P9" s="41"/>
      <c r="R9" s="39"/>
      <c r="S9" s="40"/>
      <c r="T9" s="40"/>
      <c r="U9" s="40"/>
      <c r="V9" s="40"/>
      <c r="W9" s="40"/>
      <c r="X9" s="41"/>
    </row>
    <row r="10" spans="1:24" x14ac:dyDescent="0.55000000000000004">
      <c r="A10" s="47"/>
      <c r="B10" s="47"/>
      <c r="C10" s="47"/>
      <c r="E10" s="47"/>
      <c r="F10" s="47"/>
      <c r="G10" s="47"/>
      <c r="H10" s="47"/>
      <c r="I10" s="47"/>
      <c r="J10" s="47"/>
      <c r="K10" s="47"/>
      <c r="L10" s="47"/>
      <c r="M10" s="47"/>
      <c r="N10" s="47"/>
      <c r="O10" s="47"/>
      <c r="P10" s="47"/>
      <c r="Q10" s="47"/>
    </row>
    <row r="11" spans="1:24" x14ac:dyDescent="0.55000000000000004">
      <c r="A11" s="47"/>
      <c r="B11" s="47"/>
      <c r="C11" s="47"/>
      <c r="E11" s="47"/>
      <c r="F11" s="47"/>
      <c r="G11" s="47"/>
      <c r="H11" s="47"/>
      <c r="I11" s="47"/>
      <c r="J11" s="47"/>
      <c r="K11" s="47"/>
      <c r="L11" s="47"/>
      <c r="M11" s="47"/>
      <c r="N11" s="47"/>
      <c r="O11" s="47"/>
      <c r="P11" s="47"/>
      <c r="Q11" s="47"/>
      <c r="S11" s="129" t="s">
        <v>177</v>
      </c>
      <c r="T11" s="129"/>
      <c r="U11" s="129"/>
      <c r="V11" s="129"/>
    </row>
    <row r="12" spans="1:24" x14ac:dyDescent="0.55000000000000004">
      <c r="A12" s="47"/>
      <c r="B12" s="47"/>
      <c r="C12" s="47"/>
      <c r="E12" s="47"/>
      <c r="F12" s="47"/>
      <c r="G12" s="47"/>
      <c r="H12" s="47"/>
      <c r="I12" s="47"/>
      <c r="J12" s="47"/>
      <c r="K12" s="47"/>
      <c r="L12" s="47"/>
      <c r="M12" s="47"/>
      <c r="N12" s="47"/>
      <c r="O12" s="47"/>
      <c r="P12" s="47"/>
      <c r="Q12" s="47"/>
      <c r="S12" s="137" t="s">
        <v>183</v>
      </c>
      <c r="T12" s="137"/>
      <c r="U12" s="137"/>
      <c r="V12" s="137"/>
    </row>
    <row r="13" spans="1:24" x14ac:dyDescent="0.55000000000000004">
      <c r="A13" s="47"/>
      <c r="B13" s="47"/>
      <c r="C13" s="47"/>
      <c r="E13" s="47"/>
      <c r="F13" s="47"/>
      <c r="G13" s="47"/>
      <c r="H13" s="47"/>
      <c r="I13" s="47"/>
      <c r="J13" s="47"/>
      <c r="K13" s="47"/>
      <c r="L13" s="47"/>
      <c r="M13" s="47"/>
      <c r="N13" s="47"/>
      <c r="O13" s="47"/>
      <c r="P13" s="47"/>
      <c r="Q13" s="47"/>
      <c r="S13" s="137"/>
      <c r="T13" s="137"/>
      <c r="U13" s="137"/>
      <c r="V13" s="137"/>
    </row>
    <row r="14" spans="1:24" x14ac:dyDescent="0.55000000000000004">
      <c r="A14" s="47"/>
      <c r="B14" s="47"/>
      <c r="C14" s="47"/>
      <c r="E14" s="47"/>
      <c r="F14" s="47"/>
      <c r="G14" s="47"/>
      <c r="H14" s="47"/>
      <c r="I14" s="47"/>
      <c r="J14" s="47"/>
      <c r="K14" s="47"/>
      <c r="L14" s="47"/>
      <c r="M14" s="47"/>
      <c r="N14" s="47"/>
      <c r="O14" s="47"/>
      <c r="P14" s="47"/>
      <c r="Q14" s="47"/>
      <c r="S14" s="137"/>
      <c r="T14" s="137"/>
      <c r="U14" s="137"/>
      <c r="V14" s="137"/>
    </row>
    <row r="15" spans="1:24" x14ac:dyDescent="0.55000000000000004">
      <c r="A15" s="47"/>
      <c r="B15" s="47"/>
      <c r="C15" s="47"/>
      <c r="E15" s="47"/>
      <c r="F15" s="47"/>
      <c r="G15" s="47"/>
      <c r="H15" s="47"/>
      <c r="I15" s="47"/>
      <c r="J15" s="47"/>
      <c r="K15" s="47"/>
      <c r="L15" s="47"/>
      <c r="M15" s="47"/>
      <c r="N15" s="47"/>
      <c r="O15" s="47"/>
      <c r="P15" s="47"/>
      <c r="Q15" s="47"/>
      <c r="S15" s="137"/>
      <c r="T15" s="137"/>
      <c r="U15" s="137"/>
      <c r="V15" s="137"/>
    </row>
    <row r="16" spans="1:24" x14ac:dyDescent="0.55000000000000004">
      <c r="A16" s="47"/>
      <c r="B16" s="47"/>
      <c r="C16" s="47"/>
      <c r="E16" s="47"/>
      <c r="F16" s="47"/>
      <c r="G16" s="47"/>
      <c r="H16" s="47"/>
      <c r="I16" s="47"/>
      <c r="J16" s="47"/>
      <c r="K16" s="47"/>
      <c r="L16" s="47"/>
      <c r="M16" s="47"/>
      <c r="N16" s="47"/>
      <c r="O16" s="47"/>
      <c r="P16" s="47"/>
      <c r="Q16" s="47"/>
      <c r="S16" s="137" t="s">
        <v>178</v>
      </c>
      <c r="T16" s="137"/>
      <c r="U16" s="137"/>
      <c r="V16" s="137"/>
    </row>
    <row r="17" spans="1:22" x14ac:dyDescent="0.55000000000000004">
      <c r="A17" s="47"/>
      <c r="B17" s="47"/>
      <c r="C17" s="47"/>
      <c r="E17" s="47"/>
      <c r="F17" s="47"/>
      <c r="G17" s="47"/>
      <c r="H17" s="47"/>
      <c r="I17" s="47"/>
      <c r="J17" s="47"/>
      <c r="K17" s="47"/>
      <c r="L17" s="47"/>
      <c r="M17" s="47"/>
      <c r="N17" s="47"/>
      <c r="O17" s="47"/>
      <c r="P17" s="47"/>
      <c r="Q17" s="47"/>
      <c r="S17" s="137"/>
      <c r="T17" s="137"/>
      <c r="U17" s="137"/>
      <c r="V17" s="137"/>
    </row>
    <row r="18" spans="1:22" x14ac:dyDescent="0.55000000000000004">
      <c r="A18" s="47"/>
      <c r="B18" s="47"/>
      <c r="C18" s="47"/>
      <c r="E18" s="47"/>
      <c r="F18" s="47"/>
      <c r="G18" s="47"/>
      <c r="H18" s="47"/>
      <c r="I18" s="47"/>
      <c r="J18" s="47"/>
      <c r="K18" s="47"/>
      <c r="L18" s="47"/>
      <c r="M18" s="47"/>
      <c r="N18" s="47"/>
      <c r="O18" s="47"/>
      <c r="P18" s="47"/>
      <c r="Q18" s="47"/>
      <c r="S18" s="137"/>
      <c r="T18" s="137"/>
      <c r="U18" s="137"/>
      <c r="V18" s="137"/>
    </row>
    <row r="19" spans="1:22" x14ac:dyDescent="0.55000000000000004">
      <c r="A19" s="47"/>
      <c r="B19" s="47"/>
      <c r="C19" s="47"/>
      <c r="E19" s="47"/>
      <c r="F19" s="47"/>
      <c r="G19" s="47"/>
      <c r="H19" s="47"/>
      <c r="I19" s="47"/>
      <c r="J19" s="47"/>
      <c r="K19" s="47"/>
      <c r="L19" s="47"/>
      <c r="M19" s="47"/>
      <c r="N19" s="47"/>
      <c r="O19" s="47"/>
      <c r="P19" s="47"/>
      <c r="Q19" s="47"/>
      <c r="S19" s="137"/>
      <c r="T19" s="137"/>
      <c r="U19" s="137"/>
      <c r="V19" s="137"/>
    </row>
    <row r="20" spans="1:22" x14ac:dyDescent="0.55000000000000004">
      <c r="A20" s="47"/>
      <c r="B20" s="47"/>
      <c r="C20" s="47"/>
      <c r="E20" s="47"/>
      <c r="F20" s="47"/>
      <c r="G20" s="47"/>
      <c r="H20" s="47"/>
      <c r="I20" s="47"/>
      <c r="J20" s="47"/>
      <c r="K20" s="47"/>
      <c r="L20" s="47"/>
      <c r="M20" s="47"/>
      <c r="N20" s="47"/>
      <c r="O20" s="47"/>
      <c r="P20" s="47"/>
      <c r="Q20" s="47"/>
      <c r="S20" s="62"/>
      <c r="T20" s="62"/>
      <c r="U20" s="62"/>
      <c r="V20" s="62"/>
    </row>
    <row r="21" spans="1:22" x14ac:dyDescent="0.55000000000000004">
      <c r="A21" s="47"/>
      <c r="B21" s="47"/>
      <c r="C21" s="47"/>
      <c r="E21" s="47"/>
      <c r="F21" s="47"/>
      <c r="G21" s="47"/>
      <c r="H21" s="47"/>
      <c r="I21" s="47"/>
      <c r="J21" s="47"/>
      <c r="K21" s="47"/>
      <c r="L21" s="47"/>
      <c r="M21" s="47"/>
      <c r="N21" s="47"/>
      <c r="O21" s="47"/>
      <c r="P21" s="47"/>
      <c r="Q21" s="47"/>
      <c r="S21" s="62"/>
      <c r="T21" s="62"/>
      <c r="U21" s="62"/>
      <c r="V21" s="62"/>
    </row>
    <row r="22" spans="1:22" x14ac:dyDescent="0.55000000000000004">
      <c r="A22" s="47"/>
      <c r="B22" s="47"/>
      <c r="C22" s="47"/>
      <c r="E22" s="47"/>
      <c r="F22" s="47"/>
      <c r="G22" s="47"/>
      <c r="H22" s="47"/>
      <c r="I22" s="47"/>
      <c r="J22" s="47"/>
      <c r="K22" s="47"/>
      <c r="L22" s="47"/>
      <c r="M22" s="47"/>
      <c r="N22" s="47"/>
      <c r="O22" s="47"/>
      <c r="P22" s="47"/>
      <c r="Q22" s="47"/>
      <c r="S22" s="62"/>
      <c r="T22" s="62"/>
      <c r="U22" s="62"/>
      <c r="V22" s="62"/>
    </row>
    <row r="23" spans="1:22" x14ac:dyDescent="0.55000000000000004">
      <c r="A23" s="47"/>
      <c r="B23" s="47"/>
      <c r="C23" s="47"/>
      <c r="E23" s="47"/>
      <c r="F23" s="47"/>
      <c r="G23" s="47"/>
      <c r="H23" s="47"/>
      <c r="I23" s="47"/>
      <c r="J23" s="47"/>
      <c r="K23" s="47"/>
      <c r="L23" s="47"/>
      <c r="M23" s="47"/>
      <c r="N23" s="47"/>
      <c r="O23" s="47"/>
      <c r="P23" s="47"/>
      <c r="Q23" s="47"/>
      <c r="S23" s="62"/>
      <c r="T23" s="62"/>
      <c r="U23" s="62"/>
      <c r="V23" s="62"/>
    </row>
    <row r="24" spans="1:22" x14ac:dyDescent="0.55000000000000004">
      <c r="A24" s="47"/>
      <c r="B24" s="47"/>
      <c r="C24" s="47"/>
      <c r="E24" s="47"/>
      <c r="F24" s="47"/>
      <c r="G24" s="47"/>
      <c r="H24" s="47"/>
      <c r="I24" s="47"/>
      <c r="J24" s="47"/>
      <c r="K24" s="47"/>
      <c r="L24" s="47"/>
      <c r="M24" s="47"/>
      <c r="N24" s="47"/>
      <c r="O24" s="47"/>
      <c r="P24" s="47"/>
      <c r="Q24" s="47"/>
    </row>
    <row r="25" spans="1:22" x14ac:dyDescent="0.55000000000000004">
      <c r="A25" s="47"/>
      <c r="B25" s="47"/>
      <c r="C25" s="47"/>
      <c r="E25" s="47"/>
      <c r="F25" s="47"/>
      <c r="G25" s="47"/>
      <c r="H25" s="47"/>
      <c r="I25" s="47"/>
      <c r="J25" s="47"/>
      <c r="K25" s="47"/>
      <c r="L25" s="47"/>
      <c r="M25" s="47"/>
      <c r="N25" s="47"/>
      <c r="O25" s="47"/>
      <c r="P25" s="47"/>
      <c r="Q25" s="47"/>
    </row>
    <row r="26" spans="1:22" x14ac:dyDescent="0.55000000000000004">
      <c r="A26" s="47"/>
      <c r="B26" s="47"/>
      <c r="C26" s="47"/>
      <c r="E26" s="47"/>
      <c r="F26" s="47"/>
      <c r="G26" s="47"/>
      <c r="H26" s="47"/>
      <c r="I26" s="47"/>
      <c r="J26" s="47"/>
      <c r="K26" s="47"/>
      <c r="L26" s="47"/>
      <c r="M26" s="47"/>
      <c r="N26" s="47"/>
      <c r="O26" s="47"/>
      <c r="P26" s="47"/>
      <c r="Q26" s="47"/>
    </row>
    <row r="27" spans="1:22" x14ac:dyDescent="0.55000000000000004">
      <c r="A27" s="47"/>
      <c r="B27" s="47"/>
      <c r="C27" s="47"/>
      <c r="E27" s="47"/>
      <c r="F27" s="47"/>
      <c r="G27" s="47"/>
      <c r="H27" s="47"/>
      <c r="I27" s="47"/>
      <c r="J27" s="47"/>
      <c r="K27" s="47"/>
      <c r="L27" s="47"/>
      <c r="M27" s="47"/>
      <c r="N27" s="47"/>
      <c r="O27" s="47"/>
      <c r="P27" s="47"/>
      <c r="Q27" s="47"/>
    </row>
    <row r="28" spans="1:22" x14ac:dyDescent="0.55000000000000004">
      <c r="A28" s="47"/>
      <c r="B28" s="47"/>
      <c r="C28" s="47"/>
      <c r="E28" s="47"/>
      <c r="F28" s="47"/>
      <c r="G28" s="47"/>
      <c r="H28" s="47"/>
      <c r="I28" s="47"/>
      <c r="J28" s="47"/>
      <c r="K28" s="47"/>
      <c r="L28" s="47"/>
      <c r="M28" s="47"/>
      <c r="N28" s="47"/>
      <c r="O28" s="47"/>
      <c r="P28" s="47"/>
      <c r="Q28" s="47"/>
    </row>
    <row r="29" spans="1:22" x14ac:dyDescent="0.55000000000000004">
      <c r="A29" s="47"/>
      <c r="B29" s="47"/>
      <c r="C29" s="47"/>
      <c r="E29" s="47"/>
      <c r="F29" s="47"/>
      <c r="G29" s="47"/>
      <c r="H29" s="47"/>
      <c r="I29" s="47"/>
      <c r="J29" s="47"/>
      <c r="K29" s="47"/>
      <c r="L29" s="47"/>
      <c r="M29" s="47"/>
      <c r="N29" s="47"/>
      <c r="O29" s="47"/>
      <c r="P29" s="47"/>
      <c r="Q29" s="47"/>
    </row>
    <row r="30" spans="1:22" x14ac:dyDescent="0.55000000000000004">
      <c r="A30" s="47"/>
      <c r="B30" s="47"/>
      <c r="C30" s="47"/>
      <c r="E30" s="47"/>
      <c r="F30" s="47"/>
      <c r="G30" s="47"/>
      <c r="H30" s="47"/>
      <c r="I30" s="47"/>
      <c r="J30" s="47"/>
      <c r="K30" s="47"/>
      <c r="L30" s="47"/>
      <c r="M30" s="47"/>
      <c r="N30" s="47"/>
      <c r="O30" s="47"/>
      <c r="P30" s="47"/>
      <c r="Q30" s="47"/>
    </row>
    <row r="31" spans="1:22" x14ac:dyDescent="0.55000000000000004">
      <c r="A31" s="47"/>
      <c r="B31" s="47"/>
      <c r="C31" s="47"/>
      <c r="E31" s="47"/>
      <c r="F31" s="47"/>
      <c r="G31" s="47"/>
      <c r="H31" s="47"/>
      <c r="I31" s="47"/>
      <c r="J31" s="47"/>
      <c r="K31" s="47"/>
      <c r="L31" s="47"/>
      <c r="M31" s="47"/>
      <c r="N31" s="47"/>
      <c r="O31" s="47"/>
      <c r="P31" s="47"/>
      <c r="Q31" s="47"/>
    </row>
    <row r="32" spans="1:22" x14ac:dyDescent="0.55000000000000004">
      <c r="A32" s="47"/>
      <c r="B32" s="47"/>
      <c r="C32" s="47"/>
      <c r="E32" s="47"/>
      <c r="F32" s="47"/>
      <c r="G32" s="47"/>
      <c r="H32" s="47"/>
      <c r="I32" s="47"/>
      <c r="J32" s="47"/>
      <c r="K32" s="47"/>
      <c r="L32" s="47"/>
      <c r="M32" s="47"/>
      <c r="N32" s="47"/>
      <c r="O32" s="47"/>
      <c r="P32" s="47"/>
      <c r="Q32" s="47"/>
    </row>
  </sheetData>
  <mergeCells count="5">
    <mergeCell ref="J1:P1"/>
    <mergeCell ref="R1:X1"/>
    <mergeCell ref="S11:V11"/>
    <mergeCell ref="S12:V15"/>
    <mergeCell ref="S16:V1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D4C1-5975-48D3-9AAE-1340BEED7280}">
  <dimension ref="A1:U1002"/>
  <sheetViews>
    <sheetView tabSelected="1" topLeftCell="D1" workbookViewId="0">
      <selection activeCell="D12" sqref="D12"/>
    </sheetView>
  </sheetViews>
  <sheetFormatPr defaultRowHeight="14.4" x14ac:dyDescent="0.55000000000000004"/>
  <cols>
    <col min="3" max="3" width="11.15625" bestFit="1" customWidth="1"/>
    <col min="4" max="4" width="9.3671875" customWidth="1"/>
    <col min="5" max="5" width="12.3671875" bestFit="1" customWidth="1"/>
    <col min="6" max="6" width="8.83984375" customWidth="1"/>
    <col min="7" max="7" width="0.62890625" style="47" customWidth="1"/>
    <col min="8" max="8" width="12.3671875" bestFit="1" customWidth="1"/>
    <col min="9" max="9" width="9.3671875" customWidth="1"/>
    <col min="10" max="10" width="12.3671875" bestFit="1" customWidth="1"/>
    <col min="11" max="11" width="9.7890625" bestFit="1" customWidth="1"/>
    <col min="12" max="12" width="0.62890625" style="47" customWidth="1"/>
    <col min="13" max="13" width="11.15625" bestFit="1" customWidth="1"/>
    <col min="14" max="14" width="9.578125" customWidth="1"/>
    <col min="15" max="15" width="12.3671875" bestFit="1" customWidth="1"/>
    <col min="17" max="17" width="10.5234375" customWidth="1"/>
    <col min="18" max="18" width="18.26171875" bestFit="1" customWidth="1"/>
    <col min="19" max="20" width="9.7890625" bestFit="1" customWidth="1"/>
    <col min="21" max="21" width="9" bestFit="1" customWidth="1"/>
  </cols>
  <sheetData>
    <row r="1" spans="1:21" x14ac:dyDescent="0.55000000000000004">
      <c r="A1" s="130" t="s">
        <v>143</v>
      </c>
      <c r="B1" s="130" t="s">
        <v>126</v>
      </c>
      <c r="C1" s="106" t="s">
        <v>124</v>
      </c>
      <c r="D1" s="106"/>
      <c r="E1" s="106"/>
      <c r="F1" s="106"/>
      <c r="G1" s="46"/>
      <c r="H1" s="139" t="s">
        <v>125</v>
      </c>
      <c r="I1" s="139"/>
      <c r="J1" s="139"/>
      <c r="K1" s="140"/>
      <c r="M1" s="139" t="s">
        <v>153</v>
      </c>
      <c r="N1" s="139"/>
      <c r="O1" s="139"/>
      <c r="P1" s="140"/>
      <c r="R1" s="32" t="s">
        <v>136</v>
      </c>
      <c r="S1" s="32" t="s">
        <v>124</v>
      </c>
      <c r="T1" s="32" t="s">
        <v>125</v>
      </c>
    </row>
    <row r="2" spans="1:21" x14ac:dyDescent="0.55000000000000004">
      <c r="A2" s="141"/>
      <c r="B2" s="141"/>
      <c r="C2" s="50" t="s">
        <v>146</v>
      </c>
      <c r="D2" s="50" t="s">
        <v>147</v>
      </c>
      <c r="E2" s="50" t="s">
        <v>144</v>
      </c>
      <c r="F2" s="50" t="s">
        <v>145</v>
      </c>
      <c r="G2" s="49"/>
      <c r="H2" s="50" t="s">
        <v>146</v>
      </c>
      <c r="I2" s="50" t="s">
        <v>147</v>
      </c>
      <c r="J2" s="50" t="s">
        <v>144</v>
      </c>
      <c r="K2" s="50" t="s">
        <v>145</v>
      </c>
      <c r="M2" s="50" t="s">
        <v>146</v>
      </c>
      <c r="N2" s="50" t="s">
        <v>147</v>
      </c>
      <c r="O2" s="50" t="s">
        <v>144</v>
      </c>
      <c r="P2" s="50" t="s">
        <v>145</v>
      </c>
      <c r="R2" s="31" t="s">
        <v>137</v>
      </c>
      <c r="S2" s="31">
        <v>500</v>
      </c>
      <c r="T2" s="31">
        <v>1000</v>
      </c>
    </row>
    <row r="3" spans="1:21" x14ac:dyDescent="0.55000000000000004">
      <c r="A3" s="73" cm="1">
        <f t="array" ref="A3:A1002">_xlfn.SEQUENCE(1000)</f>
        <v>1</v>
      </c>
      <c r="B3" s="74">
        <v>357.7318643757439</v>
      </c>
      <c r="C3" s="98">
        <f>($S$2*$S$7)</f>
        <v>60000</v>
      </c>
      <c r="D3" s="73" t="s">
        <v>150</v>
      </c>
      <c r="E3" s="98">
        <f>IF(B3&gt;500,500*$S$8,B3*$S$8)</f>
        <v>53659.779656361585</v>
      </c>
      <c r="F3" s="77">
        <f>E3-C3</f>
        <v>-6340.2203436384152</v>
      </c>
      <c r="G3" s="48"/>
      <c r="H3" s="98">
        <f>$T$2*$T$7</f>
        <v>100000</v>
      </c>
      <c r="I3" s="73">
        <v>5000</v>
      </c>
      <c r="J3" s="98">
        <f>B3*$S$8</f>
        <v>53659.779656361585</v>
      </c>
      <c r="K3" s="77">
        <f>J3-(H3+I3)</f>
        <v>-51340.220343638415</v>
      </c>
      <c r="M3" s="98">
        <f>IF(B3&gt;500,$T$2*$T$7,$S$2*$S$7)</f>
        <v>60000</v>
      </c>
      <c r="N3" s="73">
        <f>IF(B3&gt;500,5000,0)</f>
        <v>0</v>
      </c>
      <c r="O3" s="98">
        <f>B3*$S$8</f>
        <v>53659.779656361585</v>
      </c>
      <c r="P3" s="77">
        <f>O3-(M3+N3)</f>
        <v>-6340.2203436384152</v>
      </c>
      <c r="R3" s="16" t="s">
        <v>128</v>
      </c>
      <c r="S3" s="16">
        <v>0</v>
      </c>
      <c r="T3" s="16">
        <v>5000</v>
      </c>
    </row>
    <row r="4" spans="1:21" x14ac:dyDescent="0.55000000000000004">
      <c r="A4" s="73">
        <v>2</v>
      </c>
      <c r="B4" s="74">
        <v>562.30353709524832</v>
      </c>
      <c r="C4" s="98">
        <f t="shared" ref="C4:C67" si="0">($S$2*$S$7)</f>
        <v>60000</v>
      </c>
      <c r="D4" s="73" t="s">
        <v>150</v>
      </c>
      <c r="E4" s="98">
        <f t="shared" ref="E4:E67" si="1">IF(B4&gt;500,500*$S$8,B4*$S$8)</f>
        <v>75000</v>
      </c>
      <c r="F4" s="77">
        <f t="shared" ref="F4:F67" si="2">E4-C4</f>
        <v>15000</v>
      </c>
      <c r="G4" s="48"/>
      <c r="H4" s="98">
        <f t="shared" ref="H4:H67" si="3">$T$2*$T$7</f>
        <v>100000</v>
      </c>
      <c r="I4" s="73">
        <v>5000</v>
      </c>
      <c r="J4" s="98">
        <f t="shared" ref="J4:J67" si="4">B4*$S$8</f>
        <v>84345.530564287241</v>
      </c>
      <c r="K4" s="77">
        <f t="shared" ref="K4:K67" si="5">J4-(H4+I4)</f>
        <v>-20654.469435712759</v>
      </c>
      <c r="M4" s="98">
        <f t="shared" ref="M4:M67" si="6">IF(B4&gt;500,$T$2*$T$7,$S$2*$S$7)</f>
        <v>100000</v>
      </c>
      <c r="N4" s="73">
        <f t="shared" ref="N4:N67" si="7">IF(B4&gt;500,5000,0)</f>
        <v>5000</v>
      </c>
      <c r="O4" s="98">
        <f t="shared" ref="O4:O67" si="8">B4*$S$8</f>
        <v>84345.530564287241</v>
      </c>
      <c r="P4" s="77">
        <f t="shared" ref="P4:P67" si="9">O4-(M4+N4)</f>
        <v>-20654.469435712759</v>
      </c>
      <c r="R4" s="16" t="s">
        <v>130</v>
      </c>
      <c r="S4" s="16">
        <v>60</v>
      </c>
      <c r="T4" s="16">
        <v>30</v>
      </c>
    </row>
    <row r="5" spans="1:21" x14ac:dyDescent="0.55000000000000004">
      <c r="A5" s="73">
        <v>3</v>
      </c>
      <c r="B5" s="74">
        <v>360.6982634968108</v>
      </c>
      <c r="C5" s="98">
        <f t="shared" si="0"/>
        <v>60000</v>
      </c>
      <c r="D5" s="73" t="s">
        <v>150</v>
      </c>
      <c r="E5" s="98">
        <f t="shared" si="1"/>
        <v>54104.739524521618</v>
      </c>
      <c r="F5" s="77">
        <f t="shared" si="2"/>
        <v>-5895.2604754783824</v>
      </c>
      <c r="G5" s="48"/>
      <c r="H5" s="98">
        <f t="shared" si="3"/>
        <v>100000</v>
      </c>
      <c r="I5" s="73">
        <v>5000</v>
      </c>
      <c r="J5" s="98">
        <f t="shared" si="4"/>
        <v>54104.739524521618</v>
      </c>
      <c r="K5" s="77">
        <f t="shared" si="5"/>
        <v>-50895.260475478382</v>
      </c>
      <c r="M5" s="98">
        <f t="shared" si="6"/>
        <v>60000</v>
      </c>
      <c r="N5" s="73">
        <f t="shared" si="7"/>
        <v>0</v>
      </c>
      <c r="O5" s="98">
        <f t="shared" si="8"/>
        <v>54104.739524521618</v>
      </c>
      <c r="P5" s="77">
        <f t="shared" si="9"/>
        <v>-5895.2604754783824</v>
      </c>
      <c r="R5" s="16" t="s">
        <v>131</v>
      </c>
      <c r="S5" s="16">
        <v>40</v>
      </c>
      <c r="T5" s="16">
        <v>40</v>
      </c>
    </row>
    <row r="6" spans="1:21" x14ac:dyDescent="0.55000000000000004">
      <c r="A6" s="73">
        <v>4</v>
      </c>
      <c r="B6" s="74">
        <v>492.86782433545943</v>
      </c>
      <c r="C6" s="98">
        <f t="shared" si="0"/>
        <v>60000</v>
      </c>
      <c r="D6" s="73" t="s">
        <v>150</v>
      </c>
      <c r="E6" s="98">
        <f t="shared" si="1"/>
        <v>73930.173650318917</v>
      </c>
      <c r="F6" s="77">
        <f t="shared" si="2"/>
        <v>13930.173650318917</v>
      </c>
      <c r="G6" s="48"/>
      <c r="H6" s="98">
        <f t="shared" si="3"/>
        <v>100000</v>
      </c>
      <c r="I6" s="73">
        <v>5000</v>
      </c>
      <c r="J6" s="98">
        <f t="shared" si="4"/>
        <v>73930.173650318917</v>
      </c>
      <c r="K6" s="77">
        <f t="shared" si="5"/>
        <v>-31069.826349681083</v>
      </c>
      <c r="M6" s="98">
        <f t="shared" si="6"/>
        <v>60000</v>
      </c>
      <c r="N6" s="73">
        <f t="shared" si="7"/>
        <v>0</v>
      </c>
      <c r="O6" s="98">
        <f t="shared" si="8"/>
        <v>73930.173650318917</v>
      </c>
      <c r="P6" s="77">
        <f t="shared" si="9"/>
        <v>13930.173650318917</v>
      </c>
      <c r="R6" s="33" t="s">
        <v>155</v>
      </c>
      <c r="S6" s="33">
        <v>20</v>
      </c>
      <c r="T6" s="33">
        <v>30</v>
      </c>
    </row>
    <row r="7" spans="1:21" x14ac:dyDescent="0.55000000000000004">
      <c r="A7" s="73">
        <v>5</v>
      </c>
      <c r="B7" s="74">
        <v>722.94686727500232</v>
      </c>
      <c r="C7" s="98">
        <f t="shared" si="0"/>
        <v>60000</v>
      </c>
      <c r="D7" s="73" t="s">
        <v>150</v>
      </c>
      <c r="E7" s="98">
        <f t="shared" si="1"/>
        <v>75000</v>
      </c>
      <c r="F7" s="77">
        <f t="shared" si="2"/>
        <v>15000</v>
      </c>
      <c r="G7" s="48"/>
      <c r="H7" s="98">
        <f t="shared" si="3"/>
        <v>100000</v>
      </c>
      <c r="I7" s="73">
        <v>5000</v>
      </c>
      <c r="J7" s="98">
        <f t="shared" si="4"/>
        <v>108442.03009125034</v>
      </c>
      <c r="K7" s="77">
        <f t="shared" si="5"/>
        <v>3442.0300912503444</v>
      </c>
      <c r="M7" s="98">
        <f t="shared" si="6"/>
        <v>100000</v>
      </c>
      <c r="N7" s="73">
        <f t="shared" si="7"/>
        <v>5000</v>
      </c>
      <c r="O7" s="98">
        <f t="shared" si="8"/>
        <v>108442.03009125034</v>
      </c>
      <c r="P7" s="77">
        <f t="shared" si="9"/>
        <v>3442.0300912503444</v>
      </c>
      <c r="R7" s="32" t="s">
        <v>149</v>
      </c>
      <c r="S7" s="32">
        <f>SUM(S4:S6)</f>
        <v>120</v>
      </c>
      <c r="T7" s="32">
        <f>SUM(T4:T6)</f>
        <v>100</v>
      </c>
    </row>
    <row r="8" spans="1:21" x14ac:dyDescent="0.55000000000000004">
      <c r="A8" s="73">
        <v>6</v>
      </c>
      <c r="B8" s="74">
        <v>226.89901425214393</v>
      </c>
      <c r="C8" s="98">
        <f t="shared" si="0"/>
        <v>60000</v>
      </c>
      <c r="D8" s="73" t="s">
        <v>150</v>
      </c>
      <c r="E8" s="98">
        <f t="shared" si="1"/>
        <v>34034.852137821588</v>
      </c>
      <c r="F8" s="77">
        <f t="shared" si="2"/>
        <v>-25965.147862178412</v>
      </c>
      <c r="G8" s="48"/>
      <c r="H8" s="98">
        <f t="shared" si="3"/>
        <v>100000</v>
      </c>
      <c r="I8" s="73">
        <v>5000</v>
      </c>
      <c r="J8" s="98">
        <f t="shared" si="4"/>
        <v>34034.852137821588</v>
      </c>
      <c r="K8" s="77">
        <f t="shared" si="5"/>
        <v>-70965.147862178419</v>
      </c>
      <c r="M8" s="98">
        <f t="shared" si="6"/>
        <v>60000</v>
      </c>
      <c r="N8" s="73">
        <f t="shared" si="7"/>
        <v>0</v>
      </c>
      <c r="O8" s="98">
        <f t="shared" si="8"/>
        <v>34034.852137821588</v>
      </c>
      <c r="P8" s="77">
        <f t="shared" si="9"/>
        <v>-25965.147862178412</v>
      </c>
      <c r="R8" s="34" t="s">
        <v>133</v>
      </c>
      <c r="S8" s="34">
        <v>150</v>
      </c>
      <c r="T8" s="34">
        <v>150</v>
      </c>
    </row>
    <row r="9" spans="1:21" x14ac:dyDescent="0.55000000000000004">
      <c r="A9" s="73">
        <v>7</v>
      </c>
      <c r="B9" s="74">
        <v>610.69978942228454</v>
      </c>
      <c r="C9" s="98">
        <f t="shared" si="0"/>
        <v>60000</v>
      </c>
      <c r="D9" s="73" t="s">
        <v>150</v>
      </c>
      <c r="E9" s="98">
        <f t="shared" si="1"/>
        <v>75000</v>
      </c>
      <c r="F9" s="77">
        <f t="shared" si="2"/>
        <v>15000</v>
      </c>
      <c r="G9" s="48"/>
      <c r="H9" s="98">
        <f t="shared" si="3"/>
        <v>100000</v>
      </c>
      <c r="I9" s="73">
        <v>5000</v>
      </c>
      <c r="J9" s="98">
        <f t="shared" si="4"/>
        <v>91604.968413342678</v>
      </c>
      <c r="K9" s="77">
        <f t="shared" si="5"/>
        <v>-13395.031586657322</v>
      </c>
      <c r="M9" s="98">
        <f t="shared" si="6"/>
        <v>100000</v>
      </c>
      <c r="N9" s="73">
        <f t="shared" si="7"/>
        <v>5000</v>
      </c>
      <c r="O9" s="98">
        <f t="shared" si="8"/>
        <v>91604.968413342678</v>
      </c>
      <c r="P9" s="77">
        <f t="shared" si="9"/>
        <v>-13395.031586657322</v>
      </c>
      <c r="R9" s="32" t="s">
        <v>134</v>
      </c>
      <c r="S9" s="32">
        <f>S8-S7</f>
        <v>30</v>
      </c>
      <c r="T9" s="32">
        <f>T8-T7</f>
        <v>50</v>
      </c>
    </row>
    <row r="10" spans="1:21" x14ac:dyDescent="0.55000000000000004">
      <c r="A10" s="73">
        <v>8</v>
      </c>
      <c r="B10" s="74">
        <v>437.54997405926696</v>
      </c>
      <c r="C10" s="98">
        <f t="shared" si="0"/>
        <v>60000</v>
      </c>
      <c r="D10" s="73" t="s">
        <v>150</v>
      </c>
      <c r="E10" s="98">
        <f t="shared" si="1"/>
        <v>65632.496108890045</v>
      </c>
      <c r="F10" s="77">
        <f t="shared" si="2"/>
        <v>5632.4961088900454</v>
      </c>
      <c r="G10" s="48"/>
      <c r="H10" s="98">
        <f t="shared" si="3"/>
        <v>100000</v>
      </c>
      <c r="I10" s="73">
        <v>5000</v>
      </c>
      <c r="J10" s="98">
        <f t="shared" si="4"/>
        <v>65632.496108890045</v>
      </c>
      <c r="K10" s="77">
        <f t="shared" si="5"/>
        <v>-39367.503891109955</v>
      </c>
      <c r="M10" s="98">
        <f t="shared" si="6"/>
        <v>60000</v>
      </c>
      <c r="N10" s="73">
        <f t="shared" si="7"/>
        <v>0</v>
      </c>
      <c r="O10" s="98">
        <f t="shared" si="8"/>
        <v>65632.496108890045</v>
      </c>
      <c r="P10" s="77">
        <f t="shared" si="9"/>
        <v>5632.4961088900454</v>
      </c>
      <c r="R10" s="45"/>
    </row>
    <row r="11" spans="1:21" x14ac:dyDescent="0.55000000000000004">
      <c r="A11" s="73">
        <v>9</v>
      </c>
      <c r="B11" s="74">
        <v>526.34052552873322</v>
      </c>
      <c r="C11" s="98">
        <f t="shared" si="0"/>
        <v>60000</v>
      </c>
      <c r="D11" s="73" t="s">
        <v>150</v>
      </c>
      <c r="E11" s="98">
        <f t="shared" si="1"/>
        <v>75000</v>
      </c>
      <c r="F11" s="77">
        <f t="shared" si="2"/>
        <v>15000</v>
      </c>
      <c r="G11" s="48"/>
      <c r="H11" s="98">
        <f t="shared" si="3"/>
        <v>100000</v>
      </c>
      <c r="I11" s="73">
        <v>5000</v>
      </c>
      <c r="J11" s="98">
        <f t="shared" si="4"/>
        <v>78951.07882930999</v>
      </c>
      <c r="K11" s="77">
        <f t="shared" si="5"/>
        <v>-26048.92117069001</v>
      </c>
      <c r="M11" s="98">
        <f t="shared" si="6"/>
        <v>100000</v>
      </c>
      <c r="N11" s="73">
        <f t="shared" si="7"/>
        <v>5000</v>
      </c>
      <c r="O11" s="98">
        <f t="shared" si="8"/>
        <v>78951.07882930999</v>
      </c>
      <c r="P11" s="77">
        <f t="shared" si="9"/>
        <v>-26048.92117069001</v>
      </c>
      <c r="R11" s="32" t="s">
        <v>136</v>
      </c>
      <c r="S11" s="32" t="s">
        <v>124</v>
      </c>
      <c r="T11" s="32" t="s">
        <v>125</v>
      </c>
      <c r="U11" s="32" t="s">
        <v>153</v>
      </c>
    </row>
    <row r="12" spans="1:21" x14ac:dyDescent="0.55000000000000004">
      <c r="A12" s="73">
        <v>10</v>
      </c>
      <c r="B12" s="74">
        <v>339.93346964934233</v>
      </c>
      <c r="C12" s="98">
        <f t="shared" si="0"/>
        <v>60000</v>
      </c>
      <c r="D12" s="73" t="s">
        <v>150</v>
      </c>
      <c r="E12" s="98">
        <f t="shared" si="1"/>
        <v>50990.020447401352</v>
      </c>
      <c r="F12" s="77">
        <f t="shared" si="2"/>
        <v>-9009.9795525986483</v>
      </c>
      <c r="G12" s="48"/>
      <c r="H12" s="98">
        <f t="shared" si="3"/>
        <v>100000</v>
      </c>
      <c r="I12" s="73">
        <v>5000</v>
      </c>
      <c r="J12" s="98">
        <f t="shared" si="4"/>
        <v>50990.020447401352</v>
      </c>
      <c r="K12" s="77">
        <f t="shared" si="5"/>
        <v>-54009.979552598648</v>
      </c>
      <c r="M12" s="98">
        <f t="shared" si="6"/>
        <v>60000</v>
      </c>
      <c r="N12" s="73">
        <f t="shared" si="7"/>
        <v>0</v>
      </c>
      <c r="O12" s="98">
        <f t="shared" si="8"/>
        <v>50990.020447401352</v>
      </c>
      <c r="P12" s="77">
        <f t="shared" si="9"/>
        <v>-9009.9795525986483</v>
      </c>
      <c r="R12" s="32" t="s">
        <v>154</v>
      </c>
      <c r="S12" s="99">
        <v>441.4237</v>
      </c>
      <c r="T12" s="99">
        <v>770</v>
      </c>
      <c r="U12" s="99">
        <v>490</v>
      </c>
    </row>
    <row r="13" spans="1:21" x14ac:dyDescent="0.55000000000000004">
      <c r="A13" s="73">
        <v>11</v>
      </c>
      <c r="B13" s="74">
        <v>395.32456434827725</v>
      </c>
      <c r="C13" s="98">
        <f t="shared" si="0"/>
        <v>60000</v>
      </c>
      <c r="D13" s="73" t="s">
        <v>150</v>
      </c>
      <c r="E13" s="98">
        <f t="shared" si="1"/>
        <v>59298.684652241587</v>
      </c>
      <c r="F13" s="77">
        <f t="shared" si="2"/>
        <v>-701.31534775841283</v>
      </c>
      <c r="G13" s="48"/>
      <c r="H13" s="98">
        <f t="shared" si="3"/>
        <v>100000</v>
      </c>
      <c r="I13" s="73">
        <v>5000</v>
      </c>
      <c r="J13" s="98">
        <f t="shared" si="4"/>
        <v>59298.684652241587</v>
      </c>
      <c r="K13" s="77">
        <f t="shared" si="5"/>
        <v>-45701.315347758413</v>
      </c>
      <c r="M13" s="98">
        <f t="shared" si="6"/>
        <v>60000</v>
      </c>
      <c r="N13" s="73">
        <f t="shared" si="7"/>
        <v>0</v>
      </c>
      <c r="O13" s="98">
        <f t="shared" si="8"/>
        <v>59298.684652241587</v>
      </c>
      <c r="P13" s="77">
        <f t="shared" si="9"/>
        <v>-701.31534775841283</v>
      </c>
    </row>
    <row r="14" spans="1:21" x14ac:dyDescent="0.55000000000000004">
      <c r="A14" s="73">
        <v>12</v>
      </c>
      <c r="B14" s="74">
        <v>432.4594866786706</v>
      </c>
      <c r="C14" s="98">
        <f t="shared" si="0"/>
        <v>60000</v>
      </c>
      <c r="D14" s="73" t="s">
        <v>150</v>
      </c>
      <c r="E14" s="98">
        <f t="shared" si="1"/>
        <v>64868.923001800591</v>
      </c>
      <c r="F14" s="77">
        <f t="shared" si="2"/>
        <v>4868.923001800591</v>
      </c>
      <c r="G14" s="48"/>
      <c r="H14" s="98">
        <f t="shared" si="3"/>
        <v>100000</v>
      </c>
      <c r="I14" s="73">
        <v>5000</v>
      </c>
      <c r="J14" s="98">
        <f t="shared" si="4"/>
        <v>64868.923001800591</v>
      </c>
      <c r="K14" s="77">
        <f t="shared" si="5"/>
        <v>-40131.076998199409</v>
      </c>
      <c r="M14" s="98">
        <f t="shared" si="6"/>
        <v>60000</v>
      </c>
      <c r="N14" s="73">
        <f t="shared" si="7"/>
        <v>0</v>
      </c>
      <c r="O14" s="98">
        <f t="shared" si="8"/>
        <v>64868.923001800591</v>
      </c>
      <c r="P14" s="77">
        <f t="shared" si="9"/>
        <v>4868.923001800591</v>
      </c>
      <c r="R14" s="32" t="s">
        <v>136</v>
      </c>
      <c r="S14" s="32" t="s">
        <v>124</v>
      </c>
      <c r="T14" s="32" t="s">
        <v>125</v>
      </c>
      <c r="U14" s="32" t="s">
        <v>153</v>
      </c>
    </row>
    <row r="15" spans="1:21" x14ac:dyDescent="0.55000000000000004">
      <c r="A15" s="73">
        <v>13</v>
      </c>
      <c r="B15" s="74">
        <v>335.46555986205635</v>
      </c>
      <c r="C15" s="98">
        <f t="shared" si="0"/>
        <v>60000</v>
      </c>
      <c r="D15" s="73" t="s">
        <v>150</v>
      </c>
      <c r="E15" s="98">
        <f t="shared" si="1"/>
        <v>50319.833979308452</v>
      </c>
      <c r="F15" s="77">
        <f t="shared" si="2"/>
        <v>-9680.1660206915476</v>
      </c>
      <c r="G15" s="48"/>
      <c r="H15" s="98">
        <f t="shared" si="3"/>
        <v>100000</v>
      </c>
      <c r="I15" s="73">
        <v>5000</v>
      </c>
      <c r="J15" s="98">
        <f t="shared" si="4"/>
        <v>50319.833979308452</v>
      </c>
      <c r="K15" s="77">
        <f t="shared" si="5"/>
        <v>-54680.166020691548</v>
      </c>
      <c r="M15" s="98">
        <f t="shared" si="6"/>
        <v>60000</v>
      </c>
      <c r="N15" s="73">
        <f t="shared" si="7"/>
        <v>0</v>
      </c>
      <c r="O15" s="98">
        <f t="shared" si="8"/>
        <v>50319.833979308452</v>
      </c>
      <c r="P15" s="77">
        <f t="shared" si="9"/>
        <v>-9680.1660206915476</v>
      </c>
      <c r="R15" s="70" t="s">
        <v>148</v>
      </c>
      <c r="S15" s="100">
        <f>$S$2*S7</f>
        <v>60000</v>
      </c>
      <c r="T15" s="100">
        <f>$T$2*T7</f>
        <v>100000</v>
      </c>
      <c r="U15" s="100">
        <f>IF($S$12&gt;500,$T$2*$T$7,$S$2*$S$7)</f>
        <v>60000</v>
      </c>
    </row>
    <row r="16" spans="1:21" x14ac:dyDescent="0.55000000000000004">
      <c r="A16" s="73">
        <v>14</v>
      </c>
      <c r="B16" s="74">
        <v>210.34577471236304</v>
      </c>
      <c r="C16" s="98">
        <f t="shared" si="0"/>
        <v>60000</v>
      </c>
      <c r="D16" s="73" t="s">
        <v>150</v>
      </c>
      <c r="E16" s="98">
        <f t="shared" si="1"/>
        <v>31551.866206854455</v>
      </c>
      <c r="F16" s="77">
        <f t="shared" si="2"/>
        <v>-28448.133793145545</v>
      </c>
      <c r="G16" s="48"/>
      <c r="H16" s="98">
        <f t="shared" si="3"/>
        <v>100000</v>
      </c>
      <c r="I16" s="73">
        <v>5000</v>
      </c>
      <c r="J16" s="98">
        <f t="shared" si="4"/>
        <v>31551.866206854455</v>
      </c>
      <c r="K16" s="77">
        <f t="shared" si="5"/>
        <v>-73448.133793145549</v>
      </c>
      <c r="M16" s="98">
        <f t="shared" si="6"/>
        <v>60000</v>
      </c>
      <c r="N16" s="73">
        <f t="shared" si="7"/>
        <v>0</v>
      </c>
      <c r="O16" s="98">
        <f t="shared" si="8"/>
        <v>31551.866206854455</v>
      </c>
      <c r="P16" s="77">
        <f t="shared" si="9"/>
        <v>-28448.133793145545</v>
      </c>
      <c r="R16" s="70" t="s">
        <v>147</v>
      </c>
      <c r="S16" s="100">
        <v>0</v>
      </c>
      <c r="T16" s="100">
        <v>5000</v>
      </c>
      <c r="U16" s="100">
        <f>IF(U12&gt;500,5000,0)</f>
        <v>0</v>
      </c>
    </row>
    <row r="17" spans="1:21" x14ac:dyDescent="0.55000000000000004">
      <c r="A17" s="73">
        <v>15</v>
      </c>
      <c r="B17" s="74">
        <v>252.80922879726555</v>
      </c>
      <c r="C17" s="98">
        <f t="shared" si="0"/>
        <v>60000</v>
      </c>
      <c r="D17" s="73" t="s">
        <v>150</v>
      </c>
      <c r="E17" s="98">
        <f t="shared" si="1"/>
        <v>37921.38431958983</v>
      </c>
      <c r="F17" s="77">
        <f t="shared" si="2"/>
        <v>-22078.61568041017</v>
      </c>
      <c r="G17" s="48"/>
      <c r="H17" s="98">
        <f t="shared" si="3"/>
        <v>100000</v>
      </c>
      <c r="I17" s="73">
        <v>5000</v>
      </c>
      <c r="J17" s="98">
        <f t="shared" si="4"/>
        <v>37921.38431958983</v>
      </c>
      <c r="K17" s="77">
        <f t="shared" si="5"/>
        <v>-67078.615680410177</v>
      </c>
      <c r="M17" s="98">
        <f t="shared" si="6"/>
        <v>60000</v>
      </c>
      <c r="N17" s="73">
        <f t="shared" si="7"/>
        <v>0</v>
      </c>
      <c r="O17" s="98">
        <f t="shared" si="8"/>
        <v>37921.38431958983</v>
      </c>
      <c r="P17" s="77">
        <f t="shared" si="9"/>
        <v>-22078.61568041017</v>
      </c>
      <c r="R17" s="70" t="s">
        <v>144</v>
      </c>
      <c r="S17" s="100">
        <f>$S$12*S8</f>
        <v>66213.554999999993</v>
      </c>
      <c r="T17" s="100">
        <f>$T$12*T8</f>
        <v>115500</v>
      </c>
      <c r="U17" s="100">
        <f>U12*S8</f>
        <v>73500</v>
      </c>
    </row>
    <row r="18" spans="1:21" x14ac:dyDescent="0.55000000000000004">
      <c r="A18" s="73">
        <v>16</v>
      </c>
      <c r="B18" s="74">
        <v>767.5527207251198</v>
      </c>
      <c r="C18" s="98">
        <f t="shared" si="0"/>
        <v>60000</v>
      </c>
      <c r="D18" s="73" t="s">
        <v>150</v>
      </c>
      <c r="E18" s="98">
        <f t="shared" si="1"/>
        <v>75000</v>
      </c>
      <c r="F18" s="77">
        <f t="shared" si="2"/>
        <v>15000</v>
      </c>
      <c r="G18" s="48"/>
      <c r="H18" s="98">
        <f t="shared" si="3"/>
        <v>100000</v>
      </c>
      <c r="I18" s="73">
        <v>5000</v>
      </c>
      <c r="J18" s="98">
        <f t="shared" si="4"/>
        <v>115132.90810876797</v>
      </c>
      <c r="K18" s="77">
        <f t="shared" si="5"/>
        <v>10132.908108767966</v>
      </c>
      <c r="M18" s="98">
        <f t="shared" si="6"/>
        <v>100000</v>
      </c>
      <c r="N18" s="73">
        <f t="shared" si="7"/>
        <v>5000</v>
      </c>
      <c r="O18" s="98">
        <f t="shared" si="8"/>
        <v>115132.90810876797</v>
      </c>
      <c r="P18" s="77">
        <f t="shared" si="9"/>
        <v>10132.908108767966</v>
      </c>
      <c r="R18" s="51" t="s">
        <v>145</v>
      </c>
      <c r="S18" s="52">
        <f>S17-S16-S15</f>
        <v>6213.554999999993</v>
      </c>
      <c r="T18" s="52">
        <f t="shared" ref="T18:U18" si="10">T17-T16-T15</f>
        <v>10500</v>
      </c>
      <c r="U18" s="52">
        <f t="shared" si="10"/>
        <v>13500</v>
      </c>
    </row>
    <row r="19" spans="1:21" x14ac:dyDescent="0.55000000000000004">
      <c r="A19" s="73">
        <v>17</v>
      </c>
      <c r="B19" s="74">
        <v>466.6646320993683</v>
      </c>
      <c r="C19" s="98">
        <f t="shared" si="0"/>
        <v>60000</v>
      </c>
      <c r="D19" s="73" t="s">
        <v>150</v>
      </c>
      <c r="E19" s="98">
        <f t="shared" si="1"/>
        <v>69999.694814905248</v>
      </c>
      <c r="F19" s="77">
        <f t="shared" si="2"/>
        <v>9999.6948149052478</v>
      </c>
      <c r="G19" s="48"/>
      <c r="H19" s="98">
        <f t="shared" si="3"/>
        <v>100000</v>
      </c>
      <c r="I19" s="73">
        <v>5000</v>
      </c>
      <c r="J19" s="98">
        <f t="shared" si="4"/>
        <v>69999.694814905248</v>
      </c>
      <c r="K19" s="77">
        <f t="shared" si="5"/>
        <v>-35000.305185094752</v>
      </c>
      <c r="M19" s="98">
        <f t="shared" si="6"/>
        <v>60000</v>
      </c>
      <c r="N19" s="73">
        <f t="shared" si="7"/>
        <v>0</v>
      </c>
      <c r="O19" s="98">
        <f t="shared" si="8"/>
        <v>69999.694814905248</v>
      </c>
      <c r="P19" s="77">
        <f t="shared" si="9"/>
        <v>9999.6948149052478</v>
      </c>
    </row>
    <row r="20" spans="1:21" x14ac:dyDescent="0.55000000000000004">
      <c r="A20" s="73">
        <v>18</v>
      </c>
      <c r="B20" s="74">
        <v>430.48188726462604</v>
      </c>
      <c r="C20" s="98">
        <f t="shared" si="0"/>
        <v>60000</v>
      </c>
      <c r="D20" s="73" t="s">
        <v>150</v>
      </c>
      <c r="E20" s="98">
        <f t="shared" si="1"/>
        <v>64572.283089693905</v>
      </c>
      <c r="F20" s="77">
        <f t="shared" si="2"/>
        <v>4572.2830896939049</v>
      </c>
      <c r="G20" s="48"/>
      <c r="H20" s="98">
        <f t="shared" si="3"/>
        <v>100000</v>
      </c>
      <c r="I20" s="73">
        <v>5000</v>
      </c>
      <c r="J20" s="98">
        <f t="shared" si="4"/>
        <v>64572.283089693905</v>
      </c>
      <c r="K20" s="77">
        <f t="shared" si="5"/>
        <v>-40427.716910306095</v>
      </c>
      <c r="M20" s="98">
        <f t="shared" si="6"/>
        <v>60000</v>
      </c>
      <c r="N20" s="73">
        <f t="shared" si="7"/>
        <v>0</v>
      </c>
      <c r="O20" s="98">
        <f t="shared" si="8"/>
        <v>64572.283089693905</v>
      </c>
      <c r="P20" s="77">
        <f t="shared" si="9"/>
        <v>4572.2830896939049</v>
      </c>
      <c r="R20" s="32" t="s">
        <v>145</v>
      </c>
      <c r="S20" s="32" t="s">
        <v>124</v>
      </c>
      <c r="T20" s="32" t="s">
        <v>125</v>
      </c>
      <c r="U20" s="32" t="s">
        <v>153</v>
      </c>
    </row>
    <row r="21" spans="1:21" x14ac:dyDescent="0.55000000000000004">
      <c r="A21" s="73">
        <v>19</v>
      </c>
      <c r="B21" s="74">
        <v>682.27790154728837</v>
      </c>
      <c r="C21" s="98">
        <f t="shared" si="0"/>
        <v>60000</v>
      </c>
      <c r="D21" s="73" t="s">
        <v>150</v>
      </c>
      <c r="E21" s="98">
        <f t="shared" si="1"/>
        <v>75000</v>
      </c>
      <c r="F21" s="77">
        <f t="shared" si="2"/>
        <v>15000</v>
      </c>
      <c r="G21" s="48"/>
      <c r="H21" s="98">
        <f t="shared" si="3"/>
        <v>100000</v>
      </c>
      <c r="I21" s="73">
        <v>5000</v>
      </c>
      <c r="J21" s="98">
        <f t="shared" si="4"/>
        <v>102341.68523209325</v>
      </c>
      <c r="K21" s="77">
        <f t="shared" si="5"/>
        <v>-2658.3147679067479</v>
      </c>
      <c r="M21" s="98">
        <f t="shared" si="6"/>
        <v>100000</v>
      </c>
      <c r="N21" s="73">
        <f t="shared" si="7"/>
        <v>5000</v>
      </c>
      <c r="O21" s="98">
        <f t="shared" si="8"/>
        <v>102341.68523209325</v>
      </c>
      <c r="P21" s="77">
        <f t="shared" si="9"/>
        <v>-2658.3147679067479</v>
      </c>
      <c r="R21" s="70" t="s">
        <v>151</v>
      </c>
      <c r="S21" s="100">
        <f>AVERAGE(F3:F1002)</f>
        <v>3478.2531205175956</v>
      </c>
      <c r="T21" s="100">
        <f>AVERAGE(K3:K1002)</f>
        <v>-30950.72267830437</v>
      </c>
      <c r="U21" s="100">
        <f>AVERAGE(P3:P1002)</f>
        <v>-7550.7226783043952</v>
      </c>
    </row>
    <row r="22" spans="1:21" x14ac:dyDescent="0.55000000000000004">
      <c r="A22" s="73">
        <v>20</v>
      </c>
      <c r="B22" s="74">
        <v>617.20023194067198</v>
      </c>
      <c r="C22" s="98">
        <f t="shared" si="0"/>
        <v>60000</v>
      </c>
      <c r="D22" s="73" t="s">
        <v>150</v>
      </c>
      <c r="E22" s="98">
        <f t="shared" si="1"/>
        <v>75000</v>
      </c>
      <c r="F22" s="77">
        <f t="shared" si="2"/>
        <v>15000</v>
      </c>
      <c r="G22" s="48"/>
      <c r="H22" s="98">
        <f t="shared" si="3"/>
        <v>100000</v>
      </c>
      <c r="I22" s="73">
        <v>5000</v>
      </c>
      <c r="J22" s="98">
        <f t="shared" si="4"/>
        <v>92580.034791100799</v>
      </c>
      <c r="K22" s="77">
        <f t="shared" si="5"/>
        <v>-12419.965208899201</v>
      </c>
      <c r="M22" s="98">
        <f t="shared" si="6"/>
        <v>100000</v>
      </c>
      <c r="N22" s="73">
        <f t="shared" si="7"/>
        <v>5000</v>
      </c>
      <c r="O22" s="98">
        <f t="shared" si="8"/>
        <v>92580.034791100799</v>
      </c>
      <c r="P22" s="77">
        <f t="shared" si="9"/>
        <v>-12419.965208899201</v>
      </c>
      <c r="R22" s="70" t="s">
        <v>152</v>
      </c>
      <c r="S22" s="100">
        <f>_xlfn.STDEV.P(F3:F1002)</f>
        <v>14683.103365894618</v>
      </c>
      <c r="T22" s="100">
        <f>_xlfn.STDEV.P(K3:K1002)</f>
        <v>25771.900681549556</v>
      </c>
      <c r="U22" s="100">
        <f>_xlfn.STDEV.P(P3:P1002)</f>
        <v>13310.427000321284</v>
      </c>
    </row>
    <row r="23" spans="1:21" x14ac:dyDescent="0.55000000000000004">
      <c r="A23" s="73">
        <v>21</v>
      </c>
      <c r="B23" s="74">
        <v>481.47831659901732</v>
      </c>
      <c r="C23" s="98">
        <f t="shared" si="0"/>
        <v>60000</v>
      </c>
      <c r="D23" s="73" t="s">
        <v>150</v>
      </c>
      <c r="E23" s="98">
        <f t="shared" si="1"/>
        <v>72221.747489852598</v>
      </c>
      <c r="F23" s="77">
        <f t="shared" si="2"/>
        <v>12221.747489852598</v>
      </c>
      <c r="G23" s="48"/>
      <c r="H23" s="98">
        <f t="shared" si="3"/>
        <v>100000</v>
      </c>
      <c r="I23" s="73">
        <v>5000</v>
      </c>
      <c r="J23" s="98">
        <f t="shared" si="4"/>
        <v>72221.747489852598</v>
      </c>
      <c r="K23" s="77">
        <f t="shared" si="5"/>
        <v>-32778.252510147402</v>
      </c>
      <c r="M23" s="98">
        <f t="shared" si="6"/>
        <v>60000</v>
      </c>
      <c r="N23" s="73">
        <f t="shared" si="7"/>
        <v>0</v>
      </c>
      <c r="O23" s="98">
        <f t="shared" si="8"/>
        <v>72221.747489852598</v>
      </c>
      <c r="P23" s="77">
        <f t="shared" si="9"/>
        <v>12221.747489852598</v>
      </c>
    </row>
    <row r="24" spans="1:21" x14ac:dyDescent="0.55000000000000004">
      <c r="A24" s="73">
        <v>22</v>
      </c>
      <c r="B24" s="74">
        <v>561.57109286782429</v>
      </c>
      <c r="C24" s="98">
        <f t="shared" si="0"/>
        <v>60000</v>
      </c>
      <c r="D24" s="73" t="s">
        <v>150</v>
      </c>
      <c r="E24" s="98">
        <f t="shared" si="1"/>
        <v>75000</v>
      </c>
      <c r="F24" s="77">
        <f t="shared" si="2"/>
        <v>15000</v>
      </c>
      <c r="G24" s="48"/>
      <c r="H24" s="98">
        <f t="shared" si="3"/>
        <v>100000</v>
      </c>
      <c r="I24" s="73">
        <v>5000</v>
      </c>
      <c r="J24" s="98">
        <f t="shared" si="4"/>
        <v>84235.663930173643</v>
      </c>
      <c r="K24" s="77">
        <f t="shared" si="5"/>
        <v>-20764.336069826357</v>
      </c>
      <c r="M24" s="98">
        <f t="shared" si="6"/>
        <v>100000</v>
      </c>
      <c r="N24" s="73">
        <f t="shared" si="7"/>
        <v>5000</v>
      </c>
      <c r="O24" s="98">
        <f t="shared" si="8"/>
        <v>84235.663930173643</v>
      </c>
      <c r="P24" s="77">
        <f t="shared" si="9"/>
        <v>-20764.336069826357</v>
      </c>
      <c r="R24" s="129" t="s">
        <v>177</v>
      </c>
      <c r="S24" s="129"/>
      <c r="T24" s="129"/>
      <c r="U24" s="129"/>
    </row>
    <row r="25" spans="1:21" x14ac:dyDescent="0.55000000000000004">
      <c r="A25" s="73">
        <v>23</v>
      </c>
      <c r="B25" s="74">
        <v>761.91290017395556</v>
      </c>
      <c r="C25" s="98">
        <f t="shared" si="0"/>
        <v>60000</v>
      </c>
      <c r="D25" s="73" t="s">
        <v>150</v>
      </c>
      <c r="E25" s="98">
        <f t="shared" si="1"/>
        <v>75000</v>
      </c>
      <c r="F25" s="77">
        <f t="shared" si="2"/>
        <v>15000</v>
      </c>
      <c r="G25" s="48"/>
      <c r="H25" s="98">
        <f t="shared" si="3"/>
        <v>100000</v>
      </c>
      <c r="I25" s="73">
        <v>5000</v>
      </c>
      <c r="J25" s="98">
        <f t="shared" si="4"/>
        <v>114286.93502609333</v>
      </c>
      <c r="K25" s="77">
        <f t="shared" si="5"/>
        <v>9286.9350260933279</v>
      </c>
      <c r="M25" s="98">
        <f t="shared" si="6"/>
        <v>100000</v>
      </c>
      <c r="N25" s="73">
        <f t="shared" si="7"/>
        <v>5000</v>
      </c>
      <c r="O25" s="98">
        <f t="shared" si="8"/>
        <v>114286.93502609333</v>
      </c>
      <c r="P25" s="77">
        <f t="shared" si="9"/>
        <v>9286.9350260933279</v>
      </c>
      <c r="R25" s="137" t="s">
        <v>179</v>
      </c>
      <c r="S25" s="137"/>
      <c r="T25" s="137"/>
      <c r="U25" s="137"/>
    </row>
    <row r="26" spans="1:21" x14ac:dyDescent="0.55000000000000004">
      <c r="A26" s="73">
        <v>24</v>
      </c>
      <c r="B26" s="74">
        <v>760.72267830439159</v>
      </c>
      <c r="C26" s="98">
        <f t="shared" si="0"/>
        <v>60000</v>
      </c>
      <c r="D26" s="73" t="s">
        <v>150</v>
      </c>
      <c r="E26" s="98">
        <f t="shared" si="1"/>
        <v>75000</v>
      </c>
      <c r="F26" s="77">
        <f t="shared" si="2"/>
        <v>15000</v>
      </c>
      <c r="G26" s="48"/>
      <c r="H26" s="98">
        <f t="shared" si="3"/>
        <v>100000</v>
      </c>
      <c r="I26" s="73">
        <v>5000</v>
      </c>
      <c r="J26" s="98">
        <f t="shared" si="4"/>
        <v>114108.40174565875</v>
      </c>
      <c r="K26" s="77">
        <f t="shared" si="5"/>
        <v>9108.4017456587462</v>
      </c>
      <c r="M26" s="98">
        <f t="shared" si="6"/>
        <v>100000</v>
      </c>
      <c r="N26" s="73">
        <f t="shared" si="7"/>
        <v>5000</v>
      </c>
      <c r="O26" s="98">
        <f t="shared" si="8"/>
        <v>114108.40174565875</v>
      </c>
      <c r="P26" s="77">
        <f t="shared" si="9"/>
        <v>9108.4017456587462</v>
      </c>
      <c r="R26" s="137"/>
      <c r="S26" s="137"/>
      <c r="T26" s="137"/>
      <c r="U26" s="137"/>
    </row>
    <row r="27" spans="1:21" x14ac:dyDescent="0.55000000000000004">
      <c r="A27" s="73">
        <v>25</v>
      </c>
      <c r="B27" s="74">
        <v>700.0213629566332</v>
      </c>
      <c r="C27" s="98">
        <f t="shared" si="0"/>
        <v>60000</v>
      </c>
      <c r="D27" s="73" t="s">
        <v>150</v>
      </c>
      <c r="E27" s="98">
        <f t="shared" si="1"/>
        <v>75000</v>
      </c>
      <c r="F27" s="77">
        <f t="shared" si="2"/>
        <v>15000</v>
      </c>
      <c r="G27" s="48"/>
      <c r="H27" s="98">
        <f t="shared" si="3"/>
        <v>100000</v>
      </c>
      <c r="I27" s="73">
        <v>5000</v>
      </c>
      <c r="J27" s="98">
        <f t="shared" si="4"/>
        <v>105003.20444349498</v>
      </c>
      <c r="K27" s="77">
        <f t="shared" si="5"/>
        <v>3.2044434949784772</v>
      </c>
      <c r="M27" s="98">
        <f t="shared" si="6"/>
        <v>100000</v>
      </c>
      <c r="N27" s="73">
        <f t="shared" si="7"/>
        <v>5000</v>
      </c>
      <c r="O27" s="98">
        <f t="shared" si="8"/>
        <v>105003.20444349498</v>
      </c>
      <c r="P27" s="77">
        <f t="shared" si="9"/>
        <v>3.2044434949784772</v>
      </c>
      <c r="R27" s="137"/>
      <c r="S27" s="137"/>
      <c r="T27" s="137"/>
      <c r="U27" s="137"/>
    </row>
    <row r="28" spans="1:21" x14ac:dyDescent="0.55000000000000004">
      <c r="A28" s="73">
        <v>26</v>
      </c>
      <c r="B28" s="74">
        <v>369.06643879512922</v>
      </c>
      <c r="C28" s="98">
        <f t="shared" si="0"/>
        <v>60000</v>
      </c>
      <c r="D28" s="73" t="s">
        <v>150</v>
      </c>
      <c r="E28" s="98">
        <f t="shared" si="1"/>
        <v>55359.965819269382</v>
      </c>
      <c r="F28" s="77">
        <f t="shared" si="2"/>
        <v>-4640.0341807306177</v>
      </c>
      <c r="G28" s="48"/>
      <c r="H28" s="98">
        <f t="shared" si="3"/>
        <v>100000</v>
      </c>
      <c r="I28" s="73">
        <v>5000</v>
      </c>
      <c r="J28" s="98">
        <f t="shared" si="4"/>
        <v>55359.965819269382</v>
      </c>
      <c r="K28" s="77">
        <f t="shared" si="5"/>
        <v>-49640.034180730618</v>
      </c>
      <c r="M28" s="98">
        <f t="shared" si="6"/>
        <v>60000</v>
      </c>
      <c r="N28" s="73">
        <f t="shared" si="7"/>
        <v>0</v>
      </c>
      <c r="O28" s="98">
        <f t="shared" si="8"/>
        <v>55359.965819269382</v>
      </c>
      <c r="P28" s="77">
        <f t="shared" si="9"/>
        <v>-4640.0341807306177</v>
      </c>
      <c r="R28" s="137"/>
      <c r="S28" s="137"/>
      <c r="T28" s="137"/>
      <c r="U28" s="137"/>
    </row>
    <row r="29" spans="1:21" ht="14.4" customHeight="1" x14ac:dyDescent="0.55000000000000004">
      <c r="A29" s="73">
        <v>27</v>
      </c>
      <c r="B29" s="74">
        <v>518.32026123844116</v>
      </c>
      <c r="C29" s="98">
        <f t="shared" si="0"/>
        <v>60000</v>
      </c>
      <c r="D29" s="73" t="s">
        <v>150</v>
      </c>
      <c r="E29" s="98">
        <f t="shared" si="1"/>
        <v>75000</v>
      </c>
      <c r="F29" s="77">
        <f t="shared" si="2"/>
        <v>15000</v>
      </c>
      <c r="G29" s="48"/>
      <c r="H29" s="98">
        <f t="shared" si="3"/>
        <v>100000</v>
      </c>
      <c r="I29" s="73">
        <v>5000</v>
      </c>
      <c r="J29" s="98">
        <f t="shared" si="4"/>
        <v>77748.039185766174</v>
      </c>
      <c r="K29" s="77">
        <f t="shared" si="5"/>
        <v>-27251.960814233826</v>
      </c>
      <c r="M29" s="98">
        <f t="shared" si="6"/>
        <v>100000</v>
      </c>
      <c r="N29" s="73">
        <f t="shared" si="7"/>
        <v>5000</v>
      </c>
      <c r="O29" s="98">
        <f t="shared" si="8"/>
        <v>77748.039185766174</v>
      </c>
      <c r="P29" s="77">
        <f t="shared" si="9"/>
        <v>-27251.960814233826</v>
      </c>
      <c r="R29" s="137" t="s">
        <v>178</v>
      </c>
      <c r="S29" s="137"/>
      <c r="T29" s="137"/>
      <c r="U29" s="137"/>
    </row>
    <row r="30" spans="1:21" x14ac:dyDescent="0.55000000000000004">
      <c r="A30" s="73">
        <v>28</v>
      </c>
      <c r="B30" s="74">
        <v>449.52543717764826</v>
      </c>
      <c r="C30" s="98">
        <f t="shared" si="0"/>
        <v>60000</v>
      </c>
      <c r="D30" s="73" t="s">
        <v>150</v>
      </c>
      <c r="E30" s="98">
        <f t="shared" si="1"/>
        <v>67428.815576647234</v>
      </c>
      <c r="F30" s="77">
        <f t="shared" si="2"/>
        <v>7428.8155766472337</v>
      </c>
      <c r="G30" s="48"/>
      <c r="H30" s="98">
        <f t="shared" si="3"/>
        <v>100000</v>
      </c>
      <c r="I30" s="73">
        <v>5000</v>
      </c>
      <c r="J30" s="98">
        <f t="shared" si="4"/>
        <v>67428.815576647234</v>
      </c>
      <c r="K30" s="77">
        <f t="shared" si="5"/>
        <v>-37571.184423352766</v>
      </c>
      <c r="M30" s="98">
        <f t="shared" si="6"/>
        <v>60000</v>
      </c>
      <c r="N30" s="73">
        <f t="shared" si="7"/>
        <v>0</v>
      </c>
      <c r="O30" s="98">
        <f t="shared" si="8"/>
        <v>67428.815576647234</v>
      </c>
      <c r="P30" s="77">
        <f t="shared" si="9"/>
        <v>7428.8155766472337</v>
      </c>
      <c r="R30" s="137"/>
      <c r="S30" s="137"/>
      <c r="T30" s="137"/>
      <c r="U30" s="137"/>
    </row>
    <row r="31" spans="1:21" x14ac:dyDescent="0.55000000000000004">
      <c r="A31" s="73">
        <v>29</v>
      </c>
      <c r="B31" s="74">
        <v>274.65437788018431</v>
      </c>
      <c r="C31" s="98">
        <f t="shared" si="0"/>
        <v>60000</v>
      </c>
      <c r="D31" s="73" t="s">
        <v>150</v>
      </c>
      <c r="E31" s="98">
        <f t="shared" si="1"/>
        <v>41198.156682027649</v>
      </c>
      <c r="F31" s="77">
        <f t="shared" si="2"/>
        <v>-18801.843317972351</v>
      </c>
      <c r="G31" s="48"/>
      <c r="H31" s="98">
        <f t="shared" si="3"/>
        <v>100000</v>
      </c>
      <c r="I31" s="73">
        <v>5000</v>
      </c>
      <c r="J31" s="98">
        <f t="shared" si="4"/>
        <v>41198.156682027649</v>
      </c>
      <c r="K31" s="77">
        <f t="shared" si="5"/>
        <v>-63801.843317972351</v>
      </c>
      <c r="M31" s="98">
        <f t="shared" si="6"/>
        <v>60000</v>
      </c>
      <c r="N31" s="73">
        <f t="shared" si="7"/>
        <v>0</v>
      </c>
      <c r="O31" s="98">
        <f t="shared" si="8"/>
        <v>41198.156682027649</v>
      </c>
      <c r="P31" s="77">
        <f t="shared" si="9"/>
        <v>-18801.843317972351</v>
      </c>
      <c r="R31" s="137"/>
      <c r="S31" s="137"/>
      <c r="T31" s="137"/>
      <c r="U31" s="137"/>
    </row>
    <row r="32" spans="1:21" x14ac:dyDescent="0.55000000000000004">
      <c r="A32" s="73">
        <v>30</v>
      </c>
      <c r="B32" s="74">
        <v>576.25659962767418</v>
      </c>
      <c r="C32" s="98">
        <f t="shared" si="0"/>
        <v>60000</v>
      </c>
      <c r="D32" s="73" t="s">
        <v>150</v>
      </c>
      <c r="E32" s="98">
        <f t="shared" si="1"/>
        <v>75000</v>
      </c>
      <c r="F32" s="77">
        <f t="shared" si="2"/>
        <v>15000</v>
      </c>
      <c r="G32" s="48"/>
      <c r="H32" s="98">
        <f t="shared" si="3"/>
        <v>100000</v>
      </c>
      <c r="I32" s="73">
        <v>5000</v>
      </c>
      <c r="J32" s="98">
        <f t="shared" si="4"/>
        <v>86438.489944151122</v>
      </c>
      <c r="K32" s="77">
        <f t="shared" si="5"/>
        <v>-18561.510055848878</v>
      </c>
      <c r="M32" s="98">
        <f t="shared" si="6"/>
        <v>100000</v>
      </c>
      <c r="N32" s="73">
        <f t="shared" si="7"/>
        <v>5000</v>
      </c>
      <c r="O32" s="98">
        <f t="shared" si="8"/>
        <v>86438.489944151122</v>
      </c>
      <c r="P32" s="77">
        <f t="shared" si="9"/>
        <v>-18561.510055848878</v>
      </c>
      <c r="R32" s="137"/>
      <c r="S32" s="137"/>
      <c r="T32" s="137"/>
      <c r="U32" s="137"/>
    </row>
    <row r="33" spans="1:21" ht="14.4" customHeight="1" x14ac:dyDescent="0.55000000000000004">
      <c r="A33" s="73">
        <v>31</v>
      </c>
      <c r="B33" s="74">
        <v>540.71474349192783</v>
      </c>
      <c r="C33" s="98">
        <f t="shared" si="0"/>
        <v>60000</v>
      </c>
      <c r="D33" s="73" t="s">
        <v>150</v>
      </c>
      <c r="E33" s="98">
        <f t="shared" si="1"/>
        <v>75000</v>
      </c>
      <c r="F33" s="77">
        <f t="shared" si="2"/>
        <v>15000</v>
      </c>
      <c r="G33" s="48"/>
      <c r="H33" s="98">
        <f t="shared" si="3"/>
        <v>100000</v>
      </c>
      <c r="I33" s="73">
        <v>5000</v>
      </c>
      <c r="J33" s="98">
        <f t="shared" si="4"/>
        <v>81107.21152378917</v>
      </c>
      <c r="K33" s="77">
        <f t="shared" si="5"/>
        <v>-23892.78847621083</v>
      </c>
      <c r="M33" s="98">
        <f t="shared" si="6"/>
        <v>100000</v>
      </c>
      <c r="N33" s="73">
        <f t="shared" si="7"/>
        <v>5000</v>
      </c>
      <c r="O33" s="98">
        <f t="shared" si="8"/>
        <v>81107.21152378917</v>
      </c>
      <c r="P33" s="77">
        <f t="shared" si="9"/>
        <v>-23892.78847621083</v>
      </c>
      <c r="R33" s="137" t="s">
        <v>180</v>
      </c>
      <c r="S33" s="137"/>
      <c r="T33" s="137"/>
      <c r="U33" s="137"/>
    </row>
    <row r="34" spans="1:21" x14ac:dyDescent="0.55000000000000004">
      <c r="A34" s="73">
        <v>32</v>
      </c>
      <c r="B34" s="74">
        <v>739.371929074984</v>
      </c>
      <c r="C34" s="98">
        <f t="shared" si="0"/>
        <v>60000</v>
      </c>
      <c r="D34" s="73" t="s">
        <v>150</v>
      </c>
      <c r="E34" s="98">
        <f t="shared" si="1"/>
        <v>75000</v>
      </c>
      <c r="F34" s="77">
        <f t="shared" si="2"/>
        <v>15000</v>
      </c>
      <c r="G34" s="48"/>
      <c r="H34" s="98">
        <f t="shared" si="3"/>
        <v>100000</v>
      </c>
      <c r="I34" s="73">
        <v>5000</v>
      </c>
      <c r="J34" s="98">
        <f t="shared" si="4"/>
        <v>110905.7893612476</v>
      </c>
      <c r="K34" s="77">
        <f t="shared" si="5"/>
        <v>5905.7893612476037</v>
      </c>
      <c r="M34" s="98">
        <f t="shared" si="6"/>
        <v>100000</v>
      </c>
      <c r="N34" s="73">
        <f t="shared" si="7"/>
        <v>5000</v>
      </c>
      <c r="O34" s="98">
        <f t="shared" si="8"/>
        <v>110905.7893612476</v>
      </c>
      <c r="P34" s="77">
        <f t="shared" si="9"/>
        <v>5905.7893612476037</v>
      </c>
      <c r="R34" s="137"/>
      <c r="S34" s="137"/>
      <c r="T34" s="137"/>
      <c r="U34" s="137"/>
    </row>
    <row r="35" spans="1:21" x14ac:dyDescent="0.55000000000000004">
      <c r="A35" s="73">
        <v>33</v>
      </c>
      <c r="B35" s="74">
        <v>468.16614276558732</v>
      </c>
      <c r="C35" s="98">
        <f t="shared" si="0"/>
        <v>60000</v>
      </c>
      <c r="D35" s="73" t="s">
        <v>150</v>
      </c>
      <c r="E35" s="98">
        <f t="shared" si="1"/>
        <v>70224.9214148381</v>
      </c>
      <c r="F35" s="77">
        <f t="shared" si="2"/>
        <v>10224.9214148381</v>
      </c>
      <c r="G35" s="48"/>
      <c r="H35" s="98">
        <f t="shared" si="3"/>
        <v>100000</v>
      </c>
      <c r="I35" s="73">
        <v>5000</v>
      </c>
      <c r="J35" s="98">
        <f t="shared" si="4"/>
        <v>70224.9214148381</v>
      </c>
      <c r="K35" s="77">
        <f t="shared" si="5"/>
        <v>-34775.0785851619</v>
      </c>
      <c r="M35" s="98">
        <f t="shared" si="6"/>
        <v>60000</v>
      </c>
      <c r="N35" s="73">
        <f t="shared" si="7"/>
        <v>0</v>
      </c>
      <c r="O35" s="98">
        <f t="shared" si="8"/>
        <v>70224.9214148381</v>
      </c>
      <c r="P35" s="77">
        <f t="shared" si="9"/>
        <v>10224.9214148381</v>
      </c>
      <c r="R35" s="137"/>
      <c r="S35" s="137"/>
      <c r="T35" s="137"/>
      <c r="U35" s="137"/>
    </row>
    <row r="36" spans="1:21" x14ac:dyDescent="0.55000000000000004">
      <c r="A36" s="73">
        <v>34</v>
      </c>
      <c r="B36" s="74">
        <v>604.76699118015085</v>
      </c>
      <c r="C36" s="98">
        <f t="shared" si="0"/>
        <v>60000</v>
      </c>
      <c r="D36" s="73" t="s">
        <v>150</v>
      </c>
      <c r="E36" s="98">
        <f t="shared" si="1"/>
        <v>75000</v>
      </c>
      <c r="F36" s="77">
        <f t="shared" si="2"/>
        <v>15000</v>
      </c>
      <c r="G36" s="48"/>
      <c r="H36" s="98">
        <f t="shared" si="3"/>
        <v>100000</v>
      </c>
      <c r="I36" s="73">
        <v>5000</v>
      </c>
      <c r="J36" s="98">
        <f t="shared" si="4"/>
        <v>90715.048677022627</v>
      </c>
      <c r="K36" s="77">
        <f t="shared" si="5"/>
        <v>-14284.951322977373</v>
      </c>
      <c r="M36" s="98">
        <f t="shared" si="6"/>
        <v>100000</v>
      </c>
      <c r="N36" s="73">
        <f t="shared" si="7"/>
        <v>5000</v>
      </c>
      <c r="O36" s="98">
        <f t="shared" si="8"/>
        <v>90715.048677022627</v>
      </c>
      <c r="P36" s="77">
        <f t="shared" si="9"/>
        <v>-14284.951322977373</v>
      </c>
      <c r="R36" s="137"/>
      <c r="S36" s="137"/>
      <c r="T36" s="137"/>
      <c r="U36" s="137"/>
    </row>
    <row r="37" spans="1:21" x14ac:dyDescent="0.55000000000000004">
      <c r="A37" s="73">
        <v>35</v>
      </c>
      <c r="B37" s="74">
        <v>433.7961973937193</v>
      </c>
      <c r="C37" s="98">
        <f t="shared" si="0"/>
        <v>60000</v>
      </c>
      <c r="D37" s="73" t="s">
        <v>150</v>
      </c>
      <c r="E37" s="98">
        <f t="shared" si="1"/>
        <v>65069.429609057894</v>
      </c>
      <c r="F37" s="77">
        <f t="shared" si="2"/>
        <v>5069.4296090578937</v>
      </c>
      <c r="G37" s="48"/>
      <c r="H37" s="98">
        <f t="shared" si="3"/>
        <v>100000</v>
      </c>
      <c r="I37" s="73">
        <v>5000</v>
      </c>
      <c r="J37" s="98">
        <f t="shared" si="4"/>
        <v>65069.429609057894</v>
      </c>
      <c r="K37" s="77">
        <f t="shared" si="5"/>
        <v>-39930.570390942106</v>
      </c>
      <c r="M37" s="98">
        <f t="shared" si="6"/>
        <v>60000</v>
      </c>
      <c r="N37" s="73">
        <f t="shared" si="7"/>
        <v>0</v>
      </c>
      <c r="O37" s="98">
        <f t="shared" si="8"/>
        <v>65069.429609057894</v>
      </c>
      <c r="P37" s="77">
        <f t="shared" si="9"/>
        <v>5069.4296090578937</v>
      </c>
      <c r="R37" s="138" t="s">
        <v>181</v>
      </c>
      <c r="S37" s="138"/>
      <c r="T37" s="138"/>
      <c r="U37" s="138"/>
    </row>
    <row r="38" spans="1:21" x14ac:dyDescent="0.55000000000000004">
      <c r="A38" s="73">
        <v>36</v>
      </c>
      <c r="B38" s="74">
        <v>506.56453138828704</v>
      </c>
      <c r="C38" s="98">
        <f t="shared" si="0"/>
        <v>60000</v>
      </c>
      <c r="D38" s="73" t="s">
        <v>150</v>
      </c>
      <c r="E38" s="98">
        <f t="shared" si="1"/>
        <v>75000</v>
      </c>
      <c r="F38" s="77">
        <f t="shared" si="2"/>
        <v>15000</v>
      </c>
      <c r="G38" s="48"/>
      <c r="H38" s="98">
        <f t="shared" si="3"/>
        <v>100000</v>
      </c>
      <c r="I38" s="73">
        <v>5000</v>
      </c>
      <c r="J38" s="98">
        <f t="shared" si="4"/>
        <v>75984.679708243057</v>
      </c>
      <c r="K38" s="77">
        <f t="shared" si="5"/>
        <v>-29015.320291756943</v>
      </c>
      <c r="M38" s="98">
        <f t="shared" si="6"/>
        <v>100000</v>
      </c>
      <c r="N38" s="73">
        <f t="shared" si="7"/>
        <v>5000</v>
      </c>
      <c r="O38" s="98">
        <f t="shared" si="8"/>
        <v>75984.679708243057</v>
      </c>
      <c r="P38" s="77">
        <f t="shared" si="9"/>
        <v>-29015.320291756943</v>
      </c>
      <c r="R38" s="138"/>
      <c r="S38" s="138"/>
      <c r="T38" s="138"/>
      <c r="U38" s="138"/>
    </row>
    <row r="39" spans="1:21" x14ac:dyDescent="0.55000000000000004">
      <c r="A39" s="73">
        <v>37</v>
      </c>
      <c r="B39" s="74">
        <v>479.90356151005585</v>
      </c>
      <c r="C39" s="98">
        <f t="shared" si="0"/>
        <v>60000</v>
      </c>
      <c r="D39" s="73" t="s">
        <v>150</v>
      </c>
      <c r="E39" s="98">
        <f t="shared" si="1"/>
        <v>71985.534226508375</v>
      </c>
      <c r="F39" s="77">
        <f t="shared" si="2"/>
        <v>11985.534226508375</v>
      </c>
      <c r="G39" s="48"/>
      <c r="H39" s="98">
        <f t="shared" si="3"/>
        <v>100000</v>
      </c>
      <c r="I39" s="73">
        <v>5000</v>
      </c>
      <c r="J39" s="98">
        <f t="shared" si="4"/>
        <v>71985.534226508375</v>
      </c>
      <c r="K39" s="77">
        <f t="shared" si="5"/>
        <v>-33014.465773491625</v>
      </c>
      <c r="M39" s="98">
        <f t="shared" si="6"/>
        <v>60000</v>
      </c>
      <c r="N39" s="73">
        <f t="shared" si="7"/>
        <v>0</v>
      </c>
      <c r="O39" s="98">
        <f t="shared" si="8"/>
        <v>71985.534226508375</v>
      </c>
      <c r="P39" s="77">
        <f t="shared" si="9"/>
        <v>11985.534226508375</v>
      </c>
      <c r="R39" s="138"/>
      <c r="S39" s="138"/>
      <c r="T39" s="138"/>
      <c r="U39" s="138"/>
    </row>
    <row r="40" spans="1:21" x14ac:dyDescent="0.55000000000000004">
      <c r="A40" s="73">
        <v>38</v>
      </c>
      <c r="B40" s="74">
        <v>671.38279366435745</v>
      </c>
      <c r="C40" s="98">
        <f t="shared" si="0"/>
        <v>60000</v>
      </c>
      <c r="D40" s="73" t="s">
        <v>150</v>
      </c>
      <c r="E40" s="98">
        <f t="shared" si="1"/>
        <v>75000</v>
      </c>
      <c r="F40" s="77">
        <f t="shared" si="2"/>
        <v>15000</v>
      </c>
      <c r="G40" s="48"/>
      <c r="H40" s="98">
        <f t="shared" si="3"/>
        <v>100000</v>
      </c>
      <c r="I40" s="73">
        <v>5000</v>
      </c>
      <c r="J40" s="98">
        <f t="shared" si="4"/>
        <v>100707.41904965362</v>
      </c>
      <c r="K40" s="77">
        <f t="shared" si="5"/>
        <v>-4292.5809503463825</v>
      </c>
      <c r="M40" s="98">
        <f t="shared" si="6"/>
        <v>100000</v>
      </c>
      <c r="N40" s="73">
        <f t="shared" si="7"/>
        <v>5000</v>
      </c>
      <c r="O40" s="98">
        <f t="shared" si="8"/>
        <v>100707.41904965362</v>
      </c>
      <c r="P40" s="77">
        <f t="shared" si="9"/>
        <v>-4292.5809503463825</v>
      </c>
      <c r="R40" s="138"/>
      <c r="S40" s="138"/>
      <c r="T40" s="138"/>
      <c r="U40" s="138"/>
    </row>
    <row r="41" spans="1:21" x14ac:dyDescent="0.55000000000000004">
      <c r="A41" s="73">
        <v>39</v>
      </c>
      <c r="B41" s="74">
        <v>403.16171758171333</v>
      </c>
      <c r="C41" s="98">
        <f t="shared" si="0"/>
        <v>60000</v>
      </c>
      <c r="D41" s="73" t="s">
        <v>150</v>
      </c>
      <c r="E41" s="98">
        <f t="shared" si="1"/>
        <v>60474.257637256997</v>
      </c>
      <c r="F41" s="77">
        <f t="shared" si="2"/>
        <v>474.25763725699653</v>
      </c>
      <c r="G41" s="48"/>
      <c r="H41" s="98">
        <f t="shared" si="3"/>
        <v>100000</v>
      </c>
      <c r="I41" s="73">
        <v>5000</v>
      </c>
      <c r="J41" s="98">
        <f t="shared" si="4"/>
        <v>60474.257637256997</v>
      </c>
      <c r="K41" s="77">
        <f t="shared" si="5"/>
        <v>-44525.742362743003</v>
      </c>
      <c r="M41" s="98">
        <f t="shared" si="6"/>
        <v>60000</v>
      </c>
      <c r="N41" s="73">
        <f t="shared" si="7"/>
        <v>0</v>
      </c>
      <c r="O41" s="98">
        <f t="shared" si="8"/>
        <v>60474.257637256997</v>
      </c>
      <c r="P41" s="77">
        <f t="shared" si="9"/>
        <v>474.25763725699653</v>
      </c>
      <c r="R41" s="138" t="s">
        <v>182</v>
      </c>
      <c r="S41" s="138"/>
      <c r="T41" s="138"/>
      <c r="U41" s="138"/>
    </row>
    <row r="42" spans="1:21" x14ac:dyDescent="0.55000000000000004">
      <c r="A42" s="73">
        <v>40</v>
      </c>
      <c r="B42" s="74">
        <v>467.14072084719385</v>
      </c>
      <c r="C42" s="98">
        <f t="shared" si="0"/>
        <v>60000</v>
      </c>
      <c r="D42" s="73" t="s">
        <v>150</v>
      </c>
      <c r="E42" s="98">
        <f t="shared" si="1"/>
        <v>70071.108127079075</v>
      </c>
      <c r="F42" s="77">
        <f t="shared" si="2"/>
        <v>10071.108127079075</v>
      </c>
      <c r="G42" s="48"/>
      <c r="H42" s="98">
        <f t="shared" si="3"/>
        <v>100000</v>
      </c>
      <c r="I42" s="73">
        <v>5000</v>
      </c>
      <c r="J42" s="98">
        <f t="shared" si="4"/>
        <v>70071.108127079075</v>
      </c>
      <c r="K42" s="77">
        <f t="shared" si="5"/>
        <v>-34928.891872920925</v>
      </c>
      <c r="M42" s="98">
        <f t="shared" si="6"/>
        <v>60000</v>
      </c>
      <c r="N42" s="73">
        <f t="shared" si="7"/>
        <v>0</v>
      </c>
      <c r="O42" s="98">
        <f t="shared" si="8"/>
        <v>70071.108127079075</v>
      </c>
      <c r="P42" s="77">
        <f t="shared" si="9"/>
        <v>10071.108127079075</v>
      </c>
      <c r="R42" s="138"/>
      <c r="S42" s="138"/>
      <c r="T42" s="138"/>
      <c r="U42" s="138"/>
    </row>
    <row r="43" spans="1:21" x14ac:dyDescent="0.55000000000000004">
      <c r="A43" s="73">
        <v>41</v>
      </c>
      <c r="B43" s="74">
        <v>463.69823297830135</v>
      </c>
      <c r="C43" s="98">
        <f t="shared" si="0"/>
        <v>60000</v>
      </c>
      <c r="D43" s="73" t="s">
        <v>150</v>
      </c>
      <c r="E43" s="98">
        <f t="shared" si="1"/>
        <v>69554.7349467452</v>
      </c>
      <c r="F43" s="77">
        <f t="shared" si="2"/>
        <v>9554.7349467452004</v>
      </c>
      <c r="G43" s="48"/>
      <c r="H43" s="98">
        <f t="shared" si="3"/>
        <v>100000</v>
      </c>
      <c r="I43" s="73">
        <v>5000</v>
      </c>
      <c r="J43" s="98">
        <f t="shared" si="4"/>
        <v>69554.7349467452</v>
      </c>
      <c r="K43" s="77">
        <f t="shared" si="5"/>
        <v>-35445.2650532548</v>
      </c>
      <c r="M43" s="98">
        <f t="shared" si="6"/>
        <v>60000</v>
      </c>
      <c r="N43" s="73">
        <f t="shared" si="7"/>
        <v>0</v>
      </c>
      <c r="O43" s="98">
        <f t="shared" si="8"/>
        <v>69554.7349467452</v>
      </c>
      <c r="P43" s="77">
        <f t="shared" si="9"/>
        <v>9554.7349467452004</v>
      </c>
      <c r="R43" s="138"/>
      <c r="S43" s="138"/>
      <c r="T43" s="138"/>
      <c r="U43" s="138"/>
    </row>
    <row r="44" spans="1:21" x14ac:dyDescent="0.55000000000000004">
      <c r="A44" s="73">
        <v>42</v>
      </c>
      <c r="B44" s="74">
        <v>308.98770104068115</v>
      </c>
      <c r="C44" s="98">
        <f t="shared" si="0"/>
        <v>60000</v>
      </c>
      <c r="D44" s="73" t="s">
        <v>150</v>
      </c>
      <c r="E44" s="98">
        <f t="shared" si="1"/>
        <v>46348.15515610217</v>
      </c>
      <c r="F44" s="77">
        <f t="shared" si="2"/>
        <v>-13651.84484389783</v>
      </c>
      <c r="G44" s="48"/>
      <c r="H44" s="98">
        <f t="shared" si="3"/>
        <v>100000</v>
      </c>
      <c r="I44" s="73">
        <v>5000</v>
      </c>
      <c r="J44" s="98">
        <f t="shared" si="4"/>
        <v>46348.15515610217</v>
      </c>
      <c r="K44" s="77">
        <f t="shared" si="5"/>
        <v>-58651.84484389783</v>
      </c>
      <c r="M44" s="98">
        <f t="shared" si="6"/>
        <v>60000</v>
      </c>
      <c r="N44" s="73">
        <f t="shared" si="7"/>
        <v>0</v>
      </c>
      <c r="O44" s="98">
        <f t="shared" si="8"/>
        <v>46348.15515610217</v>
      </c>
      <c r="P44" s="77">
        <f t="shared" si="9"/>
        <v>-13651.84484389783</v>
      </c>
    </row>
    <row r="45" spans="1:21" x14ac:dyDescent="0.55000000000000004">
      <c r="A45" s="73">
        <v>43</v>
      </c>
      <c r="B45" s="74">
        <v>366.70430616168704</v>
      </c>
      <c r="C45" s="98">
        <f t="shared" si="0"/>
        <v>60000</v>
      </c>
      <c r="D45" s="73" t="s">
        <v>150</v>
      </c>
      <c r="E45" s="98">
        <f t="shared" si="1"/>
        <v>55005.645924253055</v>
      </c>
      <c r="F45" s="77">
        <f t="shared" si="2"/>
        <v>-4994.3540757469455</v>
      </c>
      <c r="G45" s="48"/>
      <c r="H45" s="98">
        <f t="shared" si="3"/>
        <v>100000</v>
      </c>
      <c r="I45" s="73">
        <v>5000</v>
      </c>
      <c r="J45" s="98">
        <f t="shared" si="4"/>
        <v>55005.645924253055</v>
      </c>
      <c r="K45" s="77">
        <f t="shared" si="5"/>
        <v>-49994.354075746945</v>
      </c>
      <c r="M45" s="98">
        <f t="shared" si="6"/>
        <v>60000</v>
      </c>
      <c r="N45" s="73">
        <f t="shared" si="7"/>
        <v>0</v>
      </c>
      <c r="O45" s="98">
        <f t="shared" si="8"/>
        <v>55005.645924253055</v>
      </c>
      <c r="P45" s="77">
        <f t="shared" si="9"/>
        <v>-4994.3540757469455</v>
      </c>
    </row>
    <row r="46" spans="1:21" x14ac:dyDescent="0.55000000000000004">
      <c r="A46" s="73">
        <v>44</v>
      </c>
      <c r="B46" s="74">
        <v>217.23075045014801</v>
      </c>
      <c r="C46" s="98">
        <f t="shared" si="0"/>
        <v>60000</v>
      </c>
      <c r="D46" s="73" t="s">
        <v>150</v>
      </c>
      <c r="E46" s="98">
        <f t="shared" si="1"/>
        <v>32584.612567522203</v>
      </c>
      <c r="F46" s="77">
        <f t="shared" si="2"/>
        <v>-27415.387432477797</v>
      </c>
      <c r="G46" s="48"/>
      <c r="H46" s="98">
        <f t="shared" si="3"/>
        <v>100000</v>
      </c>
      <c r="I46" s="73">
        <v>5000</v>
      </c>
      <c r="J46" s="98">
        <f t="shared" si="4"/>
        <v>32584.612567522203</v>
      </c>
      <c r="K46" s="77">
        <f t="shared" si="5"/>
        <v>-72415.387432477801</v>
      </c>
      <c r="M46" s="98">
        <f t="shared" si="6"/>
        <v>60000</v>
      </c>
      <c r="N46" s="73">
        <f t="shared" si="7"/>
        <v>0</v>
      </c>
      <c r="O46" s="98">
        <f t="shared" si="8"/>
        <v>32584.612567522203</v>
      </c>
      <c r="P46" s="77">
        <f t="shared" si="9"/>
        <v>-27415.387432477797</v>
      </c>
    </row>
    <row r="47" spans="1:21" x14ac:dyDescent="0.55000000000000004">
      <c r="A47" s="73">
        <v>45</v>
      </c>
      <c r="B47" s="74">
        <v>281.35624256111333</v>
      </c>
      <c r="C47" s="98">
        <f t="shared" si="0"/>
        <v>60000</v>
      </c>
      <c r="D47" s="73" t="s">
        <v>150</v>
      </c>
      <c r="E47" s="98">
        <f t="shared" si="1"/>
        <v>42203.436384166998</v>
      </c>
      <c r="F47" s="77">
        <f t="shared" si="2"/>
        <v>-17796.563615833002</v>
      </c>
      <c r="G47" s="48"/>
      <c r="H47" s="98">
        <f t="shared" si="3"/>
        <v>100000</v>
      </c>
      <c r="I47" s="73">
        <v>5000</v>
      </c>
      <c r="J47" s="98">
        <f t="shared" si="4"/>
        <v>42203.436384166998</v>
      </c>
      <c r="K47" s="77">
        <f t="shared" si="5"/>
        <v>-62796.563615833002</v>
      </c>
      <c r="M47" s="98">
        <f t="shared" si="6"/>
        <v>60000</v>
      </c>
      <c r="N47" s="73">
        <f t="shared" si="7"/>
        <v>0</v>
      </c>
      <c r="O47" s="98">
        <f t="shared" si="8"/>
        <v>42203.436384166998</v>
      </c>
      <c r="P47" s="77">
        <f t="shared" si="9"/>
        <v>-17796.563615833002</v>
      </c>
    </row>
    <row r="48" spans="1:21" x14ac:dyDescent="0.55000000000000004">
      <c r="A48" s="73">
        <v>46</v>
      </c>
      <c r="B48" s="74">
        <v>681.27079073458049</v>
      </c>
      <c r="C48" s="98">
        <f t="shared" si="0"/>
        <v>60000</v>
      </c>
      <c r="D48" s="73" t="s">
        <v>150</v>
      </c>
      <c r="E48" s="98">
        <f t="shared" si="1"/>
        <v>75000</v>
      </c>
      <c r="F48" s="77">
        <f t="shared" si="2"/>
        <v>15000</v>
      </c>
      <c r="G48" s="48"/>
      <c r="H48" s="98">
        <f t="shared" si="3"/>
        <v>100000</v>
      </c>
      <c r="I48" s="73">
        <v>5000</v>
      </c>
      <c r="J48" s="98">
        <f t="shared" si="4"/>
        <v>102190.61861018707</v>
      </c>
      <c r="K48" s="77">
        <f t="shared" si="5"/>
        <v>-2809.3813898129301</v>
      </c>
      <c r="M48" s="98">
        <f t="shared" si="6"/>
        <v>100000</v>
      </c>
      <c r="N48" s="73">
        <f t="shared" si="7"/>
        <v>5000</v>
      </c>
      <c r="O48" s="98">
        <f t="shared" si="8"/>
        <v>102190.61861018707</v>
      </c>
      <c r="P48" s="77">
        <f t="shared" si="9"/>
        <v>-2809.3813898129301</v>
      </c>
    </row>
    <row r="49" spans="1:16" x14ac:dyDescent="0.55000000000000004">
      <c r="A49" s="73">
        <v>47</v>
      </c>
      <c r="B49" s="74">
        <v>286.09881893368328</v>
      </c>
      <c r="C49" s="98">
        <f t="shared" si="0"/>
        <v>60000</v>
      </c>
      <c r="D49" s="73" t="s">
        <v>150</v>
      </c>
      <c r="E49" s="98">
        <f t="shared" si="1"/>
        <v>42914.822840052489</v>
      </c>
      <c r="F49" s="77">
        <f t="shared" si="2"/>
        <v>-17085.177159947511</v>
      </c>
      <c r="G49" s="48"/>
      <c r="H49" s="98">
        <f t="shared" si="3"/>
        <v>100000</v>
      </c>
      <c r="I49" s="73">
        <v>5000</v>
      </c>
      <c r="J49" s="98">
        <f t="shared" si="4"/>
        <v>42914.822840052489</v>
      </c>
      <c r="K49" s="77">
        <f t="shared" si="5"/>
        <v>-62085.177159947511</v>
      </c>
      <c r="M49" s="98">
        <f t="shared" si="6"/>
        <v>60000</v>
      </c>
      <c r="N49" s="73">
        <f t="shared" si="7"/>
        <v>0</v>
      </c>
      <c r="O49" s="98">
        <f t="shared" si="8"/>
        <v>42914.822840052489</v>
      </c>
      <c r="P49" s="77">
        <f t="shared" si="9"/>
        <v>-17085.177159947511</v>
      </c>
    </row>
    <row r="50" spans="1:16" x14ac:dyDescent="0.55000000000000004">
      <c r="A50" s="73">
        <v>48</v>
      </c>
      <c r="B50" s="74">
        <v>613.94085512863558</v>
      </c>
      <c r="C50" s="98">
        <f t="shared" si="0"/>
        <v>60000</v>
      </c>
      <c r="D50" s="73" t="s">
        <v>150</v>
      </c>
      <c r="E50" s="98">
        <f t="shared" si="1"/>
        <v>75000</v>
      </c>
      <c r="F50" s="77">
        <f t="shared" si="2"/>
        <v>15000</v>
      </c>
      <c r="G50" s="48"/>
      <c r="H50" s="98">
        <f t="shared" si="3"/>
        <v>100000</v>
      </c>
      <c r="I50" s="73">
        <v>5000</v>
      </c>
      <c r="J50" s="98">
        <f t="shared" si="4"/>
        <v>92091.128269295339</v>
      </c>
      <c r="K50" s="77">
        <f t="shared" si="5"/>
        <v>-12908.871730704661</v>
      </c>
      <c r="M50" s="98">
        <f t="shared" si="6"/>
        <v>100000</v>
      </c>
      <c r="N50" s="73">
        <f t="shared" si="7"/>
        <v>5000</v>
      </c>
      <c r="O50" s="98">
        <f t="shared" si="8"/>
        <v>92091.128269295339</v>
      </c>
      <c r="P50" s="77">
        <f t="shared" si="9"/>
        <v>-12908.871730704661</v>
      </c>
    </row>
    <row r="51" spans="1:16" x14ac:dyDescent="0.55000000000000004">
      <c r="A51" s="73">
        <v>49</v>
      </c>
      <c r="B51" s="74">
        <v>235.50523392437515</v>
      </c>
      <c r="C51" s="98">
        <f t="shared" si="0"/>
        <v>60000</v>
      </c>
      <c r="D51" s="73" t="s">
        <v>150</v>
      </c>
      <c r="E51" s="98">
        <f t="shared" si="1"/>
        <v>35325.785088656274</v>
      </c>
      <c r="F51" s="77">
        <f t="shared" si="2"/>
        <v>-24674.214911343726</v>
      </c>
      <c r="G51" s="48"/>
      <c r="H51" s="98">
        <f t="shared" si="3"/>
        <v>100000</v>
      </c>
      <c r="I51" s="73">
        <v>5000</v>
      </c>
      <c r="J51" s="98">
        <f t="shared" si="4"/>
        <v>35325.785088656274</v>
      </c>
      <c r="K51" s="77">
        <f t="shared" si="5"/>
        <v>-69674.214911343734</v>
      </c>
      <c r="M51" s="98">
        <f t="shared" si="6"/>
        <v>60000</v>
      </c>
      <c r="N51" s="73">
        <f t="shared" si="7"/>
        <v>0</v>
      </c>
      <c r="O51" s="98">
        <f t="shared" si="8"/>
        <v>35325.785088656274</v>
      </c>
      <c r="P51" s="77">
        <f t="shared" si="9"/>
        <v>-24674.214911343726</v>
      </c>
    </row>
    <row r="52" spans="1:16" x14ac:dyDescent="0.55000000000000004">
      <c r="A52" s="73">
        <v>50</v>
      </c>
      <c r="B52" s="74">
        <v>359.21506393627737</v>
      </c>
      <c r="C52" s="98">
        <f t="shared" si="0"/>
        <v>60000</v>
      </c>
      <c r="D52" s="73" t="s">
        <v>150</v>
      </c>
      <c r="E52" s="98">
        <f t="shared" si="1"/>
        <v>53882.259590441608</v>
      </c>
      <c r="F52" s="77">
        <f t="shared" si="2"/>
        <v>-6117.7404095583915</v>
      </c>
      <c r="G52" s="48"/>
      <c r="H52" s="98">
        <f t="shared" si="3"/>
        <v>100000</v>
      </c>
      <c r="I52" s="73">
        <v>5000</v>
      </c>
      <c r="J52" s="98">
        <f t="shared" si="4"/>
        <v>53882.259590441608</v>
      </c>
      <c r="K52" s="77">
        <f t="shared" si="5"/>
        <v>-51117.740409558392</v>
      </c>
      <c r="M52" s="98">
        <f t="shared" si="6"/>
        <v>60000</v>
      </c>
      <c r="N52" s="73">
        <f t="shared" si="7"/>
        <v>0</v>
      </c>
      <c r="O52" s="98">
        <f t="shared" si="8"/>
        <v>53882.259590441608</v>
      </c>
      <c r="P52" s="77">
        <f t="shared" si="9"/>
        <v>-6117.7404095583915</v>
      </c>
    </row>
    <row r="53" spans="1:16" x14ac:dyDescent="0.55000000000000004">
      <c r="A53" s="73">
        <v>51</v>
      </c>
      <c r="B53" s="74">
        <v>311.91747795037691</v>
      </c>
      <c r="C53" s="98">
        <f t="shared" si="0"/>
        <v>60000</v>
      </c>
      <c r="D53" s="73" t="s">
        <v>150</v>
      </c>
      <c r="E53" s="98">
        <f t="shared" si="1"/>
        <v>46787.621692556539</v>
      </c>
      <c r="F53" s="77">
        <f t="shared" si="2"/>
        <v>-13212.378307443461</v>
      </c>
      <c r="G53" s="48"/>
      <c r="H53" s="98">
        <f t="shared" si="3"/>
        <v>100000</v>
      </c>
      <c r="I53" s="73">
        <v>5000</v>
      </c>
      <c r="J53" s="98">
        <f t="shared" si="4"/>
        <v>46787.621692556539</v>
      </c>
      <c r="K53" s="77">
        <f t="shared" si="5"/>
        <v>-58212.378307443461</v>
      </c>
      <c r="M53" s="98">
        <f t="shared" si="6"/>
        <v>60000</v>
      </c>
      <c r="N53" s="73">
        <f t="shared" si="7"/>
        <v>0</v>
      </c>
      <c r="O53" s="98">
        <f t="shared" si="8"/>
        <v>46787.621692556539</v>
      </c>
      <c r="P53" s="77">
        <f t="shared" si="9"/>
        <v>-13212.378307443461</v>
      </c>
    </row>
    <row r="54" spans="1:16" x14ac:dyDescent="0.55000000000000004">
      <c r="A54" s="73">
        <v>52</v>
      </c>
      <c r="B54" s="74">
        <v>714.87166966765346</v>
      </c>
      <c r="C54" s="98">
        <f t="shared" si="0"/>
        <v>60000</v>
      </c>
      <c r="D54" s="73" t="s">
        <v>150</v>
      </c>
      <c r="E54" s="98">
        <f t="shared" si="1"/>
        <v>75000</v>
      </c>
      <c r="F54" s="77">
        <f t="shared" si="2"/>
        <v>15000</v>
      </c>
      <c r="G54" s="48"/>
      <c r="H54" s="98">
        <f t="shared" si="3"/>
        <v>100000</v>
      </c>
      <c r="I54" s="73">
        <v>5000</v>
      </c>
      <c r="J54" s="98">
        <f t="shared" si="4"/>
        <v>107230.75045014801</v>
      </c>
      <c r="K54" s="77">
        <f t="shared" si="5"/>
        <v>2230.7504501480144</v>
      </c>
      <c r="M54" s="98">
        <f t="shared" si="6"/>
        <v>100000</v>
      </c>
      <c r="N54" s="73">
        <f t="shared" si="7"/>
        <v>5000</v>
      </c>
      <c r="O54" s="98">
        <f t="shared" si="8"/>
        <v>107230.75045014801</v>
      </c>
      <c r="P54" s="77">
        <f t="shared" si="9"/>
        <v>2230.7504501480144</v>
      </c>
    </row>
    <row r="55" spans="1:16" x14ac:dyDescent="0.55000000000000004">
      <c r="A55" s="73">
        <v>53</v>
      </c>
      <c r="B55" s="74">
        <v>725.36393322550123</v>
      </c>
      <c r="C55" s="98">
        <f t="shared" si="0"/>
        <v>60000</v>
      </c>
      <c r="D55" s="73" t="s">
        <v>150</v>
      </c>
      <c r="E55" s="98">
        <f t="shared" si="1"/>
        <v>75000</v>
      </c>
      <c r="F55" s="77">
        <f t="shared" si="2"/>
        <v>15000</v>
      </c>
      <c r="G55" s="48"/>
      <c r="H55" s="98">
        <f t="shared" si="3"/>
        <v>100000</v>
      </c>
      <c r="I55" s="73">
        <v>5000</v>
      </c>
      <c r="J55" s="98">
        <f t="shared" si="4"/>
        <v>108804.58998382518</v>
      </c>
      <c r="K55" s="77">
        <f t="shared" si="5"/>
        <v>3804.5899838251789</v>
      </c>
      <c r="M55" s="98">
        <f t="shared" si="6"/>
        <v>100000</v>
      </c>
      <c r="N55" s="73">
        <f t="shared" si="7"/>
        <v>5000</v>
      </c>
      <c r="O55" s="98">
        <f t="shared" si="8"/>
        <v>108804.58998382518</v>
      </c>
      <c r="P55" s="77">
        <f t="shared" si="9"/>
        <v>3804.5899838251789</v>
      </c>
    </row>
    <row r="56" spans="1:16" x14ac:dyDescent="0.55000000000000004">
      <c r="A56" s="73">
        <v>54</v>
      </c>
      <c r="B56" s="74">
        <v>328.70876186407054</v>
      </c>
      <c r="C56" s="98">
        <f t="shared" si="0"/>
        <v>60000</v>
      </c>
      <c r="D56" s="73" t="s">
        <v>150</v>
      </c>
      <c r="E56" s="98">
        <f t="shared" si="1"/>
        <v>49306.314279610582</v>
      </c>
      <c r="F56" s="77">
        <f t="shared" si="2"/>
        <v>-10693.685720389418</v>
      </c>
      <c r="G56" s="48"/>
      <c r="H56" s="98">
        <f t="shared" si="3"/>
        <v>100000</v>
      </c>
      <c r="I56" s="73">
        <v>5000</v>
      </c>
      <c r="J56" s="98">
        <f t="shared" si="4"/>
        <v>49306.314279610582</v>
      </c>
      <c r="K56" s="77">
        <f t="shared" si="5"/>
        <v>-55693.685720389418</v>
      </c>
      <c r="M56" s="98">
        <f t="shared" si="6"/>
        <v>60000</v>
      </c>
      <c r="N56" s="73">
        <f t="shared" si="7"/>
        <v>0</v>
      </c>
      <c r="O56" s="98">
        <f t="shared" si="8"/>
        <v>49306.314279610582</v>
      </c>
      <c r="P56" s="77">
        <f t="shared" si="9"/>
        <v>-10693.685720389418</v>
      </c>
    </row>
    <row r="57" spans="1:16" x14ac:dyDescent="0.55000000000000004">
      <c r="A57" s="73">
        <v>55</v>
      </c>
      <c r="B57" s="74">
        <v>236.05456709494308</v>
      </c>
      <c r="C57" s="98">
        <f t="shared" si="0"/>
        <v>60000</v>
      </c>
      <c r="D57" s="73" t="s">
        <v>150</v>
      </c>
      <c r="E57" s="98">
        <f t="shared" si="1"/>
        <v>35408.185064241465</v>
      </c>
      <c r="F57" s="77">
        <f t="shared" si="2"/>
        <v>-24591.814935758535</v>
      </c>
      <c r="G57" s="48"/>
      <c r="H57" s="98">
        <f t="shared" si="3"/>
        <v>100000</v>
      </c>
      <c r="I57" s="73">
        <v>5000</v>
      </c>
      <c r="J57" s="98">
        <f t="shared" si="4"/>
        <v>35408.185064241465</v>
      </c>
      <c r="K57" s="77">
        <f t="shared" si="5"/>
        <v>-69591.814935758535</v>
      </c>
      <c r="M57" s="98">
        <f t="shared" si="6"/>
        <v>60000</v>
      </c>
      <c r="N57" s="73">
        <f t="shared" si="7"/>
        <v>0</v>
      </c>
      <c r="O57" s="98">
        <f t="shared" si="8"/>
        <v>35408.185064241465</v>
      </c>
      <c r="P57" s="77">
        <f t="shared" si="9"/>
        <v>-24591.814935758535</v>
      </c>
    </row>
    <row r="58" spans="1:16" x14ac:dyDescent="0.55000000000000004">
      <c r="A58" s="73">
        <v>56</v>
      </c>
      <c r="B58" s="74">
        <v>395.7274086733604</v>
      </c>
      <c r="C58" s="98">
        <f t="shared" si="0"/>
        <v>60000</v>
      </c>
      <c r="D58" s="73" t="s">
        <v>150</v>
      </c>
      <c r="E58" s="98">
        <f t="shared" si="1"/>
        <v>59359.111301004057</v>
      </c>
      <c r="F58" s="77">
        <f t="shared" si="2"/>
        <v>-640.88869899594283</v>
      </c>
      <c r="G58" s="48"/>
      <c r="H58" s="98">
        <f t="shared" si="3"/>
        <v>100000</v>
      </c>
      <c r="I58" s="73">
        <v>5000</v>
      </c>
      <c r="J58" s="98">
        <f t="shared" si="4"/>
        <v>59359.111301004057</v>
      </c>
      <c r="K58" s="77">
        <f t="shared" si="5"/>
        <v>-45640.888698995943</v>
      </c>
      <c r="M58" s="98">
        <f t="shared" si="6"/>
        <v>60000</v>
      </c>
      <c r="N58" s="73">
        <f t="shared" si="7"/>
        <v>0</v>
      </c>
      <c r="O58" s="98">
        <f t="shared" si="8"/>
        <v>59359.111301004057</v>
      </c>
      <c r="P58" s="77">
        <f t="shared" si="9"/>
        <v>-640.88869899594283</v>
      </c>
    </row>
    <row r="59" spans="1:16" x14ac:dyDescent="0.55000000000000004">
      <c r="A59" s="73">
        <v>57</v>
      </c>
      <c r="B59" s="74">
        <v>469.31974242378004</v>
      </c>
      <c r="C59" s="98">
        <f t="shared" si="0"/>
        <v>60000</v>
      </c>
      <c r="D59" s="73" t="s">
        <v>150</v>
      </c>
      <c r="E59" s="98">
        <f t="shared" si="1"/>
        <v>70397.96136356701</v>
      </c>
      <c r="F59" s="77">
        <f t="shared" si="2"/>
        <v>10397.96136356701</v>
      </c>
      <c r="G59" s="48"/>
      <c r="H59" s="98">
        <f t="shared" si="3"/>
        <v>100000</v>
      </c>
      <c r="I59" s="73">
        <v>5000</v>
      </c>
      <c r="J59" s="98">
        <f t="shared" si="4"/>
        <v>70397.96136356701</v>
      </c>
      <c r="K59" s="77">
        <f t="shared" si="5"/>
        <v>-34602.03863643299</v>
      </c>
      <c r="M59" s="98">
        <f t="shared" si="6"/>
        <v>60000</v>
      </c>
      <c r="N59" s="73">
        <f t="shared" si="7"/>
        <v>0</v>
      </c>
      <c r="O59" s="98">
        <f t="shared" si="8"/>
        <v>70397.96136356701</v>
      </c>
      <c r="P59" s="77">
        <f t="shared" si="9"/>
        <v>10397.96136356701</v>
      </c>
    </row>
    <row r="60" spans="1:16" x14ac:dyDescent="0.55000000000000004">
      <c r="A60" s="73">
        <v>58</v>
      </c>
      <c r="B60" s="74">
        <v>697.58598590044858</v>
      </c>
      <c r="C60" s="98">
        <f t="shared" si="0"/>
        <v>60000</v>
      </c>
      <c r="D60" s="73" t="s">
        <v>150</v>
      </c>
      <c r="E60" s="98">
        <f t="shared" si="1"/>
        <v>75000</v>
      </c>
      <c r="F60" s="77">
        <f t="shared" si="2"/>
        <v>15000</v>
      </c>
      <c r="G60" s="48"/>
      <c r="H60" s="98">
        <f t="shared" si="3"/>
        <v>100000</v>
      </c>
      <c r="I60" s="73">
        <v>5000</v>
      </c>
      <c r="J60" s="98">
        <f t="shared" si="4"/>
        <v>104637.89788506729</v>
      </c>
      <c r="K60" s="77">
        <f t="shared" si="5"/>
        <v>-362.10211493271345</v>
      </c>
      <c r="M60" s="98">
        <f t="shared" si="6"/>
        <v>100000</v>
      </c>
      <c r="N60" s="73">
        <f t="shared" si="7"/>
        <v>5000</v>
      </c>
      <c r="O60" s="98">
        <f t="shared" si="8"/>
        <v>104637.89788506729</v>
      </c>
      <c r="P60" s="77">
        <f t="shared" si="9"/>
        <v>-362.10211493271345</v>
      </c>
    </row>
    <row r="61" spans="1:16" x14ac:dyDescent="0.55000000000000004">
      <c r="A61" s="73">
        <v>59</v>
      </c>
      <c r="B61" s="74">
        <v>445.51530503250223</v>
      </c>
      <c r="C61" s="98">
        <f t="shared" si="0"/>
        <v>60000</v>
      </c>
      <c r="D61" s="73" t="s">
        <v>150</v>
      </c>
      <c r="E61" s="98">
        <f t="shared" si="1"/>
        <v>66827.295754875333</v>
      </c>
      <c r="F61" s="77">
        <f t="shared" si="2"/>
        <v>6827.2957548753329</v>
      </c>
      <c r="G61" s="48"/>
      <c r="H61" s="98">
        <f t="shared" si="3"/>
        <v>100000</v>
      </c>
      <c r="I61" s="73">
        <v>5000</v>
      </c>
      <c r="J61" s="98">
        <f t="shared" si="4"/>
        <v>66827.295754875333</v>
      </c>
      <c r="K61" s="77">
        <f t="shared" si="5"/>
        <v>-38172.704245124667</v>
      </c>
      <c r="M61" s="98">
        <f t="shared" si="6"/>
        <v>60000</v>
      </c>
      <c r="N61" s="73">
        <f t="shared" si="7"/>
        <v>0</v>
      </c>
      <c r="O61" s="98">
        <f t="shared" si="8"/>
        <v>66827.295754875333</v>
      </c>
      <c r="P61" s="77">
        <f t="shared" si="9"/>
        <v>6827.2957548753329</v>
      </c>
    </row>
    <row r="62" spans="1:16" x14ac:dyDescent="0.55000000000000004">
      <c r="A62" s="73">
        <v>60</v>
      </c>
      <c r="B62" s="74">
        <v>264.27198095645008</v>
      </c>
      <c r="C62" s="98">
        <f t="shared" si="0"/>
        <v>60000</v>
      </c>
      <c r="D62" s="73" t="s">
        <v>150</v>
      </c>
      <c r="E62" s="98">
        <f t="shared" si="1"/>
        <v>39640.797143467513</v>
      </c>
      <c r="F62" s="77">
        <f t="shared" si="2"/>
        <v>-20359.202856532487</v>
      </c>
      <c r="G62" s="48"/>
      <c r="H62" s="98">
        <f t="shared" si="3"/>
        <v>100000</v>
      </c>
      <c r="I62" s="73">
        <v>5000</v>
      </c>
      <c r="J62" s="98">
        <f t="shared" si="4"/>
        <v>39640.797143467513</v>
      </c>
      <c r="K62" s="77">
        <f t="shared" si="5"/>
        <v>-65359.202856532487</v>
      </c>
      <c r="M62" s="98">
        <f t="shared" si="6"/>
        <v>60000</v>
      </c>
      <c r="N62" s="73">
        <f t="shared" si="7"/>
        <v>0</v>
      </c>
      <c r="O62" s="98">
        <f t="shared" si="8"/>
        <v>39640.797143467513</v>
      </c>
      <c r="P62" s="77">
        <f t="shared" si="9"/>
        <v>-20359.202856532487</v>
      </c>
    </row>
    <row r="63" spans="1:16" x14ac:dyDescent="0.55000000000000004">
      <c r="A63" s="73">
        <v>61</v>
      </c>
      <c r="B63" s="74">
        <v>438.31904049806207</v>
      </c>
      <c r="C63" s="98">
        <f t="shared" si="0"/>
        <v>60000</v>
      </c>
      <c r="D63" s="73" t="s">
        <v>150</v>
      </c>
      <c r="E63" s="98">
        <f t="shared" si="1"/>
        <v>65747.856074709314</v>
      </c>
      <c r="F63" s="77">
        <f t="shared" si="2"/>
        <v>5747.8560747093143</v>
      </c>
      <c r="G63" s="48"/>
      <c r="H63" s="98">
        <f t="shared" si="3"/>
        <v>100000</v>
      </c>
      <c r="I63" s="73">
        <v>5000</v>
      </c>
      <c r="J63" s="98">
        <f t="shared" si="4"/>
        <v>65747.856074709314</v>
      </c>
      <c r="K63" s="77">
        <f t="shared" si="5"/>
        <v>-39252.143925290686</v>
      </c>
      <c r="M63" s="98">
        <f t="shared" si="6"/>
        <v>60000</v>
      </c>
      <c r="N63" s="73">
        <f t="shared" si="7"/>
        <v>0</v>
      </c>
      <c r="O63" s="98">
        <f t="shared" si="8"/>
        <v>65747.856074709314</v>
      </c>
      <c r="P63" s="77">
        <f t="shared" si="9"/>
        <v>5747.8560747093143</v>
      </c>
    </row>
    <row r="64" spans="1:16" x14ac:dyDescent="0.55000000000000004">
      <c r="A64" s="73">
        <v>62</v>
      </c>
      <c r="B64" s="74">
        <v>671.05319376201669</v>
      </c>
      <c r="C64" s="98">
        <f t="shared" si="0"/>
        <v>60000</v>
      </c>
      <c r="D64" s="73" t="s">
        <v>150</v>
      </c>
      <c r="E64" s="98">
        <f t="shared" si="1"/>
        <v>75000</v>
      </c>
      <c r="F64" s="77">
        <f t="shared" si="2"/>
        <v>15000</v>
      </c>
      <c r="G64" s="48"/>
      <c r="H64" s="98">
        <f t="shared" si="3"/>
        <v>100000</v>
      </c>
      <c r="I64" s="73">
        <v>5000</v>
      </c>
      <c r="J64" s="98">
        <f t="shared" si="4"/>
        <v>100657.9790643025</v>
      </c>
      <c r="K64" s="77">
        <f t="shared" si="5"/>
        <v>-4342.0209356974956</v>
      </c>
      <c r="M64" s="98">
        <f t="shared" si="6"/>
        <v>100000</v>
      </c>
      <c r="N64" s="73">
        <f t="shared" si="7"/>
        <v>5000</v>
      </c>
      <c r="O64" s="98">
        <f t="shared" si="8"/>
        <v>100657.9790643025</v>
      </c>
      <c r="P64" s="77">
        <f t="shared" si="9"/>
        <v>-4342.0209356974956</v>
      </c>
    </row>
    <row r="65" spans="1:16" x14ac:dyDescent="0.55000000000000004">
      <c r="A65" s="73">
        <v>63</v>
      </c>
      <c r="B65" s="74">
        <v>270.90060121463671</v>
      </c>
      <c r="C65" s="98">
        <f t="shared" si="0"/>
        <v>60000</v>
      </c>
      <c r="D65" s="73" t="s">
        <v>150</v>
      </c>
      <c r="E65" s="98">
        <f t="shared" si="1"/>
        <v>40635.090182195505</v>
      </c>
      <c r="F65" s="77">
        <f t="shared" si="2"/>
        <v>-19364.909817804495</v>
      </c>
      <c r="G65" s="48"/>
      <c r="H65" s="98">
        <f t="shared" si="3"/>
        <v>100000</v>
      </c>
      <c r="I65" s="73">
        <v>5000</v>
      </c>
      <c r="J65" s="98">
        <f t="shared" si="4"/>
        <v>40635.090182195505</v>
      </c>
      <c r="K65" s="77">
        <f t="shared" si="5"/>
        <v>-64364.909817804495</v>
      </c>
      <c r="M65" s="98">
        <f t="shared" si="6"/>
        <v>60000</v>
      </c>
      <c r="N65" s="73">
        <f t="shared" si="7"/>
        <v>0</v>
      </c>
      <c r="O65" s="98">
        <f t="shared" si="8"/>
        <v>40635.090182195505</v>
      </c>
      <c r="P65" s="77">
        <f t="shared" si="9"/>
        <v>-19364.909817804495</v>
      </c>
    </row>
    <row r="66" spans="1:16" x14ac:dyDescent="0.55000000000000004">
      <c r="A66" s="73">
        <v>64</v>
      </c>
      <c r="B66" s="74">
        <v>389.39176610614339</v>
      </c>
      <c r="C66" s="98">
        <f t="shared" si="0"/>
        <v>60000</v>
      </c>
      <c r="D66" s="73" t="s">
        <v>150</v>
      </c>
      <c r="E66" s="98">
        <f t="shared" si="1"/>
        <v>58408.764915921507</v>
      </c>
      <c r="F66" s="77">
        <f t="shared" si="2"/>
        <v>-1591.2350840784929</v>
      </c>
      <c r="G66" s="48"/>
      <c r="H66" s="98">
        <f t="shared" si="3"/>
        <v>100000</v>
      </c>
      <c r="I66" s="73">
        <v>5000</v>
      </c>
      <c r="J66" s="98">
        <f t="shared" si="4"/>
        <v>58408.764915921507</v>
      </c>
      <c r="K66" s="77">
        <f t="shared" si="5"/>
        <v>-46591.235084078493</v>
      </c>
      <c r="M66" s="98">
        <f t="shared" si="6"/>
        <v>60000</v>
      </c>
      <c r="N66" s="73">
        <f t="shared" si="7"/>
        <v>0</v>
      </c>
      <c r="O66" s="98">
        <f t="shared" si="8"/>
        <v>58408.764915921507</v>
      </c>
      <c r="P66" s="77">
        <f t="shared" si="9"/>
        <v>-1591.2350840784929</v>
      </c>
    </row>
    <row r="67" spans="1:16" x14ac:dyDescent="0.55000000000000004">
      <c r="A67" s="73">
        <v>65</v>
      </c>
      <c r="B67" s="74">
        <v>543.09518723105566</v>
      </c>
      <c r="C67" s="98">
        <f t="shared" si="0"/>
        <v>60000</v>
      </c>
      <c r="D67" s="73" t="s">
        <v>150</v>
      </c>
      <c r="E67" s="98">
        <f t="shared" si="1"/>
        <v>75000</v>
      </c>
      <c r="F67" s="77">
        <f t="shared" si="2"/>
        <v>15000</v>
      </c>
      <c r="G67" s="48"/>
      <c r="H67" s="98">
        <f t="shared" si="3"/>
        <v>100000</v>
      </c>
      <c r="I67" s="73">
        <v>5000</v>
      </c>
      <c r="J67" s="98">
        <f t="shared" si="4"/>
        <v>81464.278084658348</v>
      </c>
      <c r="K67" s="77">
        <f t="shared" si="5"/>
        <v>-23535.721915341652</v>
      </c>
      <c r="M67" s="98">
        <f t="shared" si="6"/>
        <v>100000</v>
      </c>
      <c r="N67" s="73">
        <f t="shared" si="7"/>
        <v>5000</v>
      </c>
      <c r="O67" s="98">
        <f t="shared" si="8"/>
        <v>81464.278084658348</v>
      </c>
      <c r="P67" s="77">
        <f t="shared" si="9"/>
        <v>-23535.721915341652</v>
      </c>
    </row>
    <row r="68" spans="1:16" x14ac:dyDescent="0.55000000000000004">
      <c r="A68" s="73">
        <v>66</v>
      </c>
      <c r="B68" s="74">
        <v>464.35743278298287</v>
      </c>
      <c r="C68" s="98">
        <f t="shared" ref="C68:C131" si="11">($S$2*$S$7)</f>
        <v>60000</v>
      </c>
      <c r="D68" s="73" t="s">
        <v>150</v>
      </c>
      <c r="E68" s="98">
        <f t="shared" ref="E68:E131" si="12">IF(B68&gt;500,500*$S$8,B68*$S$8)</f>
        <v>69653.614917447427</v>
      </c>
      <c r="F68" s="77">
        <f t="shared" ref="F68:F131" si="13">E68-C68</f>
        <v>9653.6149174474267</v>
      </c>
      <c r="G68" s="48"/>
      <c r="H68" s="98">
        <f t="shared" ref="H68:H131" si="14">$T$2*$T$7</f>
        <v>100000</v>
      </c>
      <c r="I68" s="73">
        <v>5000</v>
      </c>
      <c r="J68" s="98">
        <f t="shared" ref="J68:J131" si="15">B68*$S$8</f>
        <v>69653.614917447427</v>
      </c>
      <c r="K68" s="77">
        <f t="shared" ref="K68:K131" si="16">J68-(H68+I68)</f>
        <v>-35346.385082552573</v>
      </c>
      <c r="M68" s="98">
        <f t="shared" ref="M68:M131" si="17">IF(B68&gt;500,$T$2*$T$7,$S$2*$S$7)</f>
        <v>60000</v>
      </c>
      <c r="N68" s="73">
        <f t="shared" ref="N68:N131" si="18">IF(B68&gt;500,5000,0)</f>
        <v>0</v>
      </c>
      <c r="O68" s="98">
        <f t="shared" ref="O68:O131" si="19">B68*$S$8</f>
        <v>69653.614917447427</v>
      </c>
      <c r="P68" s="77">
        <f t="shared" ref="P68:P131" si="20">O68-(M68+N68)</f>
        <v>9653.6149174474267</v>
      </c>
    </row>
    <row r="69" spans="1:16" x14ac:dyDescent="0.55000000000000004">
      <c r="A69" s="73">
        <v>67</v>
      </c>
      <c r="B69" s="74">
        <v>723.84411145359661</v>
      </c>
      <c r="C69" s="98">
        <f t="shared" si="11"/>
        <v>60000</v>
      </c>
      <c r="D69" s="73" t="s">
        <v>150</v>
      </c>
      <c r="E69" s="98">
        <f t="shared" si="12"/>
        <v>75000</v>
      </c>
      <c r="F69" s="77">
        <f t="shared" si="13"/>
        <v>15000</v>
      </c>
      <c r="G69" s="48"/>
      <c r="H69" s="98">
        <f t="shared" si="14"/>
        <v>100000</v>
      </c>
      <c r="I69" s="73">
        <v>5000</v>
      </c>
      <c r="J69" s="98">
        <f t="shared" si="15"/>
        <v>108576.6167180395</v>
      </c>
      <c r="K69" s="77">
        <f t="shared" si="16"/>
        <v>3576.6167180394987</v>
      </c>
      <c r="M69" s="98">
        <f t="shared" si="17"/>
        <v>100000</v>
      </c>
      <c r="N69" s="73">
        <f t="shared" si="18"/>
        <v>5000</v>
      </c>
      <c r="O69" s="98">
        <f t="shared" si="19"/>
        <v>108576.6167180395</v>
      </c>
      <c r="P69" s="77">
        <f t="shared" si="20"/>
        <v>3576.6167180394987</v>
      </c>
    </row>
    <row r="70" spans="1:16" x14ac:dyDescent="0.55000000000000004">
      <c r="A70" s="73">
        <v>68</v>
      </c>
      <c r="B70" s="74">
        <v>264.32691427350687</v>
      </c>
      <c r="C70" s="98">
        <f t="shared" si="11"/>
        <v>60000</v>
      </c>
      <c r="D70" s="73" t="s">
        <v>150</v>
      </c>
      <c r="E70" s="98">
        <f t="shared" si="12"/>
        <v>39649.037141026034</v>
      </c>
      <c r="F70" s="77">
        <f t="shared" si="13"/>
        <v>-20350.962858973966</v>
      </c>
      <c r="G70" s="48"/>
      <c r="H70" s="98">
        <f t="shared" si="14"/>
        <v>100000</v>
      </c>
      <c r="I70" s="73">
        <v>5000</v>
      </c>
      <c r="J70" s="98">
        <f t="shared" si="15"/>
        <v>39649.037141026034</v>
      </c>
      <c r="K70" s="77">
        <f t="shared" si="16"/>
        <v>-65350.962858973966</v>
      </c>
      <c r="M70" s="98">
        <f t="shared" si="17"/>
        <v>60000</v>
      </c>
      <c r="N70" s="73">
        <f t="shared" si="18"/>
        <v>0</v>
      </c>
      <c r="O70" s="98">
        <f t="shared" si="19"/>
        <v>39649.037141026034</v>
      </c>
      <c r="P70" s="77">
        <f t="shared" si="20"/>
        <v>-20350.962858973966</v>
      </c>
    </row>
    <row r="71" spans="1:16" x14ac:dyDescent="0.55000000000000004">
      <c r="A71" s="73">
        <v>69</v>
      </c>
      <c r="B71" s="74">
        <v>419.84313486129338</v>
      </c>
      <c r="C71" s="98">
        <f t="shared" si="11"/>
        <v>60000</v>
      </c>
      <c r="D71" s="73" t="s">
        <v>150</v>
      </c>
      <c r="E71" s="98">
        <f t="shared" si="12"/>
        <v>62976.470229194005</v>
      </c>
      <c r="F71" s="77">
        <f t="shared" si="13"/>
        <v>2976.4702291940048</v>
      </c>
      <c r="G71" s="48"/>
      <c r="H71" s="98">
        <f t="shared" si="14"/>
        <v>100000</v>
      </c>
      <c r="I71" s="73">
        <v>5000</v>
      </c>
      <c r="J71" s="98">
        <f t="shared" si="15"/>
        <v>62976.470229194005</v>
      </c>
      <c r="K71" s="77">
        <f t="shared" si="16"/>
        <v>-42023.529770805995</v>
      </c>
      <c r="M71" s="98">
        <f t="shared" si="17"/>
        <v>60000</v>
      </c>
      <c r="N71" s="73">
        <f t="shared" si="18"/>
        <v>0</v>
      </c>
      <c r="O71" s="98">
        <f t="shared" si="19"/>
        <v>62976.470229194005</v>
      </c>
      <c r="P71" s="77">
        <f t="shared" si="20"/>
        <v>2976.4702291940048</v>
      </c>
    </row>
    <row r="72" spans="1:16" x14ac:dyDescent="0.55000000000000004">
      <c r="A72" s="73">
        <v>70</v>
      </c>
      <c r="B72" s="74">
        <v>521.21341593676561</v>
      </c>
      <c r="C72" s="98">
        <f t="shared" si="11"/>
        <v>60000</v>
      </c>
      <c r="D72" s="73" t="s">
        <v>150</v>
      </c>
      <c r="E72" s="98">
        <f t="shared" si="12"/>
        <v>75000</v>
      </c>
      <c r="F72" s="77">
        <f t="shared" si="13"/>
        <v>15000</v>
      </c>
      <c r="G72" s="48"/>
      <c r="H72" s="98">
        <f t="shared" si="14"/>
        <v>100000</v>
      </c>
      <c r="I72" s="73">
        <v>5000</v>
      </c>
      <c r="J72" s="98">
        <f t="shared" si="15"/>
        <v>78182.012390514836</v>
      </c>
      <c r="K72" s="77">
        <f t="shared" si="16"/>
        <v>-26817.987609485164</v>
      </c>
      <c r="M72" s="98">
        <f t="shared" si="17"/>
        <v>100000</v>
      </c>
      <c r="N72" s="73">
        <f t="shared" si="18"/>
        <v>5000</v>
      </c>
      <c r="O72" s="98">
        <f t="shared" si="19"/>
        <v>78182.012390514836</v>
      </c>
      <c r="P72" s="77">
        <f t="shared" si="20"/>
        <v>-26817.987609485164</v>
      </c>
    </row>
    <row r="73" spans="1:16" x14ac:dyDescent="0.55000000000000004">
      <c r="A73" s="73">
        <v>71</v>
      </c>
      <c r="B73" s="74">
        <v>316.55018768883326</v>
      </c>
      <c r="C73" s="98">
        <f t="shared" si="11"/>
        <v>60000</v>
      </c>
      <c r="D73" s="73" t="s">
        <v>150</v>
      </c>
      <c r="E73" s="98">
        <f t="shared" si="12"/>
        <v>47482.528153324987</v>
      </c>
      <c r="F73" s="77">
        <f t="shared" si="13"/>
        <v>-12517.471846675013</v>
      </c>
      <c r="G73" s="48"/>
      <c r="H73" s="98">
        <f t="shared" si="14"/>
        <v>100000</v>
      </c>
      <c r="I73" s="73">
        <v>5000</v>
      </c>
      <c r="J73" s="98">
        <f t="shared" si="15"/>
        <v>47482.528153324987</v>
      </c>
      <c r="K73" s="77">
        <f t="shared" si="16"/>
        <v>-57517.471846675013</v>
      </c>
      <c r="M73" s="98">
        <f t="shared" si="17"/>
        <v>60000</v>
      </c>
      <c r="N73" s="73">
        <f t="shared" si="18"/>
        <v>0</v>
      </c>
      <c r="O73" s="98">
        <f t="shared" si="19"/>
        <v>47482.528153324987</v>
      </c>
      <c r="P73" s="77">
        <f t="shared" si="20"/>
        <v>-12517.471846675013</v>
      </c>
    </row>
    <row r="74" spans="1:16" x14ac:dyDescent="0.55000000000000004">
      <c r="A74" s="73">
        <v>72</v>
      </c>
      <c r="B74" s="74">
        <v>322.55623035370951</v>
      </c>
      <c r="C74" s="98">
        <f t="shared" si="11"/>
        <v>60000</v>
      </c>
      <c r="D74" s="73" t="s">
        <v>150</v>
      </c>
      <c r="E74" s="98">
        <f t="shared" si="12"/>
        <v>48383.434553056424</v>
      </c>
      <c r="F74" s="77">
        <f t="shared" si="13"/>
        <v>-11616.565446943576</v>
      </c>
      <c r="G74" s="48"/>
      <c r="H74" s="98">
        <f t="shared" si="14"/>
        <v>100000</v>
      </c>
      <c r="I74" s="73">
        <v>5000</v>
      </c>
      <c r="J74" s="98">
        <f t="shared" si="15"/>
        <v>48383.434553056424</v>
      </c>
      <c r="K74" s="77">
        <f t="shared" si="16"/>
        <v>-56616.565446943576</v>
      </c>
      <c r="M74" s="98">
        <f t="shared" si="17"/>
        <v>60000</v>
      </c>
      <c r="N74" s="73">
        <f t="shared" si="18"/>
        <v>0</v>
      </c>
      <c r="O74" s="98">
        <f t="shared" si="19"/>
        <v>48383.434553056424</v>
      </c>
      <c r="P74" s="77">
        <f t="shared" si="20"/>
        <v>-11616.565446943576</v>
      </c>
    </row>
    <row r="75" spans="1:16" x14ac:dyDescent="0.55000000000000004">
      <c r="A75" s="73">
        <v>73</v>
      </c>
      <c r="B75" s="74">
        <v>357.51213110751667</v>
      </c>
      <c r="C75" s="98">
        <f t="shared" si="11"/>
        <v>60000</v>
      </c>
      <c r="D75" s="73" t="s">
        <v>150</v>
      </c>
      <c r="E75" s="98">
        <f t="shared" si="12"/>
        <v>53626.8196661275</v>
      </c>
      <c r="F75" s="77">
        <f t="shared" si="13"/>
        <v>-6373.1803338725003</v>
      </c>
      <c r="G75" s="48"/>
      <c r="H75" s="98">
        <f t="shared" si="14"/>
        <v>100000</v>
      </c>
      <c r="I75" s="73">
        <v>5000</v>
      </c>
      <c r="J75" s="98">
        <f t="shared" si="15"/>
        <v>53626.8196661275</v>
      </c>
      <c r="K75" s="77">
        <f t="shared" si="16"/>
        <v>-51373.1803338725</v>
      </c>
      <c r="M75" s="98">
        <f t="shared" si="17"/>
        <v>60000</v>
      </c>
      <c r="N75" s="73">
        <f t="shared" si="18"/>
        <v>0</v>
      </c>
      <c r="O75" s="98">
        <f t="shared" si="19"/>
        <v>53626.8196661275</v>
      </c>
      <c r="P75" s="77">
        <f t="shared" si="20"/>
        <v>-6373.1803338725003</v>
      </c>
    </row>
    <row r="76" spans="1:16" x14ac:dyDescent="0.55000000000000004">
      <c r="A76" s="73">
        <v>74</v>
      </c>
      <c r="B76" s="74">
        <v>306.71712393566696</v>
      </c>
      <c r="C76" s="98">
        <f t="shared" si="11"/>
        <v>60000</v>
      </c>
      <c r="D76" s="73" t="s">
        <v>150</v>
      </c>
      <c r="E76" s="98">
        <f t="shared" si="12"/>
        <v>46007.568590350042</v>
      </c>
      <c r="F76" s="77">
        <f t="shared" si="13"/>
        <v>-13992.431409649958</v>
      </c>
      <c r="G76" s="48"/>
      <c r="H76" s="98">
        <f t="shared" si="14"/>
        <v>100000</v>
      </c>
      <c r="I76" s="73">
        <v>5000</v>
      </c>
      <c r="J76" s="98">
        <f t="shared" si="15"/>
        <v>46007.568590350042</v>
      </c>
      <c r="K76" s="77">
        <f t="shared" si="16"/>
        <v>-58992.431409649958</v>
      </c>
      <c r="M76" s="98">
        <f t="shared" si="17"/>
        <v>60000</v>
      </c>
      <c r="N76" s="73">
        <f t="shared" si="18"/>
        <v>0</v>
      </c>
      <c r="O76" s="98">
        <f t="shared" si="19"/>
        <v>46007.568590350042</v>
      </c>
      <c r="P76" s="77">
        <f t="shared" si="20"/>
        <v>-13992.431409649958</v>
      </c>
    </row>
    <row r="77" spans="1:16" x14ac:dyDescent="0.55000000000000004">
      <c r="A77" s="73">
        <v>75</v>
      </c>
      <c r="B77" s="74">
        <v>557.83562730796234</v>
      </c>
      <c r="C77" s="98">
        <f t="shared" si="11"/>
        <v>60000</v>
      </c>
      <c r="D77" s="73" t="s">
        <v>150</v>
      </c>
      <c r="E77" s="98">
        <f t="shared" si="12"/>
        <v>75000</v>
      </c>
      <c r="F77" s="77">
        <f t="shared" si="13"/>
        <v>15000</v>
      </c>
      <c r="G77" s="48"/>
      <c r="H77" s="98">
        <f t="shared" si="14"/>
        <v>100000</v>
      </c>
      <c r="I77" s="73">
        <v>5000</v>
      </c>
      <c r="J77" s="98">
        <f t="shared" si="15"/>
        <v>83675.344096194356</v>
      </c>
      <c r="K77" s="77">
        <f t="shared" si="16"/>
        <v>-21324.655903805644</v>
      </c>
      <c r="M77" s="98">
        <f t="shared" si="17"/>
        <v>100000</v>
      </c>
      <c r="N77" s="73">
        <f t="shared" si="18"/>
        <v>5000</v>
      </c>
      <c r="O77" s="98">
        <f t="shared" si="19"/>
        <v>83675.344096194356</v>
      </c>
      <c r="P77" s="77">
        <f t="shared" si="20"/>
        <v>-21324.655903805644</v>
      </c>
    </row>
    <row r="78" spans="1:16" x14ac:dyDescent="0.55000000000000004">
      <c r="A78" s="73">
        <v>76</v>
      </c>
      <c r="B78" s="74">
        <v>225.14114810632648</v>
      </c>
      <c r="C78" s="98">
        <f t="shared" si="11"/>
        <v>60000</v>
      </c>
      <c r="D78" s="73" t="s">
        <v>150</v>
      </c>
      <c r="E78" s="98">
        <f t="shared" si="12"/>
        <v>33771.172215948973</v>
      </c>
      <c r="F78" s="77">
        <f t="shared" si="13"/>
        <v>-26228.827784051027</v>
      </c>
      <c r="G78" s="48"/>
      <c r="H78" s="98">
        <f t="shared" si="14"/>
        <v>100000</v>
      </c>
      <c r="I78" s="73">
        <v>5000</v>
      </c>
      <c r="J78" s="98">
        <f t="shared" si="15"/>
        <v>33771.172215948973</v>
      </c>
      <c r="K78" s="77">
        <f t="shared" si="16"/>
        <v>-71228.827784051027</v>
      </c>
      <c r="M78" s="98">
        <f t="shared" si="17"/>
        <v>60000</v>
      </c>
      <c r="N78" s="73">
        <f t="shared" si="18"/>
        <v>0</v>
      </c>
      <c r="O78" s="98">
        <f t="shared" si="19"/>
        <v>33771.172215948973</v>
      </c>
      <c r="P78" s="77">
        <f t="shared" si="20"/>
        <v>-26228.827784051027</v>
      </c>
    </row>
    <row r="79" spans="1:16" x14ac:dyDescent="0.55000000000000004">
      <c r="A79" s="73">
        <v>77</v>
      </c>
      <c r="B79" s="74">
        <v>510.61128574480426</v>
      </c>
      <c r="C79" s="98">
        <f t="shared" si="11"/>
        <v>60000</v>
      </c>
      <c r="D79" s="73" t="s">
        <v>150</v>
      </c>
      <c r="E79" s="98">
        <f t="shared" si="12"/>
        <v>75000</v>
      </c>
      <c r="F79" s="77">
        <f t="shared" si="13"/>
        <v>15000</v>
      </c>
      <c r="G79" s="48"/>
      <c r="H79" s="98">
        <f t="shared" si="14"/>
        <v>100000</v>
      </c>
      <c r="I79" s="73">
        <v>5000</v>
      </c>
      <c r="J79" s="98">
        <f t="shared" si="15"/>
        <v>76591.692861720643</v>
      </c>
      <c r="K79" s="77">
        <f t="shared" si="16"/>
        <v>-28408.307138279357</v>
      </c>
      <c r="M79" s="98">
        <f t="shared" si="17"/>
        <v>100000</v>
      </c>
      <c r="N79" s="73">
        <f t="shared" si="18"/>
        <v>5000</v>
      </c>
      <c r="O79" s="98">
        <f t="shared" si="19"/>
        <v>76591.692861720643</v>
      </c>
      <c r="P79" s="77">
        <f t="shared" si="20"/>
        <v>-28408.307138279357</v>
      </c>
    </row>
    <row r="80" spans="1:16" x14ac:dyDescent="0.55000000000000004">
      <c r="A80" s="73">
        <v>78</v>
      </c>
      <c r="B80" s="74">
        <v>443.92223883785516</v>
      </c>
      <c r="C80" s="98">
        <f t="shared" si="11"/>
        <v>60000</v>
      </c>
      <c r="D80" s="73" t="s">
        <v>150</v>
      </c>
      <c r="E80" s="98">
        <f t="shared" si="12"/>
        <v>66588.335825678281</v>
      </c>
      <c r="F80" s="77">
        <f t="shared" si="13"/>
        <v>6588.3358256782813</v>
      </c>
      <c r="G80" s="48"/>
      <c r="H80" s="98">
        <f t="shared" si="14"/>
        <v>100000</v>
      </c>
      <c r="I80" s="73">
        <v>5000</v>
      </c>
      <c r="J80" s="98">
        <f t="shared" si="15"/>
        <v>66588.335825678281</v>
      </c>
      <c r="K80" s="77">
        <f t="shared" si="16"/>
        <v>-38411.664174321719</v>
      </c>
      <c r="M80" s="98">
        <f t="shared" si="17"/>
        <v>60000</v>
      </c>
      <c r="N80" s="73">
        <f t="shared" si="18"/>
        <v>0</v>
      </c>
      <c r="O80" s="98">
        <f t="shared" si="19"/>
        <v>66588.335825678281</v>
      </c>
      <c r="P80" s="77">
        <f t="shared" si="20"/>
        <v>6588.3358256782813</v>
      </c>
    </row>
    <row r="81" spans="1:16" x14ac:dyDescent="0.55000000000000004">
      <c r="A81" s="73">
        <v>79</v>
      </c>
      <c r="B81" s="74">
        <v>218.75057222205268</v>
      </c>
      <c r="C81" s="98">
        <f t="shared" si="11"/>
        <v>60000</v>
      </c>
      <c r="D81" s="73" t="s">
        <v>150</v>
      </c>
      <c r="E81" s="98">
        <f t="shared" si="12"/>
        <v>32812.585833307901</v>
      </c>
      <c r="F81" s="77">
        <f t="shared" si="13"/>
        <v>-27187.414166692099</v>
      </c>
      <c r="G81" s="48"/>
      <c r="H81" s="98">
        <f t="shared" si="14"/>
        <v>100000</v>
      </c>
      <c r="I81" s="73">
        <v>5000</v>
      </c>
      <c r="J81" s="98">
        <f t="shared" si="15"/>
        <v>32812.585833307901</v>
      </c>
      <c r="K81" s="77">
        <f t="shared" si="16"/>
        <v>-72187.414166692091</v>
      </c>
      <c r="M81" s="98">
        <f t="shared" si="17"/>
        <v>60000</v>
      </c>
      <c r="N81" s="73">
        <f t="shared" si="18"/>
        <v>0</v>
      </c>
      <c r="O81" s="98">
        <f t="shared" si="19"/>
        <v>32812.585833307901</v>
      </c>
      <c r="P81" s="77">
        <f t="shared" si="20"/>
        <v>-27187.414166692099</v>
      </c>
    </row>
    <row r="82" spans="1:16" x14ac:dyDescent="0.55000000000000004">
      <c r="A82" s="73">
        <v>80</v>
      </c>
      <c r="B82" s="74">
        <v>238.43501083407085</v>
      </c>
      <c r="C82" s="98">
        <f t="shared" si="11"/>
        <v>60000</v>
      </c>
      <c r="D82" s="73" t="s">
        <v>150</v>
      </c>
      <c r="E82" s="98">
        <f t="shared" si="12"/>
        <v>35765.251625110628</v>
      </c>
      <c r="F82" s="77">
        <f t="shared" si="13"/>
        <v>-24234.748374889372</v>
      </c>
      <c r="G82" s="48"/>
      <c r="H82" s="98">
        <f t="shared" si="14"/>
        <v>100000</v>
      </c>
      <c r="I82" s="73">
        <v>5000</v>
      </c>
      <c r="J82" s="98">
        <f t="shared" si="15"/>
        <v>35765.251625110628</v>
      </c>
      <c r="K82" s="77">
        <f t="shared" si="16"/>
        <v>-69234.748374889372</v>
      </c>
      <c r="M82" s="98">
        <f t="shared" si="17"/>
        <v>60000</v>
      </c>
      <c r="N82" s="73">
        <f t="shared" si="18"/>
        <v>0</v>
      </c>
      <c r="O82" s="98">
        <f t="shared" si="19"/>
        <v>35765.251625110628</v>
      </c>
      <c r="P82" s="77">
        <f t="shared" si="20"/>
        <v>-24234.748374889372</v>
      </c>
    </row>
    <row r="83" spans="1:16" x14ac:dyDescent="0.55000000000000004">
      <c r="A83" s="73">
        <v>81</v>
      </c>
      <c r="B83" s="74">
        <v>441.46855067598494</v>
      </c>
      <c r="C83" s="98">
        <f t="shared" si="11"/>
        <v>60000</v>
      </c>
      <c r="D83" s="73" t="s">
        <v>150</v>
      </c>
      <c r="E83" s="98">
        <f t="shared" si="12"/>
        <v>66220.282601397746</v>
      </c>
      <c r="F83" s="77">
        <f t="shared" si="13"/>
        <v>6220.2826013977465</v>
      </c>
      <c r="G83" s="48"/>
      <c r="H83" s="98">
        <f t="shared" si="14"/>
        <v>100000</v>
      </c>
      <c r="I83" s="73">
        <v>5000</v>
      </c>
      <c r="J83" s="98">
        <f t="shared" si="15"/>
        <v>66220.282601397746</v>
      </c>
      <c r="K83" s="77">
        <f t="shared" si="16"/>
        <v>-38779.717398602254</v>
      </c>
      <c r="M83" s="98">
        <f t="shared" si="17"/>
        <v>60000</v>
      </c>
      <c r="N83" s="73">
        <f t="shared" si="18"/>
        <v>0</v>
      </c>
      <c r="O83" s="98">
        <f t="shared" si="19"/>
        <v>66220.282601397746</v>
      </c>
      <c r="P83" s="77">
        <f t="shared" si="20"/>
        <v>6220.2826013977465</v>
      </c>
    </row>
    <row r="84" spans="1:16" x14ac:dyDescent="0.55000000000000004">
      <c r="A84" s="73">
        <v>82</v>
      </c>
      <c r="B84" s="74">
        <v>262.20282601397747</v>
      </c>
      <c r="C84" s="98">
        <f t="shared" si="11"/>
        <v>60000</v>
      </c>
      <c r="D84" s="73" t="s">
        <v>150</v>
      </c>
      <c r="E84" s="98">
        <f t="shared" si="12"/>
        <v>39330.42390209662</v>
      </c>
      <c r="F84" s="77">
        <f t="shared" si="13"/>
        <v>-20669.57609790338</v>
      </c>
      <c r="G84" s="48"/>
      <c r="H84" s="98">
        <f t="shared" si="14"/>
        <v>100000</v>
      </c>
      <c r="I84" s="73">
        <v>5000</v>
      </c>
      <c r="J84" s="98">
        <f t="shared" si="15"/>
        <v>39330.42390209662</v>
      </c>
      <c r="K84" s="77">
        <f t="shared" si="16"/>
        <v>-65669.57609790338</v>
      </c>
      <c r="M84" s="98">
        <f t="shared" si="17"/>
        <v>60000</v>
      </c>
      <c r="N84" s="73">
        <f t="shared" si="18"/>
        <v>0</v>
      </c>
      <c r="O84" s="98">
        <f t="shared" si="19"/>
        <v>39330.42390209662</v>
      </c>
      <c r="P84" s="77">
        <f t="shared" si="20"/>
        <v>-20669.57609790338</v>
      </c>
    </row>
    <row r="85" spans="1:16" x14ac:dyDescent="0.55000000000000004">
      <c r="A85" s="73">
        <v>83</v>
      </c>
      <c r="B85" s="74">
        <v>362.21808526871547</v>
      </c>
      <c r="C85" s="98">
        <f t="shared" si="11"/>
        <v>60000</v>
      </c>
      <c r="D85" s="73" t="s">
        <v>150</v>
      </c>
      <c r="E85" s="98">
        <f t="shared" si="12"/>
        <v>54332.71279030732</v>
      </c>
      <c r="F85" s="77">
        <f t="shared" si="13"/>
        <v>-5667.2872096926803</v>
      </c>
      <c r="G85" s="48"/>
      <c r="H85" s="98">
        <f t="shared" si="14"/>
        <v>100000</v>
      </c>
      <c r="I85" s="73">
        <v>5000</v>
      </c>
      <c r="J85" s="98">
        <f t="shared" si="15"/>
        <v>54332.71279030732</v>
      </c>
      <c r="K85" s="77">
        <f t="shared" si="16"/>
        <v>-50667.28720969268</v>
      </c>
      <c r="M85" s="98">
        <f t="shared" si="17"/>
        <v>60000</v>
      </c>
      <c r="N85" s="73">
        <f t="shared" si="18"/>
        <v>0</v>
      </c>
      <c r="O85" s="98">
        <f t="shared" si="19"/>
        <v>54332.71279030732</v>
      </c>
      <c r="P85" s="77">
        <f t="shared" si="20"/>
        <v>-5667.2872096926803</v>
      </c>
    </row>
    <row r="86" spans="1:16" x14ac:dyDescent="0.55000000000000004">
      <c r="A86" s="73">
        <v>84</v>
      </c>
      <c r="B86" s="74">
        <v>320.54200872829369</v>
      </c>
      <c r="C86" s="98">
        <f t="shared" si="11"/>
        <v>60000</v>
      </c>
      <c r="D86" s="73" t="s">
        <v>150</v>
      </c>
      <c r="E86" s="98">
        <f t="shared" si="12"/>
        <v>48081.301309244052</v>
      </c>
      <c r="F86" s="77">
        <f t="shared" si="13"/>
        <v>-11918.698690755948</v>
      </c>
      <c r="G86" s="48"/>
      <c r="H86" s="98">
        <f t="shared" si="14"/>
        <v>100000</v>
      </c>
      <c r="I86" s="73">
        <v>5000</v>
      </c>
      <c r="J86" s="98">
        <f t="shared" si="15"/>
        <v>48081.301309244052</v>
      </c>
      <c r="K86" s="77">
        <f t="shared" si="16"/>
        <v>-56918.698690755948</v>
      </c>
      <c r="M86" s="98">
        <f t="shared" si="17"/>
        <v>60000</v>
      </c>
      <c r="N86" s="73">
        <f t="shared" si="18"/>
        <v>0</v>
      </c>
      <c r="O86" s="98">
        <f t="shared" si="19"/>
        <v>48081.301309244052</v>
      </c>
      <c r="P86" s="77">
        <f t="shared" si="20"/>
        <v>-11918.698690755948</v>
      </c>
    </row>
    <row r="87" spans="1:16" x14ac:dyDescent="0.55000000000000004">
      <c r="A87" s="73">
        <v>85</v>
      </c>
      <c r="B87" s="74">
        <v>735.38010803552356</v>
      </c>
      <c r="C87" s="98">
        <f t="shared" si="11"/>
        <v>60000</v>
      </c>
      <c r="D87" s="73" t="s">
        <v>150</v>
      </c>
      <c r="E87" s="98">
        <f t="shared" si="12"/>
        <v>75000</v>
      </c>
      <c r="F87" s="77">
        <f t="shared" si="13"/>
        <v>15000</v>
      </c>
      <c r="G87" s="48"/>
      <c r="H87" s="98">
        <f t="shared" si="14"/>
        <v>100000</v>
      </c>
      <c r="I87" s="73">
        <v>5000</v>
      </c>
      <c r="J87" s="98">
        <f t="shared" si="15"/>
        <v>110307.01620532853</v>
      </c>
      <c r="K87" s="77">
        <f t="shared" si="16"/>
        <v>5307.0162053285312</v>
      </c>
      <c r="M87" s="98">
        <f t="shared" si="17"/>
        <v>100000</v>
      </c>
      <c r="N87" s="73">
        <f t="shared" si="18"/>
        <v>5000</v>
      </c>
      <c r="O87" s="98">
        <f t="shared" si="19"/>
        <v>110307.01620532853</v>
      </c>
      <c r="P87" s="77">
        <f t="shared" si="20"/>
        <v>5307.0162053285312</v>
      </c>
    </row>
    <row r="88" spans="1:16" x14ac:dyDescent="0.55000000000000004">
      <c r="A88" s="73">
        <v>86</v>
      </c>
      <c r="B88" s="74">
        <v>526.72505874813078</v>
      </c>
      <c r="C88" s="98">
        <f t="shared" si="11"/>
        <v>60000</v>
      </c>
      <c r="D88" s="73" t="s">
        <v>150</v>
      </c>
      <c r="E88" s="98">
        <f t="shared" si="12"/>
        <v>75000</v>
      </c>
      <c r="F88" s="77">
        <f t="shared" si="13"/>
        <v>15000</v>
      </c>
      <c r="G88" s="48"/>
      <c r="H88" s="98">
        <f t="shared" si="14"/>
        <v>100000</v>
      </c>
      <c r="I88" s="73">
        <v>5000</v>
      </c>
      <c r="J88" s="98">
        <f t="shared" si="15"/>
        <v>79008.758812219618</v>
      </c>
      <c r="K88" s="77">
        <f t="shared" si="16"/>
        <v>-25991.241187780382</v>
      </c>
      <c r="M88" s="98">
        <f t="shared" si="17"/>
        <v>100000</v>
      </c>
      <c r="N88" s="73">
        <f t="shared" si="18"/>
        <v>5000</v>
      </c>
      <c r="O88" s="98">
        <f t="shared" si="19"/>
        <v>79008.758812219618</v>
      </c>
      <c r="P88" s="77">
        <f t="shared" si="20"/>
        <v>-25991.241187780382</v>
      </c>
    </row>
    <row r="89" spans="1:16" x14ac:dyDescent="0.55000000000000004">
      <c r="A89" s="73">
        <v>87</v>
      </c>
      <c r="B89" s="74">
        <v>429.78606524857327</v>
      </c>
      <c r="C89" s="98">
        <f t="shared" si="11"/>
        <v>60000</v>
      </c>
      <c r="D89" s="73" t="s">
        <v>150</v>
      </c>
      <c r="E89" s="98">
        <f t="shared" si="12"/>
        <v>64467.909787285993</v>
      </c>
      <c r="F89" s="77">
        <f t="shared" si="13"/>
        <v>4467.9097872859929</v>
      </c>
      <c r="G89" s="48"/>
      <c r="H89" s="98">
        <f t="shared" si="14"/>
        <v>100000</v>
      </c>
      <c r="I89" s="73">
        <v>5000</v>
      </c>
      <c r="J89" s="98">
        <f t="shared" si="15"/>
        <v>64467.909787285993</v>
      </c>
      <c r="K89" s="77">
        <f t="shared" si="16"/>
        <v>-40532.090212714007</v>
      </c>
      <c r="M89" s="98">
        <f t="shared" si="17"/>
        <v>60000</v>
      </c>
      <c r="N89" s="73">
        <f t="shared" si="18"/>
        <v>0</v>
      </c>
      <c r="O89" s="98">
        <f t="shared" si="19"/>
        <v>64467.909787285993</v>
      </c>
      <c r="P89" s="77">
        <f t="shared" si="20"/>
        <v>4467.9097872859929</v>
      </c>
    </row>
    <row r="90" spans="1:16" x14ac:dyDescent="0.55000000000000004">
      <c r="A90" s="73">
        <v>88</v>
      </c>
      <c r="B90" s="74">
        <v>235.74327829828792</v>
      </c>
      <c r="C90" s="98">
        <f t="shared" si="11"/>
        <v>60000</v>
      </c>
      <c r="D90" s="73" t="s">
        <v>150</v>
      </c>
      <c r="E90" s="98">
        <f t="shared" si="12"/>
        <v>35361.491744743187</v>
      </c>
      <c r="F90" s="77">
        <f t="shared" si="13"/>
        <v>-24638.508255256813</v>
      </c>
      <c r="G90" s="48"/>
      <c r="H90" s="98">
        <f t="shared" si="14"/>
        <v>100000</v>
      </c>
      <c r="I90" s="73">
        <v>5000</v>
      </c>
      <c r="J90" s="98">
        <f t="shared" si="15"/>
        <v>35361.491744743187</v>
      </c>
      <c r="K90" s="77">
        <f t="shared" si="16"/>
        <v>-69638.508255256806</v>
      </c>
      <c r="M90" s="98">
        <f t="shared" si="17"/>
        <v>60000</v>
      </c>
      <c r="N90" s="73">
        <f t="shared" si="18"/>
        <v>0</v>
      </c>
      <c r="O90" s="98">
        <f t="shared" si="19"/>
        <v>35361.491744743187</v>
      </c>
      <c r="P90" s="77">
        <f t="shared" si="20"/>
        <v>-24638.508255256813</v>
      </c>
    </row>
    <row r="91" spans="1:16" x14ac:dyDescent="0.55000000000000004">
      <c r="A91" s="73">
        <v>89</v>
      </c>
      <c r="B91" s="74">
        <v>332.55409405804619</v>
      </c>
      <c r="C91" s="98">
        <f t="shared" si="11"/>
        <v>60000</v>
      </c>
      <c r="D91" s="73" t="s">
        <v>150</v>
      </c>
      <c r="E91" s="98">
        <f t="shared" si="12"/>
        <v>49883.114108706926</v>
      </c>
      <c r="F91" s="77">
        <f t="shared" si="13"/>
        <v>-10116.885891293074</v>
      </c>
      <c r="G91" s="48"/>
      <c r="H91" s="98">
        <f t="shared" si="14"/>
        <v>100000</v>
      </c>
      <c r="I91" s="73">
        <v>5000</v>
      </c>
      <c r="J91" s="98">
        <f t="shared" si="15"/>
        <v>49883.114108706926</v>
      </c>
      <c r="K91" s="77">
        <f t="shared" si="16"/>
        <v>-55116.885891293074</v>
      </c>
      <c r="M91" s="98">
        <f t="shared" si="17"/>
        <v>60000</v>
      </c>
      <c r="N91" s="73">
        <f t="shared" si="18"/>
        <v>0</v>
      </c>
      <c r="O91" s="98">
        <f t="shared" si="19"/>
        <v>49883.114108706926</v>
      </c>
      <c r="P91" s="77">
        <f t="shared" si="20"/>
        <v>-10116.885891293074</v>
      </c>
    </row>
    <row r="92" spans="1:16" x14ac:dyDescent="0.55000000000000004">
      <c r="A92" s="73">
        <v>90</v>
      </c>
      <c r="B92" s="74">
        <v>417.33451338236637</v>
      </c>
      <c r="C92" s="98">
        <f t="shared" si="11"/>
        <v>60000</v>
      </c>
      <c r="D92" s="73" t="s">
        <v>150</v>
      </c>
      <c r="E92" s="98">
        <f t="shared" si="12"/>
        <v>62600.177007354956</v>
      </c>
      <c r="F92" s="77">
        <f t="shared" si="13"/>
        <v>2600.177007354956</v>
      </c>
      <c r="G92" s="48"/>
      <c r="H92" s="98">
        <f t="shared" si="14"/>
        <v>100000</v>
      </c>
      <c r="I92" s="73">
        <v>5000</v>
      </c>
      <c r="J92" s="98">
        <f t="shared" si="15"/>
        <v>62600.177007354956</v>
      </c>
      <c r="K92" s="77">
        <f t="shared" si="16"/>
        <v>-42399.822992645044</v>
      </c>
      <c r="M92" s="98">
        <f t="shared" si="17"/>
        <v>60000</v>
      </c>
      <c r="N92" s="73">
        <f t="shared" si="18"/>
        <v>0</v>
      </c>
      <c r="O92" s="98">
        <f t="shared" si="19"/>
        <v>62600.177007354956</v>
      </c>
      <c r="P92" s="77">
        <f t="shared" si="20"/>
        <v>2600.177007354956</v>
      </c>
    </row>
    <row r="93" spans="1:16" x14ac:dyDescent="0.55000000000000004">
      <c r="A93" s="73">
        <v>91</v>
      </c>
      <c r="B93" s="74">
        <v>779.76622821741387</v>
      </c>
      <c r="C93" s="98">
        <f t="shared" si="11"/>
        <v>60000</v>
      </c>
      <c r="D93" s="73" t="s">
        <v>150</v>
      </c>
      <c r="E93" s="98">
        <f t="shared" si="12"/>
        <v>75000</v>
      </c>
      <c r="F93" s="77">
        <f t="shared" si="13"/>
        <v>15000</v>
      </c>
      <c r="G93" s="48"/>
      <c r="H93" s="98">
        <f t="shared" si="14"/>
        <v>100000</v>
      </c>
      <c r="I93" s="73">
        <v>5000</v>
      </c>
      <c r="J93" s="98">
        <f t="shared" si="15"/>
        <v>116964.93423261208</v>
      </c>
      <c r="K93" s="77">
        <f t="shared" si="16"/>
        <v>11964.934232612082</v>
      </c>
      <c r="M93" s="98">
        <f t="shared" si="17"/>
        <v>100000</v>
      </c>
      <c r="N93" s="73">
        <f t="shared" si="18"/>
        <v>5000</v>
      </c>
      <c r="O93" s="98">
        <f t="shared" si="19"/>
        <v>116964.93423261208</v>
      </c>
      <c r="P93" s="77">
        <f t="shared" si="20"/>
        <v>11964.934232612082</v>
      </c>
    </row>
    <row r="94" spans="1:16" x14ac:dyDescent="0.55000000000000004">
      <c r="A94" s="73">
        <v>92</v>
      </c>
      <c r="B94" s="74">
        <v>715.31113620410781</v>
      </c>
      <c r="C94" s="98">
        <f t="shared" si="11"/>
        <v>60000</v>
      </c>
      <c r="D94" s="73" t="s">
        <v>150</v>
      </c>
      <c r="E94" s="98">
        <f t="shared" si="12"/>
        <v>75000</v>
      </c>
      <c r="F94" s="77">
        <f t="shared" si="13"/>
        <v>15000</v>
      </c>
      <c r="G94" s="48"/>
      <c r="H94" s="98">
        <f t="shared" si="14"/>
        <v>100000</v>
      </c>
      <c r="I94" s="73">
        <v>5000</v>
      </c>
      <c r="J94" s="98">
        <f t="shared" si="15"/>
        <v>107296.67043061617</v>
      </c>
      <c r="K94" s="77">
        <f t="shared" si="16"/>
        <v>2296.6704306161701</v>
      </c>
      <c r="M94" s="98">
        <f t="shared" si="17"/>
        <v>100000</v>
      </c>
      <c r="N94" s="73">
        <f t="shared" si="18"/>
        <v>5000</v>
      </c>
      <c r="O94" s="98">
        <f t="shared" si="19"/>
        <v>107296.67043061617</v>
      </c>
      <c r="P94" s="77">
        <f t="shared" si="20"/>
        <v>2296.6704306161701</v>
      </c>
    </row>
    <row r="95" spans="1:16" x14ac:dyDescent="0.55000000000000004">
      <c r="A95" s="73">
        <v>93</v>
      </c>
      <c r="B95" s="74">
        <v>320.83498641926326</v>
      </c>
      <c r="C95" s="98">
        <f t="shared" si="11"/>
        <v>60000</v>
      </c>
      <c r="D95" s="73" t="s">
        <v>150</v>
      </c>
      <c r="E95" s="98">
        <f t="shared" si="12"/>
        <v>48125.247962889487</v>
      </c>
      <c r="F95" s="77">
        <f t="shared" si="13"/>
        <v>-11874.752037110513</v>
      </c>
      <c r="G95" s="48"/>
      <c r="H95" s="98">
        <f t="shared" si="14"/>
        <v>100000</v>
      </c>
      <c r="I95" s="73">
        <v>5000</v>
      </c>
      <c r="J95" s="98">
        <f t="shared" si="15"/>
        <v>48125.247962889487</v>
      </c>
      <c r="K95" s="77">
        <f t="shared" si="16"/>
        <v>-56874.752037110513</v>
      </c>
      <c r="M95" s="98">
        <f t="shared" si="17"/>
        <v>60000</v>
      </c>
      <c r="N95" s="73">
        <f t="shared" si="18"/>
        <v>0</v>
      </c>
      <c r="O95" s="98">
        <f t="shared" si="19"/>
        <v>48125.247962889487</v>
      </c>
      <c r="P95" s="77">
        <f t="shared" si="20"/>
        <v>-11874.752037110513</v>
      </c>
    </row>
    <row r="96" spans="1:16" x14ac:dyDescent="0.55000000000000004">
      <c r="A96" s="73">
        <v>94</v>
      </c>
      <c r="B96" s="74">
        <v>326.01702932828761</v>
      </c>
      <c r="C96" s="98">
        <f t="shared" si="11"/>
        <v>60000</v>
      </c>
      <c r="D96" s="73" t="s">
        <v>150</v>
      </c>
      <c r="E96" s="98">
        <f t="shared" si="12"/>
        <v>48902.554399243141</v>
      </c>
      <c r="F96" s="77">
        <f t="shared" si="13"/>
        <v>-11097.445600756859</v>
      </c>
      <c r="G96" s="48"/>
      <c r="H96" s="98">
        <f t="shared" si="14"/>
        <v>100000</v>
      </c>
      <c r="I96" s="73">
        <v>5000</v>
      </c>
      <c r="J96" s="98">
        <f t="shared" si="15"/>
        <v>48902.554399243141</v>
      </c>
      <c r="K96" s="77">
        <f t="shared" si="16"/>
        <v>-56097.445600756859</v>
      </c>
      <c r="M96" s="98">
        <f t="shared" si="17"/>
        <v>60000</v>
      </c>
      <c r="N96" s="73">
        <f t="shared" si="18"/>
        <v>0</v>
      </c>
      <c r="O96" s="98">
        <f t="shared" si="19"/>
        <v>48902.554399243141</v>
      </c>
      <c r="P96" s="77">
        <f t="shared" si="20"/>
        <v>-11097.445600756859</v>
      </c>
    </row>
    <row r="97" spans="1:16" x14ac:dyDescent="0.55000000000000004">
      <c r="A97" s="73">
        <v>95</v>
      </c>
      <c r="B97" s="74">
        <v>370.14679403057954</v>
      </c>
      <c r="C97" s="98">
        <f t="shared" si="11"/>
        <v>60000</v>
      </c>
      <c r="D97" s="73" t="s">
        <v>150</v>
      </c>
      <c r="E97" s="98">
        <f t="shared" si="12"/>
        <v>55522.019104586929</v>
      </c>
      <c r="F97" s="77">
        <f t="shared" si="13"/>
        <v>-4477.9808954130713</v>
      </c>
      <c r="G97" s="48"/>
      <c r="H97" s="98">
        <f t="shared" si="14"/>
        <v>100000</v>
      </c>
      <c r="I97" s="73">
        <v>5000</v>
      </c>
      <c r="J97" s="98">
        <f t="shared" si="15"/>
        <v>55522.019104586929</v>
      </c>
      <c r="K97" s="77">
        <f t="shared" si="16"/>
        <v>-49477.980895413071</v>
      </c>
      <c r="M97" s="98">
        <f t="shared" si="17"/>
        <v>60000</v>
      </c>
      <c r="N97" s="73">
        <f t="shared" si="18"/>
        <v>0</v>
      </c>
      <c r="O97" s="98">
        <f t="shared" si="19"/>
        <v>55522.019104586929</v>
      </c>
      <c r="P97" s="77">
        <f t="shared" si="20"/>
        <v>-4477.9808954130713</v>
      </c>
    </row>
    <row r="98" spans="1:16" x14ac:dyDescent="0.55000000000000004">
      <c r="A98" s="73">
        <v>96</v>
      </c>
      <c r="B98" s="74">
        <v>583.45286416211434</v>
      </c>
      <c r="C98" s="98">
        <f t="shared" si="11"/>
        <v>60000</v>
      </c>
      <c r="D98" s="73" t="s">
        <v>150</v>
      </c>
      <c r="E98" s="98">
        <f t="shared" si="12"/>
        <v>75000</v>
      </c>
      <c r="F98" s="77">
        <f t="shared" si="13"/>
        <v>15000</v>
      </c>
      <c r="G98" s="48"/>
      <c r="H98" s="98">
        <f t="shared" si="14"/>
        <v>100000</v>
      </c>
      <c r="I98" s="73">
        <v>5000</v>
      </c>
      <c r="J98" s="98">
        <f t="shared" si="15"/>
        <v>87517.929624317156</v>
      </c>
      <c r="K98" s="77">
        <f t="shared" si="16"/>
        <v>-17482.070375682844</v>
      </c>
      <c r="M98" s="98">
        <f t="shared" si="17"/>
        <v>100000</v>
      </c>
      <c r="N98" s="73">
        <f t="shared" si="18"/>
        <v>5000</v>
      </c>
      <c r="O98" s="98">
        <f t="shared" si="19"/>
        <v>87517.929624317156</v>
      </c>
      <c r="P98" s="77">
        <f t="shared" si="20"/>
        <v>-17482.070375682844</v>
      </c>
    </row>
    <row r="99" spans="1:16" x14ac:dyDescent="0.55000000000000004">
      <c r="A99" s="73">
        <v>97</v>
      </c>
      <c r="B99" s="74">
        <v>632.4350718710898</v>
      </c>
      <c r="C99" s="98">
        <f t="shared" si="11"/>
        <v>60000</v>
      </c>
      <c r="D99" s="73" t="s">
        <v>150</v>
      </c>
      <c r="E99" s="98">
        <f t="shared" si="12"/>
        <v>75000</v>
      </c>
      <c r="F99" s="77">
        <f t="shared" si="13"/>
        <v>15000</v>
      </c>
      <c r="G99" s="48"/>
      <c r="H99" s="98">
        <f t="shared" si="14"/>
        <v>100000</v>
      </c>
      <c r="I99" s="73">
        <v>5000</v>
      </c>
      <c r="J99" s="98">
        <f t="shared" si="15"/>
        <v>94865.260780663477</v>
      </c>
      <c r="K99" s="77">
        <f t="shared" si="16"/>
        <v>-10134.739219336523</v>
      </c>
      <c r="M99" s="98">
        <f t="shared" si="17"/>
        <v>100000</v>
      </c>
      <c r="N99" s="73">
        <f t="shared" si="18"/>
        <v>5000</v>
      </c>
      <c r="O99" s="98">
        <f t="shared" si="19"/>
        <v>94865.260780663477</v>
      </c>
      <c r="P99" s="77">
        <f t="shared" si="20"/>
        <v>-10134.739219336523</v>
      </c>
    </row>
    <row r="100" spans="1:16" x14ac:dyDescent="0.55000000000000004">
      <c r="A100" s="73">
        <v>98</v>
      </c>
      <c r="B100" s="74">
        <v>741.25797296060057</v>
      </c>
      <c r="C100" s="98">
        <f t="shared" si="11"/>
        <v>60000</v>
      </c>
      <c r="D100" s="73" t="s">
        <v>150</v>
      </c>
      <c r="E100" s="98">
        <f t="shared" si="12"/>
        <v>75000</v>
      </c>
      <c r="F100" s="77">
        <f t="shared" si="13"/>
        <v>15000</v>
      </c>
      <c r="G100" s="48"/>
      <c r="H100" s="98">
        <f t="shared" si="14"/>
        <v>100000</v>
      </c>
      <c r="I100" s="73">
        <v>5000</v>
      </c>
      <c r="J100" s="98">
        <f t="shared" si="15"/>
        <v>111188.69594409008</v>
      </c>
      <c r="K100" s="77">
        <f t="shared" si="16"/>
        <v>6188.6959440900828</v>
      </c>
      <c r="M100" s="98">
        <f t="shared" si="17"/>
        <v>100000</v>
      </c>
      <c r="N100" s="73">
        <f t="shared" si="18"/>
        <v>5000</v>
      </c>
      <c r="O100" s="98">
        <f t="shared" si="19"/>
        <v>111188.69594409008</v>
      </c>
      <c r="P100" s="77">
        <f t="shared" si="20"/>
        <v>6188.6959440900828</v>
      </c>
    </row>
    <row r="101" spans="1:16" x14ac:dyDescent="0.55000000000000004">
      <c r="A101" s="73">
        <v>99</v>
      </c>
      <c r="B101" s="74">
        <v>780.38880581072419</v>
      </c>
      <c r="C101" s="98">
        <f t="shared" si="11"/>
        <v>60000</v>
      </c>
      <c r="D101" s="73" t="s">
        <v>150</v>
      </c>
      <c r="E101" s="98">
        <f t="shared" si="12"/>
        <v>75000</v>
      </c>
      <c r="F101" s="77">
        <f t="shared" si="13"/>
        <v>15000</v>
      </c>
      <c r="G101" s="48"/>
      <c r="H101" s="98">
        <f t="shared" si="14"/>
        <v>100000</v>
      </c>
      <c r="I101" s="73">
        <v>5000</v>
      </c>
      <c r="J101" s="98">
        <f t="shared" si="15"/>
        <v>117058.32087160862</v>
      </c>
      <c r="K101" s="77">
        <f t="shared" si="16"/>
        <v>12058.320871608623</v>
      </c>
      <c r="M101" s="98">
        <f t="shared" si="17"/>
        <v>100000</v>
      </c>
      <c r="N101" s="73">
        <f t="shared" si="18"/>
        <v>5000</v>
      </c>
      <c r="O101" s="98">
        <f t="shared" si="19"/>
        <v>117058.32087160862</v>
      </c>
      <c r="P101" s="77">
        <f t="shared" si="20"/>
        <v>12058.320871608623</v>
      </c>
    </row>
    <row r="102" spans="1:16" x14ac:dyDescent="0.55000000000000004">
      <c r="A102" s="73">
        <v>100</v>
      </c>
      <c r="B102" s="74">
        <v>667.50083925901049</v>
      </c>
      <c r="C102" s="98">
        <f t="shared" si="11"/>
        <v>60000</v>
      </c>
      <c r="D102" s="73" t="s">
        <v>150</v>
      </c>
      <c r="E102" s="98">
        <f t="shared" si="12"/>
        <v>75000</v>
      </c>
      <c r="F102" s="77">
        <f t="shared" si="13"/>
        <v>15000</v>
      </c>
      <c r="G102" s="48"/>
      <c r="H102" s="98">
        <f t="shared" si="14"/>
        <v>100000</v>
      </c>
      <c r="I102" s="73">
        <v>5000</v>
      </c>
      <c r="J102" s="98">
        <f t="shared" si="15"/>
        <v>100125.12588885157</v>
      </c>
      <c r="K102" s="77">
        <f t="shared" si="16"/>
        <v>-4874.8741111484269</v>
      </c>
      <c r="M102" s="98">
        <f t="shared" si="17"/>
        <v>100000</v>
      </c>
      <c r="N102" s="73">
        <f t="shared" si="18"/>
        <v>5000</v>
      </c>
      <c r="O102" s="98">
        <f t="shared" si="19"/>
        <v>100125.12588885157</v>
      </c>
      <c r="P102" s="77">
        <f t="shared" si="20"/>
        <v>-4874.8741111484269</v>
      </c>
    </row>
    <row r="103" spans="1:16" x14ac:dyDescent="0.55000000000000004">
      <c r="A103" s="73">
        <v>101</v>
      </c>
      <c r="B103" s="74">
        <v>388.78749961851861</v>
      </c>
      <c r="C103" s="98">
        <f t="shared" si="11"/>
        <v>60000</v>
      </c>
      <c r="D103" s="73" t="s">
        <v>150</v>
      </c>
      <c r="E103" s="98">
        <f t="shared" si="12"/>
        <v>58318.124942777795</v>
      </c>
      <c r="F103" s="77">
        <f t="shared" si="13"/>
        <v>-1681.8750572222052</v>
      </c>
      <c r="G103" s="48"/>
      <c r="H103" s="98">
        <f t="shared" si="14"/>
        <v>100000</v>
      </c>
      <c r="I103" s="73">
        <v>5000</v>
      </c>
      <c r="J103" s="98">
        <f t="shared" si="15"/>
        <v>58318.124942777795</v>
      </c>
      <c r="K103" s="77">
        <f t="shared" si="16"/>
        <v>-46681.875057222205</v>
      </c>
      <c r="M103" s="98">
        <f t="shared" si="17"/>
        <v>60000</v>
      </c>
      <c r="N103" s="73">
        <f t="shared" si="18"/>
        <v>0</v>
      </c>
      <c r="O103" s="98">
        <f t="shared" si="19"/>
        <v>58318.124942777795</v>
      </c>
      <c r="P103" s="77">
        <f t="shared" si="20"/>
        <v>-1681.8750572222052</v>
      </c>
    </row>
    <row r="104" spans="1:16" x14ac:dyDescent="0.55000000000000004">
      <c r="A104" s="73">
        <v>102</v>
      </c>
      <c r="B104" s="74">
        <v>388.31141087069307</v>
      </c>
      <c r="C104" s="98">
        <f t="shared" si="11"/>
        <v>60000</v>
      </c>
      <c r="D104" s="73" t="s">
        <v>150</v>
      </c>
      <c r="E104" s="98">
        <f t="shared" si="12"/>
        <v>58246.711630603961</v>
      </c>
      <c r="F104" s="77">
        <f t="shared" si="13"/>
        <v>-1753.2883693960393</v>
      </c>
      <c r="G104" s="48"/>
      <c r="H104" s="98">
        <f t="shared" si="14"/>
        <v>100000</v>
      </c>
      <c r="I104" s="73">
        <v>5000</v>
      </c>
      <c r="J104" s="98">
        <f t="shared" si="15"/>
        <v>58246.711630603961</v>
      </c>
      <c r="K104" s="77">
        <f t="shared" si="16"/>
        <v>-46753.288369396039</v>
      </c>
      <c r="M104" s="98">
        <f t="shared" si="17"/>
        <v>60000</v>
      </c>
      <c r="N104" s="73">
        <f t="shared" si="18"/>
        <v>0</v>
      </c>
      <c r="O104" s="98">
        <f t="shared" si="19"/>
        <v>58246.711630603961</v>
      </c>
      <c r="P104" s="77">
        <f t="shared" si="20"/>
        <v>-1753.2883693960393</v>
      </c>
    </row>
    <row r="105" spans="1:16" x14ac:dyDescent="0.55000000000000004">
      <c r="A105" s="73">
        <v>103</v>
      </c>
      <c r="B105" s="74">
        <v>465.29129917294836</v>
      </c>
      <c r="C105" s="98">
        <f t="shared" si="11"/>
        <v>60000</v>
      </c>
      <c r="D105" s="73" t="s">
        <v>150</v>
      </c>
      <c r="E105" s="98">
        <f t="shared" si="12"/>
        <v>69793.694875942252</v>
      </c>
      <c r="F105" s="77">
        <f t="shared" si="13"/>
        <v>9793.6948759422521</v>
      </c>
      <c r="G105" s="48"/>
      <c r="H105" s="98">
        <f t="shared" si="14"/>
        <v>100000</v>
      </c>
      <c r="I105" s="73">
        <v>5000</v>
      </c>
      <c r="J105" s="98">
        <f t="shared" si="15"/>
        <v>69793.694875942252</v>
      </c>
      <c r="K105" s="77">
        <f t="shared" si="16"/>
        <v>-35206.305124057748</v>
      </c>
      <c r="M105" s="98">
        <f t="shared" si="17"/>
        <v>60000</v>
      </c>
      <c r="N105" s="73">
        <f t="shared" si="18"/>
        <v>0</v>
      </c>
      <c r="O105" s="98">
        <f t="shared" si="19"/>
        <v>69793.694875942252</v>
      </c>
      <c r="P105" s="77">
        <f t="shared" si="20"/>
        <v>9793.6948759422521</v>
      </c>
    </row>
    <row r="106" spans="1:16" x14ac:dyDescent="0.55000000000000004">
      <c r="A106" s="73">
        <v>104</v>
      </c>
      <c r="B106" s="74">
        <v>410.59602649006627</v>
      </c>
      <c r="C106" s="98">
        <f t="shared" si="11"/>
        <v>60000</v>
      </c>
      <c r="D106" s="73" t="s">
        <v>150</v>
      </c>
      <c r="E106" s="98">
        <f t="shared" si="12"/>
        <v>61589.403973509943</v>
      </c>
      <c r="F106" s="77">
        <f t="shared" si="13"/>
        <v>1589.4039735099432</v>
      </c>
      <c r="G106" s="48"/>
      <c r="H106" s="98">
        <f t="shared" si="14"/>
        <v>100000</v>
      </c>
      <c r="I106" s="73">
        <v>5000</v>
      </c>
      <c r="J106" s="98">
        <f t="shared" si="15"/>
        <v>61589.403973509943</v>
      </c>
      <c r="K106" s="77">
        <f t="shared" si="16"/>
        <v>-43410.596026490057</v>
      </c>
      <c r="M106" s="98">
        <f t="shared" si="17"/>
        <v>60000</v>
      </c>
      <c r="N106" s="73">
        <f t="shared" si="18"/>
        <v>0</v>
      </c>
      <c r="O106" s="98">
        <f t="shared" si="19"/>
        <v>61589.403973509943</v>
      </c>
      <c r="P106" s="77">
        <f t="shared" si="20"/>
        <v>1589.4039735099432</v>
      </c>
    </row>
    <row r="107" spans="1:16" x14ac:dyDescent="0.55000000000000004">
      <c r="A107" s="73">
        <v>105</v>
      </c>
      <c r="B107" s="74">
        <v>337.40653706472978</v>
      </c>
      <c r="C107" s="98">
        <f t="shared" si="11"/>
        <v>60000</v>
      </c>
      <c r="D107" s="73" t="s">
        <v>150</v>
      </c>
      <c r="E107" s="98">
        <f t="shared" si="12"/>
        <v>50610.980559709467</v>
      </c>
      <c r="F107" s="77">
        <f t="shared" si="13"/>
        <v>-9389.0194402905327</v>
      </c>
      <c r="G107" s="48"/>
      <c r="H107" s="98">
        <f t="shared" si="14"/>
        <v>100000</v>
      </c>
      <c r="I107" s="73">
        <v>5000</v>
      </c>
      <c r="J107" s="98">
        <f t="shared" si="15"/>
        <v>50610.980559709467</v>
      </c>
      <c r="K107" s="77">
        <f t="shared" si="16"/>
        <v>-54389.019440290533</v>
      </c>
      <c r="M107" s="98">
        <f t="shared" si="17"/>
        <v>60000</v>
      </c>
      <c r="N107" s="73">
        <f t="shared" si="18"/>
        <v>0</v>
      </c>
      <c r="O107" s="98">
        <f t="shared" si="19"/>
        <v>50610.980559709467</v>
      </c>
      <c r="P107" s="77">
        <f t="shared" si="20"/>
        <v>-9389.0194402905327</v>
      </c>
    </row>
    <row r="108" spans="1:16" x14ac:dyDescent="0.55000000000000004">
      <c r="A108" s="73">
        <v>106</v>
      </c>
      <c r="B108" s="74">
        <v>694.27167577135538</v>
      </c>
      <c r="C108" s="98">
        <f t="shared" si="11"/>
        <v>60000</v>
      </c>
      <c r="D108" s="73" t="s">
        <v>150</v>
      </c>
      <c r="E108" s="98">
        <f t="shared" si="12"/>
        <v>75000</v>
      </c>
      <c r="F108" s="77">
        <f t="shared" si="13"/>
        <v>15000</v>
      </c>
      <c r="G108" s="48"/>
      <c r="H108" s="98">
        <f t="shared" si="14"/>
        <v>100000</v>
      </c>
      <c r="I108" s="73">
        <v>5000</v>
      </c>
      <c r="J108" s="98">
        <f t="shared" si="15"/>
        <v>104140.75136570331</v>
      </c>
      <c r="K108" s="77">
        <f t="shared" si="16"/>
        <v>-859.24863429668767</v>
      </c>
      <c r="M108" s="98">
        <f t="shared" si="17"/>
        <v>100000</v>
      </c>
      <c r="N108" s="73">
        <f t="shared" si="18"/>
        <v>5000</v>
      </c>
      <c r="O108" s="98">
        <f t="shared" si="19"/>
        <v>104140.75136570331</v>
      </c>
      <c r="P108" s="77">
        <f t="shared" si="20"/>
        <v>-859.24863429668767</v>
      </c>
    </row>
    <row r="109" spans="1:16" x14ac:dyDescent="0.55000000000000004">
      <c r="A109" s="73">
        <v>107</v>
      </c>
      <c r="B109" s="74">
        <v>635.47471541489915</v>
      </c>
      <c r="C109" s="98">
        <f t="shared" si="11"/>
        <v>60000</v>
      </c>
      <c r="D109" s="73" t="s">
        <v>150</v>
      </c>
      <c r="E109" s="98">
        <f t="shared" si="12"/>
        <v>75000</v>
      </c>
      <c r="F109" s="77">
        <f t="shared" si="13"/>
        <v>15000</v>
      </c>
      <c r="G109" s="48"/>
      <c r="H109" s="98">
        <f t="shared" si="14"/>
        <v>100000</v>
      </c>
      <c r="I109" s="73">
        <v>5000</v>
      </c>
      <c r="J109" s="98">
        <f t="shared" si="15"/>
        <v>95321.207312234867</v>
      </c>
      <c r="K109" s="77">
        <f t="shared" si="16"/>
        <v>-9678.7926877651335</v>
      </c>
      <c r="M109" s="98">
        <f t="shared" si="17"/>
        <v>100000</v>
      </c>
      <c r="N109" s="73">
        <f t="shared" si="18"/>
        <v>5000</v>
      </c>
      <c r="O109" s="98">
        <f t="shared" si="19"/>
        <v>95321.207312234867</v>
      </c>
      <c r="P109" s="77">
        <f t="shared" si="20"/>
        <v>-9678.7926877651335</v>
      </c>
    </row>
    <row r="110" spans="1:16" x14ac:dyDescent="0.55000000000000004">
      <c r="A110" s="73">
        <v>108</v>
      </c>
      <c r="B110" s="74">
        <v>405.94500564592425</v>
      </c>
      <c r="C110" s="98">
        <f t="shared" si="11"/>
        <v>60000</v>
      </c>
      <c r="D110" s="73" t="s">
        <v>150</v>
      </c>
      <c r="E110" s="98">
        <f t="shared" si="12"/>
        <v>60891.750846888637</v>
      </c>
      <c r="F110" s="77">
        <f t="shared" si="13"/>
        <v>891.75084688863717</v>
      </c>
      <c r="G110" s="48"/>
      <c r="H110" s="98">
        <f t="shared" si="14"/>
        <v>100000</v>
      </c>
      <c r="I110" s="73">
        <v>5000</v>
      </c>
      <c r="J110" s="98">
        <f t="shared" si="15"/>
        <v>60891.750846888637</v>
      </c>
      <c r="K110" s="77">
        <f t="shared" si="16"/>
        <v>-44108.249153111363</v>
      </c>
      <c r="M110" s="98">
        <f t="shared" si="17"/>
        <v>60000</v>
      </c>
      <c r="N110" s="73">
        <f t="shared" si="18"/>
        <v>0</v>
      </c>
      <c r="O110" s="98">
        <f t="shared" si="19"/>
        <v>60891.750846888637</v>
      </c>
      <c r="P110" s="77">
        <f t="shared" si="20"/>
        <v>891.75084688863717</v>
      </c>
    </row>
    <row r="111" spans="1:16" x14ac:dyDescent="0.55000000000000004">
      <c r="A111" s="73">
        <v>109</v>
      </c>
      <c r="B111" s="74">
        <v>723.9539780877102</v>
      </c>
      <c r="C111" s="98">
        <f t="shared" si="11"/>
        <v>60000</v>
      </c>
      <c r="D111" s="73" t="s">
        <v>150</v>
      </c>
      <c r="E111" s="98">
        <f t="shared" si="12"/>
        <v>75000</v>
      </c>
      <c r="F111" s="77">
        <f t="shared" si="13"/>
        <v>15000</v>
      </c>
      <c r="G111" s="48"/>
      <c r="H111" s="98">
        <f t="shared" si="14"/>
        <v>100000</v>
      </c>
      <c r="I111" s="73">
        <v>5000</v>
      </c>
      <c r="J111" s="98">
        <f t="shared" si="15"/>
        <v>108593.09671315653</v>
      </c>
      <c r="K111" s="77">
        <f t="shared" si="16"/>
        <v>3593.0967131565267</v>
      </c>
      <c r="M111" s="98">
        <f t="shared" si="17"/>
        <v>100000</v>
      </c>
      <c r="N111" s="73">
        <f t="shared" si="18"/>
        <v>5000</v>
      </c>
      <c r="O111" s="98">
        <f t="shared" si="19"/>
        <v>108593.09671315653</v>
      </c>
      <c r="P111" s="77">
        <f t="shared" si="20"/>
        <v>3593.0967131565267</v>
      </c>
    </row>
    <row r="112" spans="1:16" x14ac:dyDescent="0.55000000000000004">
      <c r="A112" s="73">
        <v>110</v>
      </c>
      <c r="B112" s="74">
        <v>546.15314188055049</v>
      </c>
      <c r="C112" s="98">
        <f t="shared" si="11"/>
        <v>60000</v>
      </c>
      <c r="D112" s="73" t="s">
        <v>150</v>
      </c>
      <c r="E112" s="98">
        <f t="shared" si="12"/>
        <v>75000</v>
      </c>
      <c r="F112" s="77">
        <f t="shared" si="13"/>
        <v>15000</v>
      </c>
      <c r="G112" s="48"/>
      <c r="H112" s="98">
        <f t="shared" si="14"/>
        <v>100000</v>
      </c>
      <c r="I112" s="73">
        <v>5000</v>
      </c>
      <c r="J112" s="98">
        <f t="shared" si="15"/>
        <v>81922.971282082581</v>
      </c>
      <c r="K112" s="77">
        <f t="shared" si="16"/>
        <v>-23077.028717917419</v>
      </c>
      <c r="M112" s="98">
        <f t="shared" si="17"/>
        <v>100000</v>
      </c>
      <c r="N112" s="73">
        <f t="shared" si="18"/>
        <v>5000</v>
      </c>
      <c r="O112" s="98">
        <f t="shared" si="19"/>
        <v>81922.971282082581</v>
      </c>
      <c r="P112" s="77">
        <f t="shared" si="20"/>
        <v>-23077.028717917419</v>
      </c>
    </row>
    <row r="113" spans="1:16" x14ac:dyDescent="0.55000000000000004">
      <c r="A113" s="73">
        <v>111</v>
      </c>
      <c r="B113" s="74">
        <v>657.35648670918908</v>
      </c>
      <c r="C113" s="98">
        <f t="shared" si="11"/>
        <v>60000</v>
      </c>
      <c r="D113" s="73" t="s">
        <v>150</v>
      </c>
      <c r="E113" s="98">
        <f t="shared" si="12"/>
        <v>75000</v>
      </c>
      <c r="F113" s="77">
        <f t="shared" si="13"/>
        <v>15000</v>
      </c>
      <c r="G113" s="48"/>
      <c r="H113" s="98">
        <f t="shared" si="14"/>
        <v>100000</v>
      </c>
      <c r="I113" s="73">
        <v>5000</v>
      </c>
      <c r="J113" s="98">
        <f t="shared" si="15"/>
        <v>98603.473006378365</v>
      </c>
      <c r="K113" s="77">
        <f t="shared" si="16"/>
        <v>-6396.5269936216355</v>
      </c>
      <c r="M113" s="98">
        <f t="shared" si="17"/>
        <v>100000</v>
      </c>
      <c r="N113" s="73">
        <f t="shared" si="18"/>
        <v>5000</v>
      </c>
      <c r="O113" s="98">
        <f t="shared" si="19"/>
        <v>98603.473006378365</v>
      </c>
      <c r="P113" s="77">
        <f t="shared" si="20"/>
        <v>-6396.5269936216355</v>
      </c>
    </row>
    <row r="114" spans="1:16" x14ac:dyDescent="0.55000000000000004">
      <c r="A114" s="73">
        <v>112</v>
      </c>
      <c r="B114" s="74">
        <v>371.31870479445786</v>
      </c>
      <c r="C114" s="98">
        <f t="shared" si="11"/>
        <v>60000</v>
      </c>
      <c r="D114" s="73" t="s">
        <v>150</v>
      </c>
      <c r="E114" s="98">
        <f t="shared" si="12"/>
        <v>55697.805719168682</v>
      </c>
      <c r="F114" s="77">
        <f t="shared" si="13"/>
        <v>-4302.1942808313179</v>
      </c>
      <c r="G114" s="48"/>
      <c r="H114" s="98">
        <f t="shared" si="14"/>
        <v>100000</v>
      </c>
      <c r="I114" s="73">
        <v>5000</v>
      </c>
      <c r="J114" s="98">
        <f t="shared" si="15"/>
        <v>55697.805719168682</v>
      </c>
      <c r="K114" s="77">
        <f t="shared" si="16"/>
        <v>-49302.194280831318</v>
      </c>
      <c r="M114" s="98">
        <f t="shared" si="17"/>
        <v>60000</v>
      </c>
      <c r="N114" s="73">
        <f t="shared" si="18"/>
        <v>0</v>
      </c>
      <c r="O114" s="98">
        <f t="shared" si="19"/>
        <v>55697.805719168682</v>
      </c>
      <c r="P114" s="77">
        <f t="shared" si="20"/>
        <v>-4302.1942808313179</v>
      </c>
    </row>
    <row r="115" spans="1:16" x14ac:dyDescent="0.55000000000000004">
      <c r="A115" s="73">
        <v>113</v>
      </c>
      <c r="B115" s="74">
        <v>243.85509811700797</v>
      </c>
      <c r="C115" s="98">
        <f t="shared" si="11"/>
        <v>60000</v>
      </c>
      <c r="D115" s="73" t="s">
        <v>150</v>
      </c>
      <c r="E115" s="98">
        <f t="shared" si="12"/>
        <v>36578.264717551196</v>
      </c>
      <c r="F115" s="77">
        <f t="shared" si="13"/>
        <v>-23421.735282448804</v>
      </c>
      <c r="G115" s="48"/>
      <c r="H115" s="98">
        <f t="shared" si="14"/>
        <v>100000</v>
      </c>
      <c r="I115" s="73">
        <v>5000</v>
      </c>
      <c r="J115" s="98">
        <f t="shared" si="15"/>
        <v>36578.264717551196</v>
      </c>
      <c r="K115" s="77">
        <f t="shared" si="16"/>
        <v>-68421.735282448804</v>
      </c>
      <c r="M115" s="98">
        <f t="shared" si="17"/>
        <v>60000</v>
      </c>
      <c r="N115" s="73">
        <f t="shared" si="18"/>
        <v>0</v>
      </c>
      <c r="O115" s="98">
        <f t="shared" si="19"/>
        <v>36578.264717551196</v>
      </c>
      <c r="P115" s="77">
        <f t="shared" si="20"/>
        <v>-23421.735282448804</v>
      </c>
    </row>
    <row r="116" spans="1:16" x14ac:dyDescent="0.55000000000000004">
      <c r="A116" s="73">
        <v>114</v>
      </c>
      <c r="B116" s="74">
        <v>411.45664845728936</v>
      </c>
      <c r="C116" s="98">
        <f t="shared" si="11"/>
        <v>60000</v>
      </c>
      <c r="D116" s="73" t="s">
        <v>150</v>
      </c>
      <c r="E116" s="98">
        <f t="shared" si="12"/>
        <v>61718.497268593404</v>
      </c>
      <c r="F116" s="77">
        <f t="shared" si="13"/>
        <v>1718.4972685934044</v>
      </c>
      <c r="G116" s="48"/>
      <c r="H116" s="98">
        <f t="shared" si="14"/>
        <v>100000</v>
      </c>
      <c r="I116" s="73">
        <v>5000</v>
      </c>
      <c r="J116" s="98">
        <f t="shared" si="15"/>
        <v>61718.497268593404</v>
      </c>
      <c r="K116" s="77">
        <f t="shared" si="16"/>
        <v>-43281.502731406596</v>
      </c>
      <c r="M116" s="98">
        <f t="shared" si="17"/>
        <v>60000</v>
      </c>
      <c r="N116" s="73">
        <f t="shared" si="18"/>
        <v>0</v>
      </c>
      <c r="O116" s="98">
        <f t="shared" si="19"/>
        <v>61718.497268593404</v>
      </c>
      <c r="P116" s="77">
        <f t="shared" si="20"/>
        <v>1718.4972685934044</v>
      </c>
    </row>
    <row r="117" spans="1:16" x14ac:dyDescent="0.55000000000000004">
      <c r="A117" s="73">
        <v>115</v>
      </c>
      <c r="B117" s="74">
        <v>767.09494308297985</v>
      </c>
      <c r="C117" s="98">
        <f t="shared" si="11"/>
        <v>60000</v>
      </c>
      <c r="D117" s="73" t="s">
        <v>150</v>
      </c>
      <c r="E117" s="98">
        <f t="shared" si="12"/>
        <v>75000</v>
      </c>
      <c r="F117" s="77">
        <f t="shared" si="13"/>
        <v>15000</v>
      </c>
      <c r="G117" s="48"/>
      <c r="H117" s="98">
        <f t="shared" si="14"/>
        <v>100000</v>
      </c>
      <c r="I117" s="73">
        <v>5000</v>
      </c>
      <c r="J117" s="98">
        <f t="shared" si="15"/>
        <v>115064.24146244698</v>
      </c>
      <c r="K117" s="77">
        <f t="shared" si="16"/>
        <v>10064.241462446982</v>
      </c>
      <c r="M117" s="98">
        <f t="shared" si="17"/>
        <v>100000</v>
      </c>
      <c r="N117" s="73">
        <f t="shared" si="18"/>
        <v>5000</v>
      </c>
      <c r="O117" s="98">
        <f t="shared" si="19"/>
        <v>115064.24146244698</v>
      </c>
      <c r="P117" s="77">
        <f t="shared" si="20"/>
        <v>10064.241462446982</v>
      </c>
    </row>
    <row r="118" spans="1:16" x14ac:dyDescent="0.55000000000000004">
      <c r="A118" s="73">
        <v>116</v>
      </c>
      <c r="B118" s="74">
        <v>382.47016815698726</v>
      </c>
      <c r="C118" s="98">
        <f t="shared" si="11"/>
        <v>60000</v>
      </c>
      <c r="D118" s="73" t="s">
        <v>150</v>
      </c>
      <c r="E118" s="98">
        <f t="shared" si="12"/>
        <v>57370.525223548088</v>
      </c>
      <c r="F118" s="77">
        <f t="shared" si="13"/>
        <v>-2629.4747764519125</v>
      </c>
      <c r="G118" s="48"/>
      <c r="H118" s="98">
        <f t="shared" si="14"/>
        <v>100000</v>
      </c>
      <c r="I118" s="73">
        <v>5000</v>
      </c>
      <c r="J118" s="98">
        <f t="shared" si="15"/>
        <v>57370.525223548088</v>
      </c>
      <c r="K118" s="77">
        <f t="shared" si="16"/>
        <v>-47629.474776451912</v>
      </c>
      <c r="M118" s="98">
        <f t="shared" si="17"/>
        <v>60000</v>
      </c>
      <c r="N118" s="73">
        <f t="shared" si="18"/>
        <v>0</v>
      </c>
      <c r="O118" s="98">
        <f t="shared" si="19"/>
        <v>57370.525223548088</v>
      </c>
      <c r="P118" s="77">
        <f t="shared" si="20"/>
        <v>-2629.4747764519125</v>
      </c>
    </row>
    <row r="119" spans="1:16" x14ac:dyDescent="0.55000000000000004">
      <c r="A119" s="73">
        <v>117</v>
      </c>
      <c r="B119" s="74">
        <v>216.93777275917844</v>
      </c>
      <c r="C119" s="98">
        <f t="shared" si="11"/>
        <v>60000</v>
      </c>
      <c r="D119" s="73" t="s">
        <v>150</v>
      </c>
      <c r="E119" s="98">
        <f t="shared" si="12"/>
        <v>32540.665913876768</v>
      </c>
      <c r="F119" s="77">
        <f t="shared" si="13"/>
        <v>-27459.334086123232</v>
      </c>
      <c r="G119" s="48"/>
      <c r="H119" s="98">
        <f t="shared" si="14"/>
        <v>100000</v>
      </c>
      <c r="I119" s="73">
        <v>5000</v>
      </c>
      <c r="J119" s="98">
        <f t="shared" si="15"/>
        <v>32540.665913876768</v>
      </c>
      <c r="K119" s="77">
        <f t="shared" si="16"/>
        <v>-72459.334086123228</v>
      </c>
      <c r="M119" s="98">
        <f t="shared" si="17"/>
        <v>60000</v>
      </c>
      <c r="N119" s="73">
        <f t="shared" si="18"/>
        <v>0</v>
      </c>
      <c r="O119" s="98">
        <f t="shared" si="19"/>
        <v>32540.665913876768</v>
      </c>
      <c r="P119" s="77">
        <f t="shared" si="20"/>
        <v>-27459.334086123232</v>
      </c>
    </row>
    <row r="120" spans="1:16" x14ac:dyDescent="0.55000000000000004">
      <c r="A120" s="73">
        <v>118</v>
      </c>
      <c r="B120" s="74">
        <v>389.318521683401</v>
      </c>
      <c r="C120" s="98">
        <f t="shared" si="11"/>
        <v>60000</v>
      </c>
      <c r="D120" s="73" t="s">
        <v>150</v>
      </c>
      <c r="E120" s="98">
        <f t="shared" si="12"/>
        <v>58397.77825251015</v>
      </c>
      <c r="F120" s="77">
        <f t="shared" si="13"/>
        <v>-1602.2217474898498</v>
      </c>
      <c r="G120" s="48"/>
      <c r="H120" s="98">
        <f t="shared" si="14"/>
        <v>100000</v>
      </c>
      <c r="I120" s="73">
        <v>5000</v>
      </c>
      <c r="J120" s="98">
        <f t="shared" si="15"/>
        <v>58397.77825251015</v>
      </c>
      <c r="K120" s="77">
        <f t="shared" si="16"/>
        <v>-46602.22174748985</v>
      </c>
      <c r="M120" s="98">
        <f t="shared" si="17"/>
        <v>60000</v>
      </c>
      <c r="N120" s="73">
        <f t="shared" si="18"/>
        <v>0</v>
      </c>
      <c r="O120" s="98">
        <f t="shared" si="19"/>
        <v>58397.77825251015</v>
      </c>
      <c r="P120" s="77">
        <f t="shared" si="20"/>
        <v>-1602.2217474898498</v>
      </c>
    </row>
    <row r="121" spans="1:16" x14ac:dyDescent="0.55000000000000004">
      <c r="A121" s="73">
        <v>119</v>
      </c>
      <c r="B121" s="74">
        <v>791.85155796990875</v>
      </c>
      <c r="C121" s="98">
        <f t="shared" si="11"/>
        <v>60000</v>
      </c>
      <c r="D121" s="73" t="s">
        <v>150</v>
      </c>
      <c r="E121" s="98">
        <f t="shared" si="12"/>
        <v>75000</v>
      </c>
      <c r="F121" s="77">
        <f t="shared" si="13"/>
        <v>15000</v>
      </c>
      <c r="G121" s="48"/>
      <c r="H121" s="98">
        <f t="shared" si="14"/>
        <v>100000</v>
      </c>
      <c r="I121" s="73">
        <v>5000</v>
      </c>
      <c r="J121" s="98">
        <f t="shared" si="15"/>
        <v>118777.73369548631</v>
      </c>
      <c r="K121" s="77">
        <f t="shared" si="16"/>
        <v>13777.733695486313</v>
      </c>
      <c r="M121" s="98">
        <f t="shared" si="17"/>
        <v>100000</v>
      </c>
      <c r="N121" s="73">
        <f t="shared" si="18"/>
        <v>5000</v>
      </c>
      <c r="O121" s="98">
        <f t="shared" si="19"/>
        <v>118777.73369548631</v>
      </c>
      <c r="P121" s="77">
        <f t="shared" si="20"/>
        <v>13777.733695486313</v>
      </c>
    </row>
    <row r="122" spans="1:16" x14ac:dyDescent="0.55000000000000004">
      <c r="A122" s="73">
        <v>120</v>
      </c>
      <c r="B122" s="74">
        <v>284.46913052766502</v>
      </c>
      <c r="C122" s="98">
        <f t="shared" si="11"/>
        <v>60000</v>
      </c>
      <c r="D122" s="73" t="s">
        <v>150</v>
      </c>
      <c r="E122" s="98">
        <f t="shared" si="12"/>
        <v>42670.369579149752</v>
      </c>
      <c r="F122" s="77">
        <f t="shared" si="13"/>
        <v>-17329.630420850248</v>
      </c>
      <c r="G122" s="48"/>
      <c r="H122" s="98">
        <f t="shared" si="14"/>
        <v>100000</v>
      </c>
      <c r="I122" s="73">
        <v>5000</v>
      </c>
      <c r="J122" s="98">
        <f t="shared" si="15"/>
        <v>42670.369579149752</v>
      </c>
      <c r="K122" s="77">
        <f t="shared" si="16"/>
        <v>-62329.630420850248</v>
      </c>
      <c r="M122" s="98">
        <f t="shared" si="17"/>
        <v>60000</v>
      </c>
      <c r="N122" s="73">
        <f t="shared" si="18"/>
        <v>0</v>
      </c>
      <c r="O122" s="98">
        <f t="shared" si="19"/>
        <v>42670.369579149752</v>
      </c>
      <c r="P122" s="77">
        <f t="shared" si="20"/>
        <v>-17329.630420850248</v>
      </c>
    </row>
    <row r="123" spans="1:16" x14ac:dyDescent="0.55000000000000004">
      <c r="A123" s="73">
        <v>121</v>
      </c>
      <c r="B123" s="74">
        <v>428.70571001312294</v>
      </c>
      <c r="C123" s="98">
        <f t="shared" si="11"/>
        <v>60000</v>
      </c>
      <c r="D123" s="73" t="s">
        <v>150</v>
      </c>
      <c r="E123" s="98">
        <f t="shared" si="12"/>
        <v>64305.856501968439</v>
      </c>
      <c r="F123" s="77">
        <f t="shared" si="13"/>
        <v>4305.8565019684393</v>
      </c>
      <c r="G123" s="48"/>
      <c r="H123" s="98">
        <f t="shared" si="14"/>
        <v>100000</v>
      </c>
      <c r="I123" s="73">
        <v>5000</v>
      </c>
      <c r="J123" s="98">
        <f t="shared" si="15"/>
        <v>64305.856501968439</v>
      </c>
      <c r="K123" s="77">
        <f t="shared" si="16"/>
        <v>-40694.143498031561</v>
      </c>
      <c r="M123" s="98">
        <f t="shared" si="17"/>
        <v>60000</v>
      </c>
      <c r="N123" s="73">
        <f t="shared" si="18"/>
        <v>0</v>
      </c>
      <c r="O123" s="98">
        <f t="shared" si="19"/>
        <v>64305.856501968439</v>
      </c>
      <c r="P123" s="77">
        <f t="shared" si="20"/>
        <v>4305.8565019684393</v>
      </c>
    </row>
    <row r="124" spans="1:16" x14ac:dyDescent="0.55000000000000004">
      <c r="A124" s="73">
        <v>122</v>
      </c>
      <c r="B124" s="74">
        <v>461.33610034485918</v>
      </c>
      <c r="C124" s="98">
        <f t="shared" si="11"/>
        <v>60000</v>
      </c>
      <c r="D124" s="73" t="s">
        <v>150</v>
      </c>
      <c r="E124" s="98">
        <f t="shared" si="12"/>
        <v>69200.41505172888</v>
      </c>
      <c r="F124" s="77">
        <f t="shared" si="13"/>
        <v>9200.4150517288799</v>
      </c>
      <c r="G124" s="48"/>
      <c r="H124" s="98">
        <f t="shared" si="14"/>
        <v>100000</v>
      </c>
      <c r="I124" s="73">
        <v>5000</v>
      </c>
      <c r="J124" s="98">
        <f t="shared" si="15"/>
        <v>69200.41505172888</v>
      </c>
      <c r="K124" s="77">
        <f t="shared" si="16"/>
        <v>-35799.58494827112</v>
      </c>
      <c r="M124" s="98">
        <f t="shared" si="17"/>
        <v>60000</v>
      </c>
      <c r="N124" s="73">
        <f t="shared" si="18"/>
        <v>0</v>
      </c>
      <c r="O124" s="98">
        <f t="shared" si="19"/>
        <v>69200.41505172888</v>
      </c>
      <c r="P124" s="77">
        <f t="shared" si="20"/>
        <v>9200.4150517288799</v>
      </c>
    </row>
    <row r="125" spans="1:16" x14ac:dyDescent="0.55000000000000004">
      <c r="A125" s="73">
        <v>123</v>
      </c>
      <c r="B125" s="74">
        <v>672.17017120883816</v>
      </c>
      <c r="C125" s="98">
        <f t="shared" si="11"/>
        <v>60000</v>
      </c>
      <c r="D125" s="73" t="s">
        <v>150</v>
      </c>
      <c r="E125" s="98">
        <f t="shared" si="12"/>
        <v>75000</v>
      </c>
      <c r="F125" s="77">
        <f t="shared" si="13"/>
        <v>15000</v>
      </c>
      <c r="G125" s="48"/>
      <c r="H125" s="98">
        <f t="shared" si="14"/>
        <v>100000</v>
      </c>
      <c r="I125" s="73">
        <v>5000</v>
      </c>
      <c r="J125" s="98">
        <f t="shared" si="15"/>
        <v>100825.52568132573</v>
      </c>
      <c r="K125" s="77">
        <f t="shared" si="16"/>
        <v>-4174.4743186742708</v>
      </c>
      <c r="M125" s="98">
        <f t="shared" si="17"/>
        <v>100000</v>
      </c>
      <c r="N125" s="73">
        <f t="shared" si="18"/>
        <v>5000</v>
      </c>
      <c r="O125" s="98">
        <f t="shared" si="19"/>
        <v>100825.52568132573</v>
      </c>
      <c r="P125" s="77">
        <f t="shared" si="20"/>
        <v>-4174.4743186742708</v>
      </c>
    </row>
    <row r="126" spans="1:16" x14ac:dyDescent="0.55000000000000004">
      <c r="A126" s="73">
        <v>124</v>
      </c>
      <c r="B126" s="74">
        <v>299.24619281594289</v>
      </c>
      <c r="C126" s="98">
        <f t="shared" si="11"/>
        <v>60000</v>
      </c>
      <c r="D126" s="73" t="s">
        <v>150</v>
      </c>
      <c r="E126" s="98">
        <f t="shared" si="12"/>
        <v>44886.928922391431</v>
      </c>
      <c r="F126" s="77">
        <f t="shared" si="13"/>
        <v>-15113.071077608569</v>
      </c>
      <c r="G126" s="48"/>
      <c r="H126" s="98">
        <f t="shared" si="14"/>
        <v>100000</v>
      </c>
      <c r="I126" s="73">
        <v>5000</v>
      </c>
      <c r="J126" s="98">
        <f t="shared" si="15"/>
        <v>44886.928922391431</v>
      </c>
      <c r="K126" s="77">
        <f t="shared" si="16"/>
        <v>-60113.071077608569</v>
      </c>
      <c r="M126" s="98">
        <f t="shared" si="17"/>
        <v>60000</v>
      </c>
      <c r="N126" s="73">
        <f t="shared" si="18"/>
        <v>0</v>
      </c>
      <c r="O126" s="98">
        <f t="shared" si="19"/>
        <v>44886.928922391431</v>
      </c>
      <c r="P126" s="77">
        <f t="shared" si="20"/>
        <v>-15113.071077608569</v>
      </c>
    </row>
    <row r="127" spans="1:16" x14ac:dyDescent="0.55000000000000004">
      <c r="A127" s="73">
        <v>125</v>
      </c>
      <c r="B127" s="74">
        <v>382.34199041718807</v>
      </c>
      <c r="C127" s="98">
        <f t="shared" si="11"/>
        <v>60000</v>
      </c>
      <c r="D127" s="73" t="s">
        <v>150</v>
      </c>
      <c r="E127" s="98">
        <f t="shared" si="12"/>
        <v>57351.298562578209</v>
      </c>
      <c r="F127" s="77">
        <f t="shared" si="13"/>
        <v>-2648.7014374217906</v>
      </c>
      <c r="G127" s="48"/>
      <c r="H127" s="98">
        <f t="shared" si="14"/>
        <v>100000</v>
      </c>
      <c r="I127" s="73">
        <v>5000</v>
      </c>
      <c r="J127" s="98">
        <f t="shared" si="15"/>
        <v>57351.298562578209</v>
      </c>
      <c r="K127" s="77">
        <f t="shared" si="16"/>
        <v>-47648.701437421791</v>
      </c>
      <c r="M127" s="98">
        <f t="shared" si="17"/>
        <v>60000</v>
      </c>
      <c r="N127" s="73">
        <f t="shared" si="18"/>
        <v>0</v>
      </c>
      <c r="O127" s="98">
        <f t="shared" si="19"/>
        <v>57351.298562578209</v>
      </c>
      <c r="P127" s="77">
        <f t="shared" si="20"/>
        <v>-2648.7014374217906</v>
      </c>
    </row>
    <row r="128" spans="1:16" x14ac:dyDescent="0.55000000000000004">
      <c r="A128" s="73">
        <v>126</v>
      </c>
      <c r="B128" s="74">
        <v>710.87984862819303</v>
      </c>
      <c r="C128" s="98">
        <f t="shared" si="11"/>
        <v>60000</v>
      </c>
      <c r="D128" s="73" t="s">
        <v>150</v>
      </c>
      <c r="E128" s="98">
        <f t="shared" si="12"/>
        <v>75000</v>
      </c>
      <c r="F128" s="77">
        <f t="shared" si="13"/>
        <v>15000</v>
      </c>
      <c r="G128" s="48"/>
      <c r="H128" s="98">
        <f t="shared" si="14"/>
        <v>100000</v>
      </c>
      <c r="I128" s="73">
        <v>5000</v>
      </c>
      <c r="J128" s="98">
        <f t="shared" si="15"/>
        <v>106631.97729422896</v>
      </c>
      <c r="K128" s="77">
        <f t="shared" si="16"/>
        <v>1631.9772942289565</v>
      </c>
      <c r="M128" s="98">
        <f t="shared" si="17"/>
        <v>100000</v>
      </c>
      <c r="N128" s="73">
        <f t="shared" si="18"/>
        <v>5000</v>
      </c>
      <c r="O128" s="98">
        <f t="shared" si="19"/>
        <v>106631.97729422896</v>
      </c>
      <c r="P128" s="77">
        <f t="shared" si="20"/>
        <v>1631.9772942289565</v>
      </c>
    </row>
    <row r="129" spans="1:16" x14ac:dyDescent="0.55000000000000004">
      <c r="A129" s="73">
        <v>127</v>
      </c>
      <c r="B129" s="74">
        <v>479.40916165654465</v>
      </c>
      <c r="C129" s="98">
        <f t="shared" si="11"/>
        <v>60000</v>
      </c>
      <c r="D129" s="73" t="s">
        <v>150</v>
      </c>
      <c r="E129" s="98">
        <f t="shared" si="12"/>
        <v>71911.374248481705</v>
      </c>
      <c r="F129" s="77">
        <f t="shared" si="13"/>
        <v>11911.374248481705</v>
      </c>
      <c r="G129" s="48"/>
      <c r="H129" s="98">
        <f t="shared" si="14"/>
        <v>100000</v>
      </c>
      <c r="I129" s="73">
        <v>5000</v>
      </c>
      <c r="J129" s="98">
        <f t="shared" si="15"/>
        <v>71911.374248481705</v>
      </c>
      <c r="K129" s="77">
        <f t="shared" si="16"/>
        <v>-33088.625751518295</v>
      </c>
      <c r="M129" s="98">
        <f t="shared" si="17"/>
        <v>60000</v>
      </c>
      <c r="N129" s="73">
        <f t="shared" si="18"/>
        <v>0</v>
      </c>
      <c r="O129" s="98">
        <f t="shared" si="19"/>
        <v>71911.374248481705</v>
      </c>
      <c r="P129" s="77">
        <f t="shared" si="20"/>
        <v>11911.374248481705</v>
      </c>
    </row>
    <row r="130" spans="1:16" x14ac:dyDescent="0.55000000000000004">
      <c r="A130" s="73">
        <v>128</v>
      </c>
      <c r="B130" s="74">
        <v>748.61903744621111</v>
      </c>
      <c r="C130" s="98">
        <f t="shared" si="11"/>
        <v>60000</v>
      </c>
      <c r="D130" s="73" t="s">
        <v>150</v>
      </c>
      <c r="E130" s="98">
        <f t="shared" si="12"/>
        <v>75000</v>
      </c>
      <c r="F130" s="77">
        <f t="shared" si="13"/>
        <v>15000</v>
      </c>
      <c r="G130" s="48"/>
      <c r="H130" s="98">
        <f t="shared" si="14"/>
        <v>100000</v>
      </c>
      <c r="I130" s="73">
        <v>5000</v>
      </c>
      <c r="J130" s="98">
        <f t="shared" si="15"/>
        <v>112292.85561693167</v>
      </c>
      <c r="K130" s="77">
        <f t="shared" si="16"/>
        <v>7292.8556169316726</v>
      </c>
      <c r="M130" s="98">
        <f t="shared" si="17"/>
        <v>100000</v>
      </c>
      <c r="N130" s="73">
        <f t="shared" si="18"/>
        <v>5000</v>
      </c>
      <c r="O130" s="98">
        <f t="shared" si="19"/>
        <v>112292.85561693167</v>
      </c>
      <c r="P130" s="77">
        <f t="shared" si="20"/>
        <v>7292.8556169316726</v>
      </c>
    </row>
    <row r="131" spans="1:16" x14ac:dyDescent="0.55000000000000004">
      <c r="A131" s="73">
        <v>129</v>
      </c>
      <c r="B131" s="74">
        <v>204.87075411236916</v>
      </c>
      <c r="C131" s="98">
        <f t="shared" si="11"/>
        <v>60000</v>
      </c>
      <c r="D131" s="73" t="s">
        <v>150</v>
      </c>
      <c r="E131" s="98">
        <f t="shared" si="12"/>
        <v>30730.613116855373</v>
      </c>
      <c r="F131" s="77">
        <f t="shared" si="13"/>
        <v>-29269.386883144627</v>
      </c>
      <c r="G131" s="48"/>
      <c r="H131" s="98">
        <f t="shared" si="14"/>
        <v>100000</v>
      </c>
      <c r="I131" s="73">
        <v>5000</v>
      </c>
      <c r="J131" s="98">
        <f t="shared" si="15"/>
        <v>30730.613116855373</v>
      </c>
      <c r="K131" s="77">
        <f t="shared" si="16"/>
        <v>-74269.386883144631</v>
      </c>
      <c r="M131" s="98">
        <f t="shared" si="17"/>
        <v>60000</v>
      </c>
      <c r="N131" s="73">
        <f t="shared" si="18"/>
        <v>0</v>
      </c>
      <c r="O131" s="98">
        <f t="shared" si="19"/>
        <v>30730.613116855373</v>
      </c>
      <c r="P131" s="77">
        <f t="shared" si="20"/>
        <v>-29269.386883144627</v>
      </c>
    </row>
    <row r="132" spans="1:16" x14ac:dyDescent="0.55000000000000004">
      <c r="A132" s="73">
        <v>130</v>
      </c>
      <c r="B132" s="74">
        <v>779.32676168095952</v>
      </c>
      <c r="C132" s="98">
        <f t="shared" ref="C132:C195" si="21">($S$2*$S$7)</f>
        <v>60000</v>
      </c>
      <c r="D132" s="73" t="s">
        <v>150</v>
      </c>
      <c r="E132" s="98">
        <f t="shared" ref="E132:E195" si="22">IF(B132&gt;500,500*$S$8,B132*$S$8)</f>
        <v>75000</v>
      </c>
      <c r="F132" s="77">
        <f t="shared" ref="F132:F195" si="23">E132-C132</f>
        <v>15000</v>
      </c>
      <c r="G132" s="48"/>
      <c r="H132" s="98">
        <f t="shared" ref="H132:H195" si="24">$T$2*$T$7</f>
        <v>100000</v>
      </c>
      <c r="I132" s="73">
        <v>5000</v>
      </c>
      <c r="J132" s="98">
        <f t="shared" ref="J132:J195" si="25">B132*$S$8</f>
        <v>116899.01425214393</v>
      </c>
      <c r="K132" s="77">
        <f t="shared" ref="K132:K195" si="26">J132-(H132+I132)</f>
        <v>11899.014252143927</v>
      </c>
      <c r="M132" s="98">
        <f t="shared" ref="M132:M195" si="27">IF(B132&gt;500,$T$2*$T$7,$S$2*$S$7)</f>
        <v>100000</v>
      </c>
      <c r="N132" s="73">
        <f t="shared" ref="N132:N195" si="28">IF(B132&gt;500,5000,0)</f>
        <v>5000</v>
      </c>
      <c r="O132" s="98">
        <f t="shared" ref="O132:O195" si="29">B132*$S$8</f>
        <v>116899.01425214393</v>
      </c>
      <c r="P132" s="77">
        <f t="shared" ref="P132:P195" si="30">O132-(M132+N132)</f>
        <v>11899.014252143927</v>
      </c>
    </row>
    <row r="133" spans="1:16" x14ac:dyDescent="0.55000000000000004">
      <c r="A133" s="73">
        <v>131</v>
      </c>
      <c r="B133" s="74">
        <v>321.73223059785761</v>
      </c>
      <c r="C133" s="98">
        <f t="shared" si="21"/>
        <v>60000</v>
      </c>
      <c r="D133" s="73" t="s">
        <v>150</v>
      </c>
      <c r="E133" s="98">
        <f t="shared" si="22"/>
        <v>48259.834589678641</v>
      </c>
      <c r="F133" s="77">
        <f t="shared" si="23"/>
        <v>-11740.165410321359</v>
      </c>
      <c r="G133" s="48"/>
      <c r="H133" s="98">
        <f t="shared" si="24"/>
        <v>100000</v>
      </c>
      <c r="I133" s="73">
        <v>5000</v>
      </c>
      <c r="J133" s="98">
        <f t="shared" si="25"/>
        <v>48259.834589678641</v>
      </c>
      <c r="K133" s="77">
        <f t="shared" si="26"/>
        <v>-56740.165410321359</v>
      </c>
      <c r="M133" s="98">
        <f t="shared" si="27"/>
        <v>60000</v>
      </c>
      <c r="N133" s="73">
        <f t="shared" si="28"/>
        <v>0</v>
      </c>
      <c r="O133" s="98">
        <f t="shared" si="29"/>
        <v>48259.834589678641</v>
      </c>
      <c r="P133" s="77">
        <f t="shared" si="30"/>
        <v>-11740.165410321359</v>
      </c>
    </row>
    <row r="134" spans="1:16" x14ac:dyDescent="0.55000000000000004">
      <c r="A134" s="73">
        <v>132</v>
      </c>
      <c r="B134" s="74">
        <v>311.1484115115818</v>
      </c>
      <c r="C134" s="98">
        <f t="shared" si="21"/>
        <v>60000</v>
      </c>
      <c r="D134" s="73" t="s">
        <v>150</v>
      </c>
      <c r="E134" s="98">
        <f t="shared" si="22"/>
        <v>46672.26172673727</v>
      </c>
      <c r="F134" s="77">
        <f t="shared" si="23"/>
        <v>-13327.73827326273</v>
      </c>
      <c r="G134" s="48"/>
      <c r="H134" s="98">
        <f t="shared" si="24"/>
        <v>100000</v>
      </c>
      <c r="I134" s="73">
        <v>5000</v>
      </c>
      <c r="J134" s="98">
        <f t="shared" si="25"/>
        <v>46672.26172673727</v>
      </c>
      <c r="K134" s="77">
        <f t="shared" si="26"/>
        <v>-58327.73827326273</v>
      </c>
      <c r="M134" s="98">
        <f t="shared" si="27"/>
        <v>60000</v>
      </c>
      <c r="N134" s="73">
        <f t="shared" si="28"/>
        <v>0</v>
      </c>
      <c r="O134" s="98">
        <f t="shared" si="29"/>
        <v>46672.26172673727</v>
      </c>
      <c r="P134" s="77">
        <f t="shared" si="30"/>
        <v>-13327.73827326273</v>
      </c>
    </row>
    <row r="135" spans="1:16" x14ac:dyDescent="0.55000000000000004">
      <c r="A135" s="73">
        <v>133</v>
      </c>
      <c r="B135" s="74">
        <v>551.55491805780207</v>
      </c>
      <c r="C135" s="98">
        <f t="shared" si="21"/>
        <v>60000</v>
      </c>
      <c r="D135" s="73" t="s">
        <v>150</v>
      </c>
      <c r="E135" s="98">
        <f t="shared" si="22"/>
        <v>75000</v>
      </c>
      <c r="F135" s="77">
        <f t="shared" si="23"/>
        <v>15000</v>
      </c>
      <c r="G135" s="48"/>
      <c r="H135" s="98">
        <f t="shared" si="24"/>
        <v>100000</v>
      </c>
      <c r="I135" s="73">
        <v>5000</v>
      </c>
      <c r="J135" s="98">
        <f t="shared" si="25"/>
        <v>82733.237708670305</v>
      </c>
      <c r="K135" s="77">
        <f t="shared" si="26"/>
        <v>-22266.762291329695</v>
      </c>
      <c r="M135" s="98">
        <f t="shared" si="27"/>
        <v>100000</v>
      </c>
      <c r="N135" s="73">
        <f t="shared" si="28"/>
        <v>5000</v>
      </c>
      <c r="O135" s="98">
        <f t="shared" si="29"/>
        <v>82733.237708670305</v>
      </c>
      <c r="P135" s="77">
        <f t="shared" si="30"/>
        <v>-22266.762291329695</v>
      </c>
    </row>
    <row r="136" spans="1:16" x14ac:dyDescent="0.55000000000000004">
      <c r="A136" s="73">
        <v>134</v>
      </c>
      <c r="B136" s="74">
        <v>528.28150273140659</v>
      </c>
      <c r="C136" s="98">
        <f t="shared" si="21"/>
        <v>60000</v>
      </c>
      <c r="D136" s="73" t="s">
        <v>150</v>
      </c>
      <c r="E136" s="98">
        <f t="shared" si="22"/>
        <v>75000</v>
      </c>
      <c r="F136" s="77">
        <f t="shared" si="23"/>
        <v>15000</v>
      </c>
      <c r="G136" s="48"/>
      <c r="H136" s="98">
        <f t="shared" si="24"/>
        <v>100000</v>
      </c>
      <c r="I136" s="73">
        <v>5000</v>
      </c>
      <c r="J136" s="98">
        <f t="shared" si="25"/>
        <v>79242.225409710984</v>
      </c>
      <c r="K136" s="77">
        <f t="shared" si="26"/>
        <v>-25757.774590289016</v>
      </c>
      <c r="M136" s="98">
        <f t="shared" si="27"/>
        <v>100000</v>
      </c>
      <c r="N136" s="73">
        <f t="shared" si="28"/>
        <v>5000</v>
      </c>
      <c r="O136" s="98">
        <f t="shared" si="29"/>
        <v>79242.225409710984</v>
      </c>
      <c r="P136" s="77">
        <f t="shared" si="30"/>
        <v>-25757.774590289016</v>
      </c>
    </row>
    <row r="137" spans="1:16" x14ac:dyDescent="0.55000000000000004">
      <c r="A137" s="73">
        <v>135</v>
      </c>
      <c r="B137" s="74">
        <v>232.52052369762259</v>
      </c>
      <c r="C137" s="98">
        <f t="shared" si="21"/>
        <v>60000</v>
      </c>
      <c r="D137" s="73" t="s">
        <v>150</v>
      </c>
      <c r="E137" s="98">
        <f t="shared" si="22"/>
        <v>34878.078554643391</v>
      </c>
      <c r="F137" s="77">
        <f t="shared" si="23"/>
        <v>-25121.921445356609</v>
      </c>
      <c r="G137" s="48"/>
      <c r="H137" s="98">
        <f t="shared" si="24"/>
        <v>100000</v>
      </c>
      <c r="I137" s="73">
        <v>5000</v>
      </c>
      <c r="J137" s="98">
        <f t="shared" si="25"/>
        <v>34878.078554643391</v>
      </c>
      <c r="K137" s="77">
        <f t="shared" si="26"/>
        <v>-70121.921445356609</v>
      </c>
      <c r="M137" s="98">
        <f t="shared" si="27"/>
        <v>60000</v>
      </c>
      <c r="N137" s="73">
        <f t="shared" si="28"/>
        <v>0</v>
      </c>
      <c r="O137" s="98">
        <f t="shared" si="29"/>
        <v>34878.078554643391</v>
      </c>
      <c r="P137" s="77">
        <f t="shared" si="30"/>
        <v>-25121.921445356609</v>
      </c>
    </row>
    <row r="138" spans="1:16" x14ac:dyDescent="0.55000000000000004">
      <c r="A138" s="73">
        <v>136</v>
      </c>
      <c r="B138" s="74">
        <v>331.82164983062228</v>
      </c>
      <c r="C138" s="98">
        <f t="shared" si="21"/>
        <v>60000</v>
      </c>
      <c r="D138" s="73" t="s">
        <v>150</v>
      </c>
      <c r="E138" s="98">
        <f t="shared" si="22"/>
        <v>49773.247474593343</v>
      </c>
      <c r="F138" s="77">
        <f t="shared" si="23"/>
        <v>-10226.752525406657</v>
      </c>
      <c r="G138" s="48"/>
      <c r="H138" s="98">
        <f t="shared" si="24"/>
        <v>100000</v>
      </c>
      <c r="I138" s="73">
        <v>5000</v>
      </c>
      <c r="J138" s="98">
        <f t="shared" si="25"/>
        <v>49773.247474593343</v>
      </c>
      <c r="K138" s="77">
        <f t="shared" si="26"/>
        <v>-55226.752525406657</v>
      </c>
      <c r="M138" s="98">
        <f t="shared" si="27"/>
        <v>60000</v>
      </c>
      <c r="N138" s="73">
        <f t="shared" si="28"/>
        <v>0</v>
      </c>
      <c r="O138" s="98">
        <f t="shared" si="29"/>
        <v>49773.247474593343</v>
      </c>
      <c r="P138" s="77">
        <f t="shared" si="30"/>
        <v>-10226.752525406657</v>
      </c>
    </row>
    <row r="139" spans="1:16" x14ac:dyDescent="0.55000000000000004">
      <c r="A139" s="73">
        <v>137</v>
      </c>
      <c r="B139" s="74">
        <v>551.79296243171484</v>
      </c>
      <c r="C139" s="98">
        <f t="shared" si="21"/>
        <v>60000</v>
      </c>
      <c r="D139" s="73" t="s">
        <v>150</v>
      </c>
      <c r="E139" s="98">
        <f t="shared" si="22"/>
        <v>75000</v>
      </c>
      <c r="F139" s="77">
        <f t="shared" si="23"/>
        <v>15000</v>
      </c>
      <c r="G139" s="48"/>
      <c r="H139" s="98">
        <f t="shared" si="24"/>
        <v>100000</v>
      </c>
      <c r="I139" s="73">
        <v>5000</v>
      </c>
      <c r="J139" s="98">
        <f t="shared" si="25"/>
        <v>82768.944364757219</v>
      </c>
      <c r="K139" s="77">
        <f t="shared" si="26"/>
        <v>-22231.055635242781</v>
      </c>
      <c r="M139" s="98">
        <f t="shared" si="27"/>
        <v>100000</v>
      </c>
      <c r="N139" s="73">
        <f t="shared" si="28"/>
        <v>5000</v>
      </c>
      <c r="O139" s="98">
        <f t="shared" si="29"/>
        <v>82768.944364757219</v>
      </c>
      <c r="P139" s="77">
        <f t="shared" si="30"/>
        <v>-22231.055635242781</v>
      </c>
    </row>
    <row r="140" spans="1:16" x14ac:dyDescent="0.55000000000000004">
      <c r="A140" s="73">
        <v>138</v>
      </c>
      <c r="B140" s="74">
        <v>576.40308847315896</v>
      </c>
      <c r="C140" s="98">
        <f t="shared" si="21"/>
        <v>60000</v>
      </c>
      <c r="D140" s="73" t="s">
        <v>150</v>
      </c>
      <c r="E140" s="98">
        <f t="shared" si="22"/>
        <v>75000</v>
      </c>
      <c r="F140" s="77">
        <f t="shared" si="23"/>
        <v>15000</v>
      </c>
      <c r="G140" s="48"/>
      <c r="H140" s="98">
        <f t="shared" si="24"/>
        <v>100000</v>
      </c>
      <c r="I140" s="73">
        <v>5000</v>
      </c>
      <c r="J140" s="98">
        <f t="shared" si="25"/>
        <v>86460.463270973851</v>
      </c>
      <c r="K140" s="77">
        <f t="shared" si="26"/>
        <v>-18539.536729026149</v>
      </c>
      <c r="M140" s="98">
        <f t="shared" si="27"/>
        <v>100000</v>
      </c>
      <c r="N140" s="73">
        <f t="shared" si="28"/>
        <v>5000</v>
      </c>
      <c r="O140" s="98">
        <f t="shared" si="29"/>
        <v>86460.463270973851</v>
      </c>
      <c r="P140" s="77">
        <f t="shared" si="30"/>
        <v>-18539.536729026149</v>
      </c>
    </row>
    <row r="141" spans="1:16" x14ac:dyDescent="0.55000000000000004">
      <c r="A141" s="73">
        <v>139</v>
      </c>
      <c r="B141" s="74">
        <v>435.11459700308239</v>
      </c>
      <c r="C141" s="98">
        <f t="shared" si="21"/>
        <v>60000</v>
      </c>
      <c r="D141" s="73" t="s">
        <v>150</v>
      </c>
      <c r="E141" s="98">
        <f t="shared" si="22"/>
        <v>65267.189550462361</v>
      </c>
      <c r="F141" s="77">
        <f t="shared" si="23"/>
        <v>5267.1895504623608</v>
      </c>
      <c r="G141" s="48"/>
      <c r="H141" s="98">
        <f t="shared" si="24"/>
        <v>100000</v>
      </c>
      <c r="I141" s="73">
        <v>5000</v>
      </c>
      <c r="J141" s="98">
        <f t="shared" si="25"/>
        <v>65267.189550462361</v>
      </c>
      <c r="K141" s="77">
        <f t="shared" si="26"/>
        <v>-39732.810449537639</v>
      </c>
      <c r="M141" s="98">
        <f t="shared" si="27"/>
        <v>60000</v>
      </c>
      <c r="N141" s="73">
        <f t="shared" si="28"/>
        <v>0</v>
      </c>
      <c r="O141" s="98">
        <f t="shared" si="29"/>
        <v>65267.189550462361</v>
      </c>
      <c r="P141" s="77">
        <f t="shared" si="30"/>
        <v>5267.1895504623608</v>
      </c>
    </row>
    <row r="142" spans="1:16" x14ac:dyDescent="0.55000000000000004">
      <c r="A142" s="73">
        <v>140</v>
      </c>
      <c r="B142" s="74">
        <v>203.13119907223731</v>
      </c>
      <c r="C142" s="98">
        <f t="shared" si="21"/>
        <v>60000</v>
      </c>
      <c r="D142" s="73" t="s">
        <v>150</v>
      </c>
      <c r="E142" s="98">
        <f t="shared" si="22"/>
        <v>30469.679860835597</v>
      </c>
      <c r="F142" s="77">
        <f t="shared" si="23"/>
        <v>-29530.320139164403</v>
      </c>
      <c r="G142" s="48"/>
      <c r="H142" s="98">
        <f t="shared" si="24"/>
        <v>100000</v>
      </c>
      <c r="I142" s="73">
        <v>5000</v>
      </c>
      <c r="J142" s="98">
        <f t="shared" si="25"/>
        <v>30469.679860835597</v>
      </c>
      <c r="K142" s="77">
        <f t="shared" si="26"/>
        <v>-74530.320139164396</v>
      </c>
      <c r="M142" s="98">
        <f t="shared" si="27"/>
        <v>60000</v>
      </c>
      <c r="N142" s="73">
        <f t="shared" si="28"/>
        <v>0</v>
      </c>
      <c r="O142" s="98">
        <f t="shared" si="29"/>
        <v>30469.679860835597</v>
      </c>
      <c r="P142" s="77">
        <f t="shared" si="30"/>
        <v>-29530.320139164403</v>
      </c>
    </row>
    <row r="143" spans="1:16" x14ac:dyDescent="0.55000000000000004">
      <c r="A143" s="73">
        <v>141</v>
      </c>
      <c r="B143" s="74">
        <v>340.83071382793662</v>
      </c>
      <c r="C143" s="98">
        <f t="shared" si="21"/>
        <v>60000</v>
      </c>
      <c r="D143" s="73" t="s">
        <v>150</v>
      </c>
      <c r="E143" s="98">
        <f t="shared" si="22"/>
        <v>51124.607074190491</v>
      </c>
      <c r="F143" s="77">
        <f t="shared" si="23"/>
        <v>-8875.3929258095086</v>
      </c>
      <c r="G143" s="48"/>
      <c r="H143" s="98">
        <f t="shared" si="24"/>
        <v>100000</v>
      </c>
      <c r="I143" s="73">
        <v>5000</v>
      </c>
      <c r="J143" s="98">
        <f t="shared" si="25"/>
        <v>51124.607074190491</v>
      </c>
      <c r="K143" s="77">
        <f t="shared" si="26"/>
        <v>-53875.392925809509</v>
      </c>
      <c r="M143" s="98">
        <f t="shared" si="27"/>
        <v>60000</v>
      </c>
      <c r="N143" s="73">
        <f t="shared" si="28"/>
        <v>0</v>
      </c>
      <c r="O143" s="98">
        <f t="shared" si="29"/>
        <v>51124.607074190491</v>
      </c>
      <c r="P143" s="77">
        <f t="shared" si="30"/>
        <v>-8875.3929258095086</v>
      </c>
    </row>
    <row r="144" spans="1:16" x14ac:dyDescent="0.55000000000000004">
      <c r="A144" s="73">
        <v>142</v>
      </c>
      <c r="B144" s="74">
        <v>479.48240607928705</v>
      </c>
      <c r="C144" s="98">
        <f t="shared" si="21"/>
        <v>60000</v>
      </c>
      <c r="D144" s="73" t="s">
        <v>150</v>
      </c>
      <c r="E144" s="98">
        <f t="shared" si="22"/>
        <v>71922.360911893062</v>
      </c>
      <c r="F144" s="77">
        <f t="shared" si="23"/>
        <v>11922.360911893062</v>
      </c>
      <c r="G144" s="48"/>
      <c r="H144" s="98">
        <f t="shared" si="24"/>
        <v>100000</v>
      </c>
      <c r="I144" s="73">
        <v>5000</v>
      </c>
      <c r="J144" s="98">
        <f t="shared" si="25"/>
        <v>71922.360911893062</v>
      </c>
      <c r="K144" s="77">
        <f t="shared" si="26"/>
        <v>-33077.639088106938</v>
      </c>
      <c r="M144" s="98">
        <f t="shared" si="27"/>
        <v>60000</v>
      </c>
      <c r="N144" s="73">
        <f t="shared" si="28"/>
        <v>0</v>
      </c>
      <c r="O144" s="98">
        <f t="shared" si="29"/>
        <v>71922.360911893062</v>
      </c>
      <c r="P144" s="77">
        <f t="shared" si="30"/>
        <v>11922.360911893062</v>
      </c>
    </row>
    <row r="145" spans="1:16" x14ac:dyDescent="0.55000000000000004">
      <c r="A145" s="73">
        <v>143</v>
      </c>
      <c r="B145" s="74">
        <v>277.21793267616812</v>
      </c>
      <c r="C145" s="98">
        <f t="shared" si="21"/>
        <v>60000</v>
      </c>
      <c r="D145" s="73" t="s">
        <v>150</v>
      </c>
      <c r="E145" s="98">
        <f t="shared" si="22"/>
        <v>41582.689901425219</v>
      </c>
      <c r="F145" s="77">
        <f t="shared" si="23"/>
        <v>-18417.310098574781</v>
      </c>
      <c r="G145" s="48"/>
      <c r="H145" s="98">
        <f t="shared" si="24"/>
        <v>100000</v>
      </c>
      <c r="I145" s="73">
        <v>5000</v>
      </c>
      <c r="J145" s="98">
        <f t="shared" si="25"/>
        <v>41582.689901425219</v>
      </c>
      <c r="K145" s="77">
        <f t="shared" si="26"/>
        <v>-63417.310098574781</v>
      </c>
      <c r="M145" s="98">
        <f t="shared" si="27"/>
        <v>60000</v>
      </c>
      <c r="N145" s="73">
        <f t="shared" si="28"/>
        <v>0</v>
      </c>
      <c r="O145" s="98">
        <f t="shared" si="29"/>
        <v>41582.689901425219</v>
      </c>
      <c r="P145" s="77">
        <f t="shared" si="30"/>
        <v>-18417.310098574781</v>
      </c>
    </row>
    <row r="146" spans="1:16" x14ac:dyDescent="0.55000000000000004">
      <c r="A146" s="73">
        <v>144</v>
      </c>
      <c r="B146" s="74">
        <v>336.50929288613543</v>
      </c>
      <c r="C146" s="98">
        <f t="shared" si="21"/>
        <v>60000</v>
      </c>
      <c r="D146" s="73" t="s">
        <v>150</v>
      </c>
      <c r="E146" s="98">
        <f t="shared" si="22"/>
        <v>50476.393932920313</v>
      </c>
      <c r="F146" s="77">
        <f t="shared" si="23"/>
        <v>-9523.6060670796869</v>
      </c>
      <c r="G146" s="48"/>
      <c r="H146" s="98">
        <f t="shared" si="24"/>
        <v>100000</v>
      </c>
      <c r="I146" s="73">
        <v>5000</v>
      </c>
      <c r="J146" s="98">
        <f t="shared" si="25"/>
        <v>50476.393932920313</v>
      </c>
      <c r="K146" s="77">
        <f t="shared" si="26"/>
        <v>-54523.606067079687</v>
      </c>
      <c r="M146" s="98">
        <f t="shared" si="27"/>
        <v>60000</v>
      </c>
      <c r="N146" s="73">
        <f t="shared" si="28"/>
        <v>0</v>
      </c>
      <c r="O146" s="98">
        <f t="shared" si="29"/>
        <v>50476.393932920313</v>
      </c>
      <c r="P146" s="77">
        <f t="shared" si="30"/>
        <v>-9523.6060670796869</v>
      </c>
    </row>
    <row r="147" spans="1:16" x14ac:dyDescent="0.55000000000000004">
      <c r="A147" s="73">
        <v>145</v>
      </c>
      <c r="B147" s="74">
        <v>620.75258644367818</v>
      </c>
      <c r="C147" s="98">
        <f t="shared" si="21"/>
        <v>60000</v>
      </c>
      <c r="D147" s="73" t="s">
        <v>150</v>
      </c>
      <c r="E147" s="98">
        <f t="shared" si="22"/>
        <v>75000</v>
      </c>
      <c r="F147" s="77">
        <f t="shared" si="23"/>
        <v>15000</v>
      </c>
      <c r="G147" s="48"/>
      <c r="H147" s="98">
        <f t="shared" si="24"/>
        <v>100000</v>
      </c>
      <c r="I147" s="73">
        <v>5000</v>
      </c>
      <c r="J147" s="98">
        <f t="shared" si="25"/>
        <v>93112.887966551731</v>
      </c>
      <c r="K147" s="77">
        <f t="shared" si="26"/>
        <v>-11887.112033448269</v>
      </c>
      <c r="M147" s="98">
        <f t="shared" si="27"/>
        <v>100000</v>
      </c>
      <c r="N147" s="73">
        <f t="shared" si="28"/>
        <v>5000</v>
      </c>
      <c r="O147" s="98">
        <f t="shared" si="29"/>
        <v>93112.887966551731</v>
      </c>
      <c r="P147" s="77">
        <f t="shared" si="30"/>
        <v>-11887.112033448269</v>
      </c>
    </row>
    <row r="148" spans="1:16" x14ac:dyDescent="0.55000000000000004">
      <c r="A148" s="73">
        <v>146</v>
      </c>
      <c r="B148" s="74">
        <v>422.75460066530354</v>
      </c>
      <c r="C148" s="98">
        <f t="shared" si="21"/>
        <v>60000</v>
      </c>
      <c r="D148" s="73" t="s">
        <v>150</v>
      </c>
      <c r="E148" s="98">
        <f t="shared" si="22"/>
        <v>63413.190099795531</v>
      </c>
      <c r="F148" s="77">
        <f t="shared" si="23"/>
        <v>3413.1900997955308</v>
      </c>
      <c r="G148" s="48"/>
      <c r="H148" s="98">
        <f t="shared" si="24"/>
        <v>100000</v>
      </c>
      <c r="I148" s="73">
        <v>5000</v>
      </c>
      <c r="J148" s="98">
        <f t="shared" si="25"/>
        <v>63413.190099795531</v>
      </c>
      <c r="K148" s="77">
        <f t="shared" si="26"/>
        <v>-41586.809900204469</v>
      </c>
      <c r="M148" s="98">
        <f t="shared" si="27"/>
        <v>60000</v>
      </c>
      <c r="N148" s="73">
        <f t="shared" si="28"/>
        <v>0</v>
      </c>
      <c r="O148" s="98">
        <f t="shared" si="29"/>
        <v>63413.190099795531</v>
      </c>
      <c r="P148" s="77">
        <f t="shared" si="30"/>
        <v>3413.1900997955308</v>
      </c>
    </row>
    <row r="149" spans="1:16" x14ac:dyDescent="0.55000000000000004">
      <c r="A149" s="73">
        <v>147</v>
      </c>
      <c r="B149" s="74">
        <v>429.20010986663414</v>
      </c>
      <c r="C149" s="98">
        <f t="shared" si="21"/>
        <v>60000</v>
      </c>
      <c r="D149" s="73" t="s">
        <v>150</v>
      </c>
      <c r="E149" s="98">
        <f t="shared" si="22"/>
        <v>64380.016479995124</v>
      </c>
      <c r="F149" s="77">
        <f t="shared" si="23"/>
        <v>4380.0164799951235</v>
      </c>
      <c r="G149" s="48"/>
      <c r="H149" s="98">
        <f t="shared" si="24"/>
        <v>100000</v>
      </c>
      <c r="I149" s="73">
        <v>5000</v>
      </c>
      <c r="J149" s="98">
        <f t="shared" si="25"/>
        <v>64380.016479995124</v>
      </c>
      <c r="K149" s="77">
        <f t="shared" si="26"/>
        <v>-40619.983520004876</v>
      </c>
      <c r="M149" s="98">
        <f t="shared" si="27"/>
        <v>60000</v>
      </c>
      <c r="N149" s="73">
        <f t="shared" si="28"/>
        <v>0</v>
      </c>
      <c r="O149" s="98">
        <f t="shared" si="29"/>
        <v>64380.016479995124</v>
      </c>
      <c r="P149" s="77">
        <f t="shared" si="30"/>
        <v>4380.0164799951235</v>
      </c>
    </row>
    <row r="150" spans="1:16" x14ac:dyDescent="0.55000000000000004">
      <c r="A150" s="73">
        <v>148</v>
      </c>
      <c r="B150" s="74">
        <v>742.57637256996361</v>
      </c>
      <c r="C150" s="98">
        <f t="shared" si="21"/>
        <v>60000</v>
      </c>
      <c r="D150" s="73" t="s">
        <v>150</v>
      </c>
      <c r="E150" s="98">
        <f t="shared" si="22"/>
        <v>75000</v>
      </c>
      <c r="F150" s="77">
        <f t="shared" si="23"/>
        <v>15000</v>
      </c>
      <c r="G150" s="48"/>
      <c r="H150" s="98">
        <f t="shared" si="24"/>
        <v>100000</v>
      </c>
      <c r="I150" s="73">
        <v>5000</v>
      </c>
      <c r="J150" s="98">
        <f t="shared" si="25"/>
        <v>111386.45588549454</v>
      </c>
      <c r="K150" s="77">
        <f t="shared" si="26"/>
        <v>6386.4558854945353</v>
      </c>
      <c r="M150" s="98">
        <f t="shared" si="27"/>
        <v>100000</v>
      </c>
      <c r="N150" s="73">
        <f t="shared" si="28"/>
        <v>5000</v>
      </c>
      <c r="O150" s="98">
        <f t="shared" si="29"/>
        <v>111386.45588549454</v>
      </c>
      <c r="P150" s="77">
        <f t="shared" si="30"/>
        <v>6386.4558854945353</v>
      </c>
    </row>
    <row r="151" spans="1:16" x14ac:dyDescent="0.55000000000000004">
      <c r="A151" s="73">
        <v>149</v>
      </c>
      <c r="B151" s="74">
        <v>394.26252021851258</v>
      </c>
      <c r="C151" s="98">
        <f t="shared" si="21"/>
        <v>60000</v>
      </c>
      <c r="D151" s="73" t="s">
        <v>150</v>
      </c>
      <c r="E151" s="98">
        <f t="shared" si="22"/>
        <v>59139.378032776884</v>
      </c>
      <c r="F151" s="77">
        <f t="shared" si="23"/>
        <v>-860.62196722311637</v>
      </c>
      <c r="G151" s="48"/>
      <c r="H151" s="98">
        <f t="shared" si="24"/>
        <v>100000</v>
      </c>
      <c r="I151" s="73">
        <v>5000</v>
      </c>
      <c r="J151" s="98">
        <f t="shared" si="25"/>
        <v>59139.378032776884</v>
      </c>
      <c r="K151" s="77">
        <f t="shared" si="26"/>
        <v>-45860.621967223116</v>
      </c>
      <c r="M151" s="98">
        <f t="shared" si="27"/>
        <v>60000</v>
      </c>
      <c r="N151" s="73">
        <f t="shared" si="28"/>
        <v>0</v>
      </c>
      <c r="O151" s="98">
        <f t="shared" si="29"/>
        <v>59139.378032776884</v>
      </c>
      <c r="P151" s="77">
        <f t="shared" si="30"/>
        <v>-860.62196722311637</v>
      </c>
    </row>
    <row r="152" spans="1:16" x14ac:dyDescent="0.55000000000000004">
      <c r="A152" s="73">
        <v>150</v>
      </c>
      <c r="B152" s="74">
        <v>594.0000610370189</v>
      </c>
      <c r="C152" s="98">
        <f t="shared" si="21"/>
        <v>60000</v>
      </c>
      <c r="D152" s="73" t="s">
        <v>150</v>
      </c>
      <c r="E152" s="98">
        <f t="shared" si="22"/>
        <v>75000</v>
      </c>
      <c r="F152" s="77">
        <f t="shared" si="23"/>
        <v>15000</v>
      </c>
      <c r="G152" s="48"/>
      <c r="H152" s="98">
        <f t="shared" si="24"/>
        <v>100000</v>
      </c>
      <c r="I152" s="73">
        <v>5000</v>
      </c>
      <c r="J152" s="98">
        <f t="shared" si="25"/>
        <v>89100.009155552834</v>
      </c>
      <c r="K152" s="77">
        <f t="shared" si="26"/>
        <v>-15899.990844447166</v>
      </c>
      <c r="M152" s="98">
        <f t="shared" si="27"/>
        <v>100000</v>
      </c>
      <c r="N152" s="73">
        <f t="shared" si="28"/>
        <v>5000</v>
      </c>
      <c r="O152" s="98">
        <f t="shared" si="29"/>
        <v>89100.009155552834</v>
      </c>
      <c r="P152" s="77">
        <f t="shared" si="30"/>
        <v>-15899.990844447166</v>
      </c>
    </row>
    <row r="153" spans="1:16" x14ac:dyDescent="0.55000000000000004">
      <c r="A153" s="73">
        <v>151</v>
      </c>
      <c r="B153" s="74">
        <v>639.75951414532915</v>
      </c>
      <c r="C153" s="98">
        <f t="shared" si="21"/>
        <v>60000</v>
      </c>
      <c r="D153" s="73" t="s">
        <v>150</v>
      </c>
      <c r="E153" s="98">
        <f t="shared" si="22"/>
        <v>75000</v>
      </c>
      <c r="F153" s="77">
        <f t="shared" si="23"/>
        <v>15000</v>
      </c>
      <c r="G153" s="48"/>
      <c r="H153" s="98">
        <f t="shared" si="24"/>
        <v>100000</v>
      </c>
      <c r="I153" s="73">
        <v>5000</v>
      </c>
      <c r="J153" s="98">
        <f t="shared" si="25"/>
        <v>95963.927121799366</v>
      </c>
      <c r="K153" s="77">
        <f t="shared" si="26"/>
        <v>-9036.0728782006336</v>
      </c>
      <c r="M153" s="98">
        <f t="shared" si="27"/>
        <v>100000</v>
      </c>
      <c r="N153" s="73">
        <f t="shared" si="28"/>
        <v>5000</v>
      </c>
      <c r="O153" s="98">
        <f t="shared" si="29"/>
        <v>95963.927121799366</v>
      </c>
      <c r="P153" s="77">
        <f t="shared" si="30"/>
        <v>-9036.0728782006336</v>
      </c>
    </row>
    <row r="154" spans="1:16" x14ac:dyDescent="0.55000000000000004">
      <c r="A154" s="73">
        <v>152</v>
      </c>
      <c r="B154" s="74">
        <v>339.27426984466081</v>
      </c>
      <c r="C154" s="98">
        <f t="shared" si="21"/>
        <v>60000</v>
      </c>
      <c r="D154" s="73" t="s">
        <v>150</v>
      </c>
      <c r="E154" s="98">
        <f t="shared" si="22"/>
        <v>50891.140476699118</v>
      </c>
      <c r="F154" s="77">
        <f t="shared" si="23"/>
        <v>-9108.8595233008818</v>
      </c>
      <c r="G154" s="48"/>
      <c r="H154" s="98">
        <f t="shared" si="24"/>
        <v>100000</v>
      </c>
      <c r="I154" s="73">
        <v>5000</v>
      </c>
      <c r="J154" s="98">
        <f t="shared" si="25"/>
        <v>50891.140476699118</v>
      </c>
      <c r="K154" s="77">
        <f t="shared" si="26"/>
        <v>-54108.859523300882</v>
      </c>
      <c r="M154" s="98">
        <f t="shared" si="27"/>
        <v>60000</v>
      </c>
      <c r="N154" s="73">
        <f t="shared" si="28"/>
        <v>0</v>
      </c>
      <c r="O154" s="98">
        <f t="shared" si="29"/>
        <v>50891.140476699118</v>
      </c>
      <c r="P154" s="77">
        <f t="shared" si="30"/>
        <v>-9108.8595233008818</v>
      </c>
    </row>
    <row r="155" spans="1:16" x14ac:dyDescent="0.55000000000000004">
      <c r="A155" s="73">
        <v>153</v>
      </c>
      <c r="B155" s="74">
        <v>315.57969908749658</v>
      </c>
      <c r="C155" s="98">
        <f t="shared" si="21"/>
        <v>60000</v>
      </c>
      <c r="D155" s="73" t="s">
        <v>150</v>
      </c>
      <c r="E155" s="98">
        <f t="shared" si="22"/>
        <v>47336.954863124483</v>
      </c>
      <c r="F155" s="77">
        <f t="shared" si="23"/>
        <v>-12663.045136875517</v>
      </c>
      <c r="G155" s="48"/>
      <c r="H155" s="98">
        <f t="shared" si="24"/>
        <v>100000</v>
      </c>
      <c r="I155" s="73">
        <v>5000</v>
      </c>
      <c r="J155" s="98">
        <f t="shared" si="25"/>
        <v>47336.954863124483</v>
      </c>
      <c r="K155" s="77">
        <f t="shared" si="26"/>
        <v>-57663.045136875517</v>
      </c>
      <c r="M155" s="98">
        <f t="shared" si="27"/>
        <v>60000</v>
      </c>
      <c r="N155" s="73">
        <f t="shared" si="28"/>
        <v>0</v>
      </c>
      <c r="O155" s="98">
        <f t="shared" si="29"/>
        <v>47336.954863124483</v>
      </c>
      <c r="P155" s="77">
        <f t="shared" si="30"/>
        <v>-12663.045136875517</v>
      </c>
    </row>
    <row r="156" spans="1:16" x14ac:dyDescent="0.55000000000000004">
      <c r="A156" s="73">
        <v>154</v>
      </c>
      <c r="B156" s="74">
        <v>506.27155369731747</v>
      </c>
      <c r="C156" s="98">
        <f t="shared" si="21"/>
        <v>60000</v>
      </c>
      <c r="D156" s="73" t="s">
        <v>150</v>
      </c>
      <c r="E156" s="98">
        <f t="shared" si="22"/>
        <v>75000</v>
      </c>
      <c r="F156" s="77">
        <f t="shared" si="23"/>
        <v>15000</v>
      </c>
      <c r="G156" s="48"/>
      <c r="H156" s="98">
        <f t="shared" si="24"/>
        <v>100000</v>
      </c>
      <c r="I156" s="73">
        <v>5000</v>
      </c>
      <c r="J156" s="98">
        <f t="shared" si="25"/>
        <v>75940.733054597615</v>
      </c>
      <c r="K156" s="77">
        <f t="shared" si="26"/>
        <v>-29059.266945402385</v>
      </c>
      <c r="M156" s="98">
        <f t="shared" si="27"/>
        <v>100000</v>
      </c>
      <c r="N156" s="73">
        <f t="shared" si="28"/>
        <v>5000</v>
      </c>
      <c r="O156" s="98">
        <f t="shared" si="29"/>
        <v>75940.733054597615</v>
      </c>
      <c r="P156" s="77">
        <f t="shared" si="30"/>
        <v>-29059.266945402385</v>
      </c>
    </row>
    <row r="157" spans="1:16" x14ac:dyDescent="0.55000000000000004">
      <c r="A157" s="73">
        <v>155</v>
      </c>
      <c r="B157" s="74">
        <v>642.6160466322824</v>
      </c>
      <c r="C157" s="98">
        <f t="shared" si="21"/>
        <v>60000</v>
      </c>
      <c r="D157" s="73" t="s">
        <v>150</v>
      </c>
      <c r="E157" s="98">
        <f t="shared" si="22"/>
        <v>75000</v>
      </c>
      <c r="F157" s="77">
        <f t="shared" si="23"/>
        <v>15000</v>
      </c>
      <c r="G157" s="48"/>
      <c r="H157" s="98">
        <f t="shared" si="24"/>
        <v>100000</v>
      </c>
      <c r="I157" s="73">
        <v>5000</v>
      </c>
      <c r="J157" s="98">
        <f t="shared" si="25"/>
        <v>96392.406994842357</v>
      </c>
      <c r="K157" s="77">
        <f t="shared" si="26"/>
        <v>-8607.5930051576433</v>
      </c>
      <c r="M157" s="98">
        <f t="shared" si="27"/>
        <v>100000</v>
      </c>
      <c r="N157" s="73">
        <f t="shared" si="28"/>
        <v>5000</v>
      </c>
      <c r="O157" s="98">
        <f t="shared" si="29"/>
        <v>96392.406994842357</v>
      </c>
      <c r="P157" s="77">
        <f t="shared" si="30"/>
        <v>-8607.5930051576433</v>
      </c>
    </row>
    <row r="158" spans="1:16" x14ac:dyDescent="0.55000000000000004">
      <c r="A158" s="73">
        <v>156</v>
      </c>
      <c r="B158" s="74">
        <v>606.48823511459705</v>
      </c>
      <c r="C158" s="98">
        <f t="shared" si="21"/>
        <v>60000</v>
      </c>
      <c r="D158" s="73" t="s">
        <v>150</v>
      </c>
      <c r="E158" s="98">
        <f t="shared" si="22"/>
        <v>75000</v>
      </c>
      <c r="F158" s="77">
        <f t="shared" si="23"/>
        <v>15000</v>
      </c>
      <c r="G158" s="48"/>
      <c r="H158" s="98">
        <f t="shared" si="24"/>
        <v>100000</v>
      </c>
      <c r="I158" s="73">
        <v>5000</v>
      </c>
      <c r="J158" s="98">
        <f t="shared" si="25"/>
        <v>90973.235267189564</v>
      </c>
      <c r="K158" s="77">
        <f t="shared" si="26"/>
        <v>-14026.764732810436</v>
      </c>
      <c r="M158" s="98">
        <f t="shared" si="27"/>
        <v>100000</v>
      </c>
      <c r="N158" s="73">
        <f t="shared" si="28"/>
        <v>5000</v>
      </c>
      <c r="O158" s="98">
        <f t="shared" si="29"/>
        <v>90973.235267189564</v>
      </c>
      <c r="P158" s="77">
        <f t="shared" si="30"/>
        <v>-14026.764732810436</v>
      </c>
    </row>
    <row r="159" spans="1:16" x14ac:dyDescent="0.55000000000000004">
      <c r="A159" s="73">
        <v>157</v>
      </c>
      <c r="B159" s="74">
        <v>201.66631061738946</v>
      </c>
      <c r="C159" s="98">
        <f t="shared" si="21"/>
        <v>60000</v>
      </c>
      <c r="D159" s="73" t="s">
        <v>150</v>
      </c>
      <c r="E159" s="98">
        <f t="shared" si="22"/>
        <v>30249.946592608419</v>
      </c>
      <c r="F159" s="77">
        <f t="shared" si="23"/>
        <v>-29750.053407391581</v>
      </c>
      <c r="G159" s="48"/>
      <c r="H159" s="98">
        <f t="shared" si="24"/>
        <v>100000</v>
      </c>
      <c r="I159" s="73">
        <v>5000</v>
      </c>
      <c r="J159" s="98">
        <f t="shared" si="25"/>
        <v>30249.946592608419</v>
      </c>
      <c r="K159" s="77">
        <f t="shared" si="26"/>
        <v>-74750.053407391577</v>
      </c>
      <c r="M159" s="98">
        <f t="shared" si="27"/>
        <v>60000</v>
      </c>
      <c r="N159" s="73">
        <f t="shared" si="28"/>
        <v>0</v>
      </c>
      <c r="O159" s="98">
        <f t="shared" si="29"/>
        <v>30249.946592608419</v>
      </c>
      <c r="P159" s="77">
        <f t="shared" si="30"/>
        <v>-29750.053407391581</v>
      </c>
    </row>
    <row r="160" spans="1:16" x14ac:dyDescent="0.55000000000000004">
      <c r="A160" s="73">
        <v>158</v>
      </c>
      <c r="B160" s="74">
        <v>239.00265511032441</v>
      </c>
      <c r="C160" s="98">
        <f t="shared" si="21"/>
        <v>60000</v>
      </c>
      <c r="D160" s="73" t="s">
        <v>150</v>
      </c>
      <c r="E160" s="98">
        <f t="shared" si="22"/>
        <v>35850.398266548662</v>
      </c>
      <c r="F160" s="77">
        <f t="shared" si="23"/>
        <v>-24149.601733451338</v>
      </c>
      <c r="G160" s="48"/>
      <c r="H160" s="98">
        <f t="shared" si="24"/>
        <v>100000</v>
      </c>
      <c r="I160" s="73">
        <v>5000</v>
      </c>
      <c r="J160" s="98">
        <f t="shared" si="25"/>
        <v>35850.398266548662</v>
      </c>
      <c r="K160" s="77">
        <f t="shared" si="26"/>
        <v>-69149.601733451331</v>
      </c>
      <c r="M160" s="98">
        <f t="shared" si="27"/>
        <v>60000</v>
      </c>
      <c r="N160" s="73">
        <f t="shared" si="28"/>
        <v>0</v>
      </c>
      <c r="O160" s="98">
        <f t="shared" si="29"/>
        <v>35850.398266548662</v>
      </c>
      <c r="P160" s="77">
        <f t="shared" si="30"/>
        <v>-24149.601733451338</v>
      </c>
    </row>
    <row r="161" spans="1:16" x14ac:dyDescent="0.55000000000000004">
      <c r="A161" s="73">
        <v>159</v>
      </c>
      <c r="B161" s="74">
        <v>708.42616046632281</v>
      </c>
      <c r="C161" s="98">
        <f t="shared" si="21"/>
        <v>60000</v>
      </c>
      <c r="D161" s="73" t="s">
        <v>150</v>
      </c>
      <c r="E161" s="98">
        <f t="shared" si="22"/>
        <v>75000</v>
      </c>
      <c r="F161" s="77">
        <f t="shared" si="23"/>
        <v>15000</v>
      </c>
      <c r="G161" s="48"/>
      <c r="H161" s="98">
        <f t="shared" si="24"/>
        <v>100000</v>
      </c>
      <c r="I161" s="73">
        <v>5000</v>
      </c>
      <c r="J161" s="98">
        <f t="shared" si="25"/>
        <v>106263.92406994842</v>
      </c>
      <c r="K161" s="77">
        <f t="shared" si="26"/>
        <v>1263.9240699484217</v>
      </c>
      <c r="M161" s="98">
        <f t="shared" si="27"/>
        <v>100000</v>
      </c>
      <c r="N161" s="73">
        <f t="shared" si="28"/>
        <v>5000</v>
      </c>
      <c r="O161" s="98">
        <f t="shared" si="29"/>
        <v>106263.92406994842</v>
      </c>
      <c r="P161" s="77">
        <f t="shared" si="30"/>
        <v>1263.9240699484217</v>
      </c>
    </row>
    <row r="162" spans="1:16" x14ac:dyDescent="0.55000000000000004">
      <c r="A162" s="73">
        <v>160</v>
      </c>
      <c r="B162" s="74">
        <v>705.77105014191102</v>
      </c>
      <c r="C162" s="98">
        <f t="shared" si="21"/>
        <v>60000</v>
      </c>
      <c r="D162" s="73" t="s">
        <v>150</v>
      </c>
      <c r="E162" s="98">
        <f t="shared" si="22"/>
        <v>75000</v>
      </c>
      <c r="F162" s="77">
        <f t="shared" si="23"/>
        <v>15000</v>
      </c>
      <c r="G162" s="48"/>
      <c r="H162" s="98">
        <f t="shared" si="24"/>
        <v>100000</v>
      </c>
      <c r="I162" s="73">
        <v>5000</v>
      </c>
      <c r="J162" s="98">
        <f t="shared" si="25"/>
        <v>105865.65752128666</v>
      </c>
      <c r="K162" s="77">
        <f t="shared" si="26"/>
        <v>865.65752128665918</v>
      </c>
      <c r="M162" s="98">
        <f t="shared" si="27"/>
        <v>100000</v>
      </c>
      <c r="N162" s="73">
        <f t="shared" si="28"/>
        <v>5000</v>
      </c>
      <c r="O162" s="98">
        <f t="shared" si="29"/>
        <v>105865.65752128666</v>
      </c>
      <c r="P162" s="77">
        <f t="shared" si="30"/>
        <v>865.65752128665918</v>
      </c>
    </row>
    <row r="163" spans="1:16" x14ac:dyDescent="0.55000000000000004">
      <c r="A163" s="73">
        <v>161</v>
      </c>
      <c r="B163" s="74">
        <v>547.91100802636788</v>
      </c>
      <c r="C163" s="98">
        <f t="shared" si="21"/>
        <v>60000</v>
      </c>
      <c r="D163" s="73" t="s">
        <v>150</v>
      </c>
      <c r="E163" s="98">
        <f t="shared" si="22"/>
        <v>75000</v>
      </c>
      <c r="F163" s="77">
        <f t="shared" si="23"/>
        <v>15000</v>
      </c>
      <c r="G163" s="48"/>
      <c r="H163" s="98">
        <f t="shared" si="24"/>
        <v>100000</v>
      </c>
      <c r="I163" s="73">
        <v>5000</v>
      </c>
      <c r="J163" s="98">
        <f t="shared" si="25"/>
        <v>82186.651203955189</v>
      </c>
      <c r="K163" s="77">
        <f t="shared" si="26"/>
        <v>-22813.348796044811</v>
      </c>
      <c r="M163" s="98">
        <f t="shared" si="27"/>
        <v>100000</v>
      </c>
      <c r="N163" s="73">
        <f t="shared" si="28"/>
        <v>5000</v>
      </c>
      <c r="O163" s="98">
        <f t="shared" si="29"/>
        <v>82186.651203955189</v>
      </c>
      <c r="P163" s="77">
        <f t="shared" si="30"/>
        <v>-22813.348796044811</v>
      </c>
    </row>
    <row r="164" spans="1:16" x14ac:dyDescent="0.55000000000000004">
      <c r="A164" s="73">
        <v>162</v>
      </c>
      <c r="B164" s="74">
        <v>466.2068544572283</v>
      </c>
      <c r="C164" s="98">
        <f t="shared" si="21"/>
        <v>60000</v>
      </c>
      <c r="D164" s="73" t="s">
        <v>150</v>
      </c>
      <c r="E164" s="98">
        <f t="shared" si="22"/>
        <v>69931.028168584249</v>
      </c>
      <c r="F164" s="77">
        <f t="shared" si="23"/>
        <v>9931.0281685842492</v>
      </c>
      <c r="G164" s="48"/>
      <c r="H164" s="98">
        <f t="shared" si="24"/>
        <v>100000</v>
      </c>
      <c r="I164" s="73">
        <v>5000</v>
      </c>
      <c r="J164" s="98">
        <f t="shared" si="25"/>
        <v>69931.028168584249</v>
      </c>
      <c r="K164" s="77">
        <f t="shared" si="26"/>
        <v>-35068.971831415751</v>
      </c>
      <c r="M164" s="98">
        <f t="shared" si="27"/>
        <v>60000</v>
      </c>
      <c r="N164" s="73">
        <f t="shared" si="28"/>
        <v>0</v>
      </c>
      <c r="O164" s="98">
        <f t="shared" si="29"/>
        <v>69931.028168584249</v>
      </c>
      <c r="P164" s="77">
        <f t="shared" si="30"/>
        <v>9931.0281685842492</v>
      </c>
    </row>
    <row r="165" spans="1:16" x14ac:dyDescent="0.55000000000000004">
      <c r="A165" s="73">
        <v>163</v>
      </c>
      <c r="B165" s="74">
        <v>434.96810815759761</v>
      </c>
      <c r="C165" s="98">
        <f t="shared" si="21"/>
        <v>60000</v>
      </c>
      <c r="D165" s="73" t="s">
        <v>150</v>
      </c>
      <c r="E165" s="98">
        <f t="shared" si="22"/>
        <v>65245.21622363964</v>
      </c>
      <c r="F165" s="77">
        <f t="shared" si="23"/>
        <v>5245.2162236396398</v>
      </c>
      <c r="G165" s="48"/>
      <c r="H165" s="98">
        <f t="shared" si="24"/>
        <v>100000</v>
      </c>
      <c r="I165" s="73">
        <v>5000</v>
      </c>
      <c r="J165" s="98">
        <f t="shared" si="25"/>
        <v>65245.21622363964</v>
      </c>
      <c r="K165" s="77">
        <f t="shared" si="26"/>
        <v>-39754.78377636036</v>
      </c>
      <c r="M165" s="98">
        <f t="shared" si="27"/>
        <v>60000</v>
      </c>
      <c r="N165" s="73">
        <f t="shared" si="28"/>
        <v>0</v>
      </c>
      <c r="O165" s="98">
        <f t="shared" si="29"/>
        <v>65245.21622363964</v>
      </c>
      <c r="P165" s="77">
        <f t="shared" si="30"/>
        <v>5245.2162236396398</v>
      </c>
    </row>
    <row r="166" spans="1:16" x14ac:dyDescent="0.55000000000000004">
      <c r="A166" s="73">
        <v>164</v>
      </c>
      <c r="B166" s="74">
        <v>284.08459730826746</v>
      </c>
      <c r="C166" s="98">
        <f t="shared" si="21"/>
        <v>60000</v>
      </c>
      <c r="D166" s="73" t="s">
        <v>150</v>
      </c>
      <c r="E166" s="98">
        <f t="shared" si="22"/>
        <v>42612.689596240118</v>
      </c>
      <c r="F166" s="77">
        <f t="shared" si="23"/>
        <v>-17387.310403759882</v>
      </c>
      <c r="G166" s="48"/>
      <c r="H166" s="98">
        <f t="shared" si="24"/>
        <v>100000</v>
      </c>
      <c r="I166" s="73">
        <v>5000</v>
      </c>
      <c r="J166" s="98">
        <f t="shared" si="25"/>
        <v>42612.689596240118</v>
      </c>
      <c r="K166" s="77">
        <f t="shared" si="26"/>
        <v>-62387.310403759882</v>
      </c>
      <c r="M166" s="98">
        <f t="shared" si="27"/>
        <v>60000</v>
      </c>
      <c r="N166" s="73">
        <f t="shared" si="28"/>
        <v>0</v>
      </c>
      <c r="O166" s="98">
        <f t="shared" si="29"/>
        <v>42612.689596240118</v>
      </c>
      <c r="P166" s="77">
        <f t="shared" si="30"/>
        <v>-17387.310403759882</v>
      </c>
    </row>
    <row r="167" spans="1:16" x14ac:dyDescent="0.55000000000000004">
      <c r="A167" s="73">
        <v>165</v>
      </c>
      <c r="B167" s="74">
        <v>791.66844691305278</v>
      </c>
      <c r="C167" s="98">
        <f t="shared" si="21"/>
        <v>60000</v>
      </c>
      <c r="D167" s="73" t="s">
        <v>150</v>
      </c>
      <c r="E167" s="98">
        <f t="shared" si="22"/>
        <v>75000</v>
      </c>
      <c r="F167" s="77">
        <f t="shared" si="23"/>
        <v>15000</v>
      </c>
      <c r="G167" s="48"/>
      <c r="H167" s="98">
        <f t="shared" si="24"/>
        <v>100000</v>
      </c>
      <c r="I167" s="73">
        <v>5000</v>
      </c>
      <c r="J167" s="98">
        <f t="shared" si="25"/>
        <v>118750.26703695791</v>
      </c>
      <c r="K167" s="77">
        <f t="shared" si="26"/>
        <v>13750.267036957914</v>
      </c>
      <c r="M167" s="98">
        <f t="shared" si="27"/>
        <v>100000</v>
      </c>
      <c r="N167" s="73">
        <f t="shared" si="28"/>
        <v>5000</v>
      </c>
      <c r="O167" s="98">
        <f t="shared" si="29"/>
        <v>118750.26703695791</v>
      </c>
      <c r="P167" s="77">
        <f t="shared" si="30"/>
        <v>13750.267036957914</v>
      </c>
    </row>
    <row r="168" spans="1:16" x14ac:dyDescent="0.55000000000000004">
      <c r="A168" s="73">
        <v>166</v>
      </c>
      <c r="B168" s="74">
        <v>240.46754356517226</v>
      </c>
      <c r="C168" s="98">
        <f t="shared" si="21"/>
        <v>60000</v>
      </c>
      <c r="D168" s="73" t="s">
        <v>150</v>
      </c>
      <c r="E168" s="98">
        <f t="shared" si="22"/>
        <v>36070.131534775843</v>
      </c>
      <c r="F168" s="77">
        <f t="shared" si="23"/>
        <v>-23929.868465224157</v>
      </c>
      <c r="G168" s="48"/>
      <c r="H168" s="98">
        <f t="shared" si="24"/>
        <v>100000</v>
      </c>
      <c r="I168" s="73">
        <v>5000</v>
      </c>
      <c r="J168" s="98">
        <f t="shared" si="25"/>
        <v>36070.131534775843</v>
      </c>
      <c r="K168" s="77">
        <f t="shared" si="26"/>
        <v>-68929.868465224165</v>
      </c>
      <c r="M168" s="98">
        <f t="shared" si="27"/>
        <v>60000</v>
      </c>
      <c r="N168" s="73">
        <f t="shared" si="28"/>
        <v>0</v>
      </c>
      <c r="O168" s="98">
        <f t="shared" si="29"/>
        <v>36070.131534775843</v>
      </c>
      <c r="P168" s="77">
        <f t="shared" si="30"/>
        <v>-23929.868465224157</v>
      </c>
    </row>
    <row r="169" spans="1:16" x14ac:dyDescent="0.55000000000000004">
      <c r="A169" s="73">
        <v>167</v>
      </c>
      <c r="B169" s="74">
        <v>670.19257179479359</v>
      </c>
      <c r="C169" s="98">
        <f t="shared" si="21"/>
        <v>60000</v>
      </c>
      <c r="D169" s="73" t="s">
        <v>150</v>
      </c>
      <c r="E169" s="98">
        <f t="shared" si="22"/>
        <v>75000</v>
      </c>
      <c r="F169" s="77">
        <f t="shared" si="23"/>
        <v>15000</v>
      </c>
      <c r="G169" s="48"/>
      <c r="H169" s="98">
        <f t="shared" si="24"/>
        <v>100000</v>
      </c>
      <c r="I169" s="73">
        <v>5000</v>
      </c>
      <c r="J169" s="98">
        <f t="shared" si="25"/>
        <v>100528.88576921904</v>
      </c>
      <c r="K169" s="77">
        <f t="shared" si="26"/>
        <v>-4471.1142307809641</v>
      </c>
      <c r="M169" s="98">
        <f t="shared" si="27"/>
        <v>100000</v>
      </c>
      <c r="N169" s="73">
        <f t="shared" si="28"/>
        <v>5000</v>
      </c>
      <c r="O169" s="98">
        <f t="shared" si="29"/>
        <v>100528.88576921904</v>
      </c>
      <c r="P169" s="77">
        <f t="shared" si="30"/>
        <v>-4471.1142307809641</v>
      </c>
    </row>
    <row r="170" spans="1:16" x14ac:dyDescent="0.55000000000000004">
      <c r="A170" s="73">
        <v>168</v>
      </c>
      <c r="B170" s="74">
        <v>680.50172429578538</v>
      </c>
      <c r="C170" s="98">
        <f t="shared" si="21"/>
        <v>60000</v>
      </c>
      <c r="D170" s="73" t="s">
        <v>150</v>
      </c>
      <c r="E170" s="98">
        <f t="shared" si="22"/>
        <v>75000</v>
      </c>
      <c r="F170" s="77">
        <f t="shared" si="23"/>
        <v>15000</v>
      </c>
      <c r="G170" s="48"/>
      <c r="H170" s="98">
        <f t="shared" si="24"/>
        <v>100000</v>
      </c>
      <c r="I170" s="73">
        <v>5000</v>
      </c>
      <c r="J170" s="98">
        <f t="shared" si="25"/>
        <v>102075.2586443678</v>
      </c>
      <c r="K170" s="77">
        <f t="shared" si="26"/>
        <v>-2924.741355632199</v>
      </c>
      <c r="M170" s="98">
        <f t="shared" si="27"/>
        <v>100000</v>
      </c>
      <c r="N170" s="73">
        <f t="shared" si="28"/>
        <v>5000</v>
      </c>
      <c r="O170" s="98">
        <f t="shared" si="29"/>
        <v>102075.2586443678</v>
      </c>
      <c r="P170" s="77">
        <f t="shared" si="30"/>
        <v>-2924.741355632199</v>
      </c>
    </row>
    <row r="171" spans="1:16" x14ac:dyDescent="0.55000000000000004">
      <c r="A171" s="73">
        <v>169</v>
      </c>
      <c r="B171" s="74">
        <v>567.77855769524217</v>
      </c>
      <c r="C171" s="98">
        <f t="shared" si="21"/>
        <v>60000</v>
      </c>
      <c r="D171" s="73" t="s">
        <v>150</v>
      </c>
      <c r="E171" s="98">
        <f t="shared" si="22"/>
        <v>75000</v>
      </c>
      <c r="F171" s="77">
        <f t="shared" si="23"/>
        <v>15000</v>
      </c>
      <c r="G171" s="48"/>
      <c r="H171" s="98">
        <f t="shared" si="24"/>
        <v>100000</v>
      </c>
      <c r="I171" s="73">
        <v>5000</v>
      </c>
      <c r="J171" s="98">
        <f t="shared" si="25"/>
        <v>85166.783654286322</v>
      </c>
      <c r="K171" s="77">
        <f t="shared" si="26"/>
        <v>-19833.216345713678</v>
      </c>
      <c r="M171" s="98">
        <f t="shared" si="27"/>
        <v>100000</v>
      </c>
      <c r="N171" s="73">
        <f t="shared" si="28"/>
        <v>5000</v>
      </c>
      <c r="O171" s="98">
        <f t="shared" si="29"/>
        <v>85166.783654286322</v>
      </c>
      <c r="P171" s="77">
        <f t="shared" si="30"/>
        <v>-19833.216345713678</v>
      </c>
    </row>
    <row r="172" spans="1:16" x14ac:dyDescent="0.55000000000000004">
      <c r="A172" s="73">
        <v>170</v>
      </c>
      <c r="B172" s="74">
        <v>201.73955504013185</v>
      </c>
      <c r="C172" s="98">
        <f t="shared" si="21"/>
        <v>60000</v>
      </c>
      <c r="D172" s="73" t="s">
        <v>150</v>
      </c>
      <c r="E172" s="98">
        <f t="shared" si="22"/>
        <v>30260.933256019776</v>
      </c>
      <c r="F172" s="77">
        <f t="shared" si="23"/>
        <v>-29739.066743980224</v>
      </c>
      <c r="G172" s="48"/>
      <c r="H172" s="98">
        <f t="shared" si="24"/>
        <v>100000</v>
      </c>
      <c r="I172" s="73">
        <v>5000</v>
      </c>
      <c r="J172" s="98">
        <f t="shared" si="25"/>
        <v>30260.933256019776</v>
      </c>
      <c r="K172" s="77">
        <f t="shared" si="26"/>
        <v>-74739.06674398022</v>
      </c>
      <c r="M172" s="98">
        <f t="shared" si="27"/>
        <v>60000</v>
      </c>
      <c r="N172" s="73">
        <f t="shared" si="28"/>
        <v>0</v>
      </c>
      <c r="O172" s="98">
        <f t="shared" si="29"/>
        <v>30260.933256019776</v>
      </c>
      <c r="P172" s="77">
        <f t="shared" si="30"/>
        <v>-29739.066743980224</v>
      </c>
    </row>
    <row r="173" spans="1:16" x14ac:dyDescent="0.55000000000000004">
      <c r="A173" s="73">
        <v>171</v>
      </c>
      <c r="B173" s="74">
        <v>561.02175969725636</v>
      </c>
      <c r="C173" s="98">
        <f t="shared" si="21"/>
        <v>60000</v>
      </c>
      <c r="D173" s="73" t="s">
        <v>150</v>
      </c>
      <c r="E173" s="98">
        <f t="shared" si="22"/>
        <v>75000</v>
      </c>
      <c r="F173" s="77">
        <f t="shared" si="23"/>
        <v>15000</v>
      </c>
      <c r="G173" s="48"/>
      <c r="H173" s="98">
        <f t="shared" si="24"/>
        <v>100000</v>
      </c>
      <c r="I173" s="73">
        <v>5000</v>
      </c>
      <c r="J173" s="98">
        <f t="shared" si="25"/>
        <v>84153.263954588459</v>
      </c>
      <c r="K173" s="77">
        <f t="shared" si="26"/>
        <v>-20846.736045411541</v>
      </c>
      <c r="M173" s="98">
        <f t="shared" si="27"/>
        <v>100000</v>
      </c>
      <c r="N173" s="73">
        <f t="shared" si="28"/>
        <v>5000</v>
      </c>
      <c r="O173" s="98">
        <f t="shared" si="29"/>
        <v>84153.263954588459</v>
      </c>
      <c r="P173" s="77">
        <f t="shared" si="30"/>
        <v>-20846.736045411541</v>
      </c>
    </row>
    <row r="174" spans="1:16" x14ac:dyDescent="0.55000000000000004">
      <c r="A174" s="73">
        <v>172</v>
      </c>
      <c r="B174" s="74">
        <v>353.97808771019623</v>
      </c>
      <c r="C174" s="98">
        <f t="shared" si="21"/>
        <v>60000</v>
      </c>
      <c r="D174" s="73" t="s">
        <v>150</v>
      </c>
      <c r="E174" s="98">
        <f t="shared" si="22"/>
        <v>53096.713156529433</v>
      </c>
      <c r="F174" s="77">
        <f t="shared" si="23"/>
        <v>-6903.286843470567</v>
      </c>
      <c r="G174" s="48"/>
      <c r="H174" s="98">
        <f t="shared" si="24"/>
        <v>100000</v>
      </c>
      <c r="I174" s="73">
        <v>5000</v>
      </c>
      <c r="J174" s="98">
        <f t="shared" si="25"/>
        <v>53096.713156529433</v>
      </c>
      <c r="K174" s="77">
        <f t="shared" si="26"/>
        <v>-51903.286843470567</v>
      </c>
      <c r="M174" s="98">
        <f t="shared" si="27"/>
        <v>60000</v>
      </c>
      <c r="N174" s="73">
        <f t="shared" si="28"/>
        <v>0</v>
      </c>
      <c r="O174" s="98">
        <f t="shared" si="29"/>
        <v>53096.713156529433</v>
      </c>
      <c r="P174" s="77">
        <f t="shared" si="30"/>
        <v>-6903.286843470567</v>
      </c>
    </row>
    <row r="175" spans="1:16" x14ac:dyDescent="0.55000000000000004">
      <c r="A175" s="73">
        <v>173</v>
      </c>
      <c r="B175" s="74">
        <v>299.52085940122686</v>
      </c>
      <c r="C175" s="98">
        <f t="shared" si="21"/>
        <v>60000</v>
      </c>
      <c r="D175" s="73" t="s">
        <v>150</v>
      </c>
      <c r="E175" s="98">
        <f t="shared" si="22"/>
        <v>44928.12891018403</v>
      </c>
      <c r="F175" s="77">
        <f t="shared" si="23"/>
        <v>-15071.87108981597</v>
      </c>
      <c r="G175" s="48"/>
      <c r="H175" s="98">
        <f t="shared" si="24"/>
        <v>100000</v>
      </c>
      <c r="I175" s="73">
        <v>5000</v>
      </c>
      <c r="J175" s="98">
        <f t="shared" si="25"/>
        <v>44928.12891018403</v>
      </c>
      <c r="K175" s="77">
        <f t="shared" si="26"/>
        <v>-60071.87108981597</v>
      </c>
      <c r="M175" s="98">
        <f t="shared" si="27"/>
        <v>60000</v>
      </c>
      <c r="N175" s="73">
        <f t="shared" si="28"/>
        <v>0</v>
      </c>
      <c r="O175" s="98">
        <f t="shared" si="29"/>
        <v>44928.12891018403</v>
      </c>
      <c r="P175" s="77">
        <f t="shared" si="30"/>
        <v>-15071.87108981597</v>
      </c>
    </row>
    <row r="176" spans="1:16" x14ac:dyDescent="0.55000000000000004">
      <c r="A176" s="73">
        <v>174</v>
      </c>
      <c r="B176" s="74">
        <v>579.22299874874113</v>
      </c>
      <c r="C176" s="98">
        <f t="shared" si="21"/>
        <v>60000</v>
      </c>
      <c r="D176" s="73" t="s">
        <v>150</v>
      </c>
      <c r="E176" s="98">
        <f t="shared" si="22"/>
        <v>75000</v>
      </c>
      <c r="F176" s="77">
        <f t="shared" si="23"/>
        <v>15000</v>
      </c>
      <c r="G176" s="48"/>
      <c r="H176" s="98">
        <f t="shared" si="24"/>
        <v>100000</v>
      </c>
      <c r="I176" s="73">
        <v>5000</v>
      </c>
      <c r="J176" s="98">
        <f t="shared" si="25"/>
        <v>86883.44981231117</v>
      </c>
      <c r="K176" s="77">
        <f t="shared" si="26"/>
        <v>-18116.55018768883</v>
      </c>
      <c r="M176" s="98">
        <f t="shared" si="27"/>
        <v>100000</v>
      </c>
      <c r="N176" s="73">
        <f t="shared" si="28"/>
        <v>5000</v>
      </c>
      <c r="O176" s="98">
        <f t="shared" si="29"/>
        <v>86883.44981231117</v>
      </c>
      <c r="P176" s="77">
        <f t="shared" si="30"/>
        <v>-18116.55018768883</v>
      </c>
    </row>
    <row r="177" spans="1:16" x14ac:dyDescent="0.55000000000000004">
      <c r="A177" s="73">
        <v>175</v>
      </c>
      <c r="B177" s="74">
        <v>622.45551927243878</v>
      </c>
      <c r="C177" s="98">
        <f t="shared" si="21"/>
        <v>60000</v>
      </c>
      <c r="D177" s="73" t="s">
        <v>150</v>
      </c>
      <c r="E177" s="98">
        <f t="shared" si="22"/>
        <v>75000</v>
      </c>
      <c r="F177" s="77">
        <f t="shared" si="23"/>
        <v>15000</v>
      </c>
      <c r="G177" s="48"/>
      <c r="H177" s="98">
        <f t="shared" si="24"/>
        <v>100000</v>
      </c>
      <c r="I177" s="73">
        <v>5000</v>
      </c>
      <c r="J177" s="98">
        <f t="shared" si="25"/>
        <v>93368.32789086581</v>
      </c>
      <c r="K177" s="77">
        <f t="shared" si="26"/>
        <v>-11631.67210913419</v>
      </c>
      <c r="M177" s="98">
        <f t="shared" si="27"/>
        <v>100000</v>
      </c>
      <c r="N177" s="73">
        <f t="shared" si="28"/>
        <v>5000</v>
      </c>
      <c r="O177" s="98">
        <f t="shared" si="29"/>
        <v>93368.32789086581</v>
      </c>
      <c r="P177" s="77">
        <f t="shared" si="30"/>
        <v>-11631.67210913419</v>
      </c>
    </row>
    <row r="178" spans="1:16" x14ac:dyDescent="0.55000000000000004">
      <c r="A178" s="73">
        <v>176</v>
      </c>
      <c r="B178" s="74">
        <v>451.75939207129124</v>
      </c>
      <c r="C178" s="98">
        <f t="shared" si="21"/>
        <v>60000</v>
      </c>
      <c r="D178" s="73" t="s">
        <v>150</v>
      </c>
      <c r="E178" s="98">
        <f t="shared" si="22"/>
        <v>67763.908810693683</v>
      </c>
      <c r="F178" s="77">
        <f t="shared" si="23"/>
        <v>7763.9088106936833</v>
      </c>
      <c r="G178" s="48"/>
      <c r="H178" s="98">
        <f t="shared" si="24"/>
        <v>100000</v>
      </c>
      <c r="I178" s="73">
        <v>5000</v>
      </c>
      <c r="J178" s="98">
        <f t="shared" si="25"/>
        <v>67763.908810693683</v>
      </c>
      <c r="K178" s="77">
        <f t="shared" si="26"/>
        <v>-37236.091189306317</v>
      </c>
      <c r="M178" s="98">
        <f t="shared" si="27"/>
        <v>60000</v>
      </c>
      <c r="N178" s="73">
        <f t="shared" si="28"/>
        <v>0</v>
      </c>
      <c r="O178" s="98">
        <f t="shared" si="29"/>
        <v>67763.908810693683</v>
      </c>
      <c r="P178" s="77">
        <f t="shared" si="30"/>
        <v>7763.9088106936833</v>
      </c>
    </row>
    <row r="179" spans="1:16" x14ac:dyDescent="0.55000000000000004">
      <c r="A179" s="73">
        <v>177</v>
      </c>
      <c r="B179" s="74">
        <v>768.98098696859643</v>
      </c>
      <c r="C179" s="98">
        <f t="shared" si="21"/>
        <v>60000</v>
      </c>
      <c r="D179" s="73" t="s">
        <v>150</v>
      </c>
      <c r="E179" s="98">
        <f t="shared" si="22"/>
        <v>75000</v>
      </c>
      <c r="F179" s="77">
        <f t="shared" si="23"/>
        <v>15000</v>
      </c>
      <c r="G179" s="48"/>
      <c r="H179" s="98">
        <f t="shared" si="24"/>
        <v>100000</v>
      </c>
      <c r="I179" s="73">
        <v>5000</v>
      </c>
      <c r="J179" s="98">
        <f t="shared" si="25"/>
        <v>115347.14804528946</v>
      </c>
      <c r="K179" s="77">
        <f t="shared" si="26"/>
        <v>10347.148045289461</v>
      </c>
      <c r="M179" s="98">
        <f t="shared" si="27"/>
        <v>100000</v>
      </c>
      <c r="N179" s="73">
        <f t="shared" si="28"/>
        <v>5000</v>
      </c>
      <c r="O179" s="98">
        <f t="shared" si="29"/>
        <v>115347.14804528946</v>
      </c>
      <c r="P179" s="77">
        <f t="shared" si="30"/>
        <v>10347.148045289461</v>
      </c>
    </row>
    <row r="180" spans="1:16" x14ac:dyDescent="0.55000000000000004">
      <c r="A180" s="73">
        <v>178</v>
      </c>
      <c r="B180" s="74">
        <v>455.5864131595813</v>
      </c>
      <c r="C180" s="98">
        <f t="shared" si="21"/>
        <v>60000</v>
      </c>
      <c r="D180" s="73" t="s">
        <v>150</v>
      </c>
      <c r="E180" s="98">
        <f t="shared" si="22"/>
        <v>68337.961973937199</v>
      </c>
      <c r="F180" s="77">
        <f t="shared" si="23"/>
        <v>8337.9619739371992</v>
      </c>
      <c r="G180" s="48"/>
      <c r="H180" s="98">
        <f t="shared" si="24"/>
        <v>100000</v>
      </c>
      <c r="I180" s="73">
        <v>5000</v>
      </c>
      <c r="J180" s="98">
        <f t="shared" si="25"/>
        <v>68337.961973937199</v>
      </c>
      <c r="K180" s="77">
        <f t="shared" si="26"/>
        <v>-36662.038026062801</v>
      </c>
      <c r="M180" s="98">
        <f t="shared" si="27"/>
        <v>60000</v>
      </c>
      <c r="N180" s="73">
        <f t="shared" si="28"/>
        <v>0</v>
      </c>
      <c r="O180" s="98">
        <f t="shared" si="29"/>
        <v>68337.961973937199</v>
      </c>
      <c r="P180" s="77">
        <f t="shared" si="30"/>
        <v>8337.9619739371992</v>
      </c>
    </row>
    <row r="181" spans="1:16" x14ac:dyDescent="0.55000000000000004">
      <c r="A181" s="73">
        <v>179</v>
      </c>
      <c r="B181" s="74">
        <v>219.99572740867336</v>
      </c>
      <c r="C181" s="98">
        <f t="shared" si="21"/>
        <v>60000</v>
      </c>
      <c r="D181" s="73" t="s">
        <v>150</v>
      </c>
      <c r="E181" s="98">
        <f t="shared" si="22"/>
        <v>32999.359111301004</v>
      </c>
      <c r="F181" s="77">
        <f t="shared" si="23"/>
        <v>-27000.640888698996</v>
      </c>
      <c r="G181" s="48"/>
      <c r="H181" s="98">
        <f t="shared" si="24"/>
        <v>100000</v>
      </c>
      <c r="I181" s="73">
        <v>5000</v>
      </c>
      <c r="J181" s="98">
        <f t="shared" si="25"/>
        <v>32999.359111301004</v>
      </c>
      <c r="K181" s="77">
        <f t="shared" si="26"/>
        <v>-72000.640888698996</v>
      </c>
      <c r="M181" s="98">
        <f t="shared" si="27"/>
        <v>60000</v>
      </c>
      <c r="N181" s="73">
        <f t="shared" si="28"/>
        <v>0</v>
      </c>
      <c r="O181" s="98">
        <f t="shared" si="29"/>
        <v>32999.359111301004</v>
      </c>
      <c r="P181" s="77">
        <f t="shared" si="30"/>
        <v>-27000.640888698996</v>
      </c>
    </row>
    <row r="182" spans="1:16" x14ac:dyDescent="0.55000000000000004">
      <c r="A182" s="73">
        <v>180</v>
      </c>
      <c r="B182" s="74">
        <v>736.51539658803063</v>
      </c>
      <c r="C182" s="98">
        <f t="shared" si="21"/>
        <v>60000</v>
      </c>
      <c r="D182" s="73" t="s">
        <v>150</v>
      </c>
      <c r="E182" s="98">
        <f t="shared" si="22"/>
        <v>75000</v>
      </c>
      <c r="F182" s="77">
        <f t="shared" si="23"/>
        <v>15000</v>
      </c>
      <c r="G182" s="48"/>
      <c r="H182" s="98">
        <f t="shared" si="24"/>
        <v>100000</v>
      </c>
      <c r="I182" s="73">
        <v>5000</v>
      </c>
      <c r="J182" s="98">
        <f t="shared" si="25"/>
        <v>110477.3094882046</v>
      </c>
      <c r="K182" s="77">
        <f t="shared" si="26"/>
        <v>5477.3094882045989</v>
      </c>
      <c r="M182" s="98">
        <f t="shared" si="27"/>
        <v>100000</v>
      </c>
      <c r="N182" s="73">
        <f t="shared" si="28"/>
        <v>5000</v>
      </c>
      <c r="O182" s="98">
        <f t="shared" si="29"/>
        <v>110477.3094882046</v>
      </c>
      <c r="P182" s="77">
        <f t="shared" si="30"/>
        <v>5477.3094882045989</v>
      </c>
    </row>
    <row r="183" spans="1:16" x14ac:dyDescent="0.55000000000000004">
      <c r="A183" s="73">
        <v>181</v>
      </c>
      <c r="B183" s="74">
        <v>410.24811548203985</v>
      </c>
      <c r="C183" s="98">
        <f t="shared" si="21"/>
        <v>60000</v>
      </c>
      <c r="D183" s="73" t="s">
        <v>150</v>
      </c>
      <c r="E183" s="98">
        <f t="shared" si="22"/>
        <v>61537.21732230598</v>
      </c>
      <c r="F183" s="77">
        <f t="shared" si="23"/>
        <v>1537.2173223059799</v>
      </c>
      <c r="G183" s="48"/>
      <c r="H183" s="98">
        <f t="shared" si="24"/>
        <v>100000</v>
      </c>
      <c r="I183" s="73">
        <v>5000</v>
      </c>
      <c r="J183" s="98">
        <f t="shared" si="25"/>
        <v>61537.21732230598</v>
      </c>
      <c r="K183" s="77">
        <f t="shared" si="26"/>
        <v>-43462.78267769402</v>
      </c>
      <c r="M183" s="98">
        <f t="shared" si="27"/>
        <v>60000</v>
      </c>
      <c r="N183" s="73">
        <f t="shared" si="28"/>
        <v>0</v>
      </c>
      <c r="O183" s="98">
        <f t="shared" si="29"/>
        <v>61537.21732230598</v>
      </c>
      <c r="P183" s="77">
        <f t="shared" si="30"/>
        <v>1537.2173223059799</v>
      </c>
    </row>
    <row r="184" spans="1:16" x14ac:dyDescent="0.55000000000000004">
      <c r="A184" s="73">
        <v>182</v>
      </c>
      <c r="B184" s="74">
        <v>261.9830927457503</v>
      </c>
      <c r="C184" s="98">
        <f t="shared" si="21"/>
        <v>60000</v>
      </c>
      <c r="D184" s="73" t="s">
        <v>150</v>
      </c>
      <c r="E184" s="98">
        <f t="shared" si="22"/>
        <v>39297.463911862542</v>
      </c>
      <c r="F184" s="77">
        <f t="shared" si="23"/>
        <v>-20702.536088137458</v>
      </c>
      <c r="G184" s="48"/>
      <c r="H184" s="98">
        <f t="shared" si="24"/>
        <v>100000</v>
      </c>
      <c r="I184" s="73">
        <v>5000</v>
      </c>
      <c r="J184" s="98">
        <f t="shared" si="25"/>
        <v>39297.463911862542</v>
      </c>
      <c r="K184" s="77">
        <f t="shared" si="26"/>
        <v>-65702.536088137451</v>
      </c>
      <c r="M184" s="98">
        <f t="shared" si="27"/>
        <v>60000</v>
      </c>
      <c r="N184" s="73">
        <f t="shared" si="28"/>
        <v>0</v>
      </c>
      <c r="O184" s="98">
        <f t="shared" si="29"/>
        <v>39297.463911862542</v>
      </c>
      <c r="P184" s="77">
        <f t="shared" si="30"/>
        <v>-20702.536088137458</v>
      </c>
    </row>
    <row r="185" spans="1:16" x14ac:dyDescent="0.55000000000000004">
      <c r="A185" s="73">
        <v>183</v>
      </c>
      <c r="B185" s="74">
        <v>359.8010193182165</v>
      </c>
      <c r="C185" s="98">
        <f t="shared" si="21"/>
        <v>60000</v>
      </c>
      <c r="D185" s="73" t="s">
        <v>150</v>
      </c>
      <c r="E185" s="98">
        <f t="shared" si="22"/>
        <v>53970.152897732478</v>
      </c>
      <c r="F185" s="77">
        <f t="shared" si="23"/>
        <v>-6029.8471022675221</v>
      </c>
      <c r="G185" s="48"/>
      <c r="H185" s="98">
        <f t="shared" si="24"/>
        <v>100000</v>
      </c>
      <c r="I185" s="73">
        <v>5000</v>
      </c>
      <c r="J185" s="98">
        <f t="shared" si="25"/>
        <v>53970.152897732478</v>
      </c>
      <c r="K185" s="77">
        <f t="shared" si="26"/>
        <v>-51029.847102267522</v>
      </c>
      <c r="M185" s="98">
        <f t="shared" si="27"/>
        <v>60000</v>
      </c>
      <c r="N185" s="73">
        <f t="shared" si="28"/>
        <v>0</v>
      </c>
      <c r="O185" s="98">
        <f t="shared" si="29"/>
        <v>53970.152897732478</v>
      </c>
      <c r="P185" s="77">
        <f t="shared" si="30"/>
        <v>-6029.8471022675221</v>
      </c>
    </row>
    <row r="186" spans="1:16" x14ac:dyDescent="0.55000000000000004">
      <c r="A186" s="73">
        <v>184</v>
      </c>
      <c r="B186" s="74">
        <v>591.32663960692162</v>
      </c>
      <c r="C186" s="98">
        <f t="shared" si="21"/>
        <v>60000</v>
      </c>
      <c r="D186" s="73" t="s">
        <v>150</v>
      </c>
      <c r="E186" s="98">
        <f t="shared" si="22"/>
        <v>75000</v>
      </c>
      <c r="F186" s="77">
        <f t="shared" si="23"/>
        <v>15000</v>
      </c>
      <c r="G186" s="48"/>
      <c r="H186" s="98">
        <f t="shared" si="24"/>
        <v>100000</v>
      </c>
      <c r="I186" s="73">
        <v>5000</v>
      </c>
      <c r="J186" s="98">
        <f t="shared" si="25"/>
        <v>88698.995941038243</v>
      </c>
      <c r="K186" s="77">
        <f t="shared" si="26"/>
        <v>-16301.004058961757</v>
      </c>
      <c r="M186" s="98">
        <f t="shared" si="27"/>
        <v>100000</v>
      </c>
      <c r="N186" s="73">
        <f t="shared" si="28"/>
        <v>5000</v>
      </c>
      <c r="O186" s="98">
        <f t="shared" si="29"/>
        <v>88698.995941038243</v>
      </c>
      <c r="P186" s="77">
        <f t="shared" si="30"/>
        <v>-16301.004058961757</v>
      </c>
    </row>
    <row r="187" spans="1:16" x14ac:dyDescent="0.55000000000000004">
      <c r="A187" s="73">
        <v>185</v>
      </c>
      <c r="B187" s="74">
        <v>769.67680898464914</v>
      </c>
      <c r="C187" s="98">
        <f t="shared" si="21"/>
        <v>60000</v>
      </c>
      <c r="D187" s="73" t="s">
        <v>150</v>
      </c>
      <c r="E187" s="98">
        <f t="shared" si="22"/>
        <v>75000</v>
      </c>
      <c r="F187" s="77">
        <f t="shared" si="23"/>
        <v>15000</v>
      </c>
      <c r="G187" s="48"/>
      <c r="H187" s="98">
        <f t="shared" si="24"/>
        <v>100000</v>
      </c>
      <c r="I187" s="73">
        <v>5000</v>
      </c>
      <c r="J187" s="98">
        <f t="shared" si="25"/>
        <v>115451.52134769737</v>
      </c>
      <c r="K187" s="77">
        <f t="shared" si="26"/>
        <v>10451.521347697373</v>
      </c>
      <c r="M187" s="98">
        <f t="shared" si="27"/>
        <v>100000</v>
      </c>
      <c r="N187" s="73">
        <f t="shared" si="28"/>
        <v>5000</v>
      </c>
      <c r="O187" s="98">
        <f t="shared" si="29"/>
        <v>115451.52134769737</v>
      </c>
      <c r="P187" s="77">
        <f t="shared" si="30"/>
        <v>10451.521347697373</v>
      </c>
    </row>
    <row r="188" spans="1:16" x14ac:dyDescent="0.55000000000000004">
      <c r="A188" s="73">
        <v>186</v>
      </c>
      <c r="B188" s="74">
        <v>772.6065858943449</v>
      </c>
      <c r="C188" s="98">
        <f t="shared" si="21"/>
        <v>60000</v>
      </c>
      <c r="D188" s="73" t="s">
        <v>150</v>
      </c>
      <c r="E188" s="98">
        <f t="shared" si="22"/>
        <v>75000</v>
      </c>
      <c r="F188" s="77">
        <f t="shared" si="23"/>
        <v>15000</v>
      </c>
      <c r="G188" s="48"/>
      <c r="H188" s="98">
        <f t="shared" si="24"/>
        <v>100000</v>
      </c>
      <c r="I188" s="73">
        <v>5000</v>
      </c>
      <c r="J188" s="98">
        <f t="shared" si="25"/>
        <v>115890.98788415173</v>
      </c>
      <c r="K188" s="77">
        <f t="shared" si="26"/>
        <v>10890.987884151735</v>
      </c>
      <c r="M188" s="98">
        <f t="shared" si="27"/>
        <v>100000</v>
      </c>
      <c r="N188" s="73">
        <f t="shared" si="28"/>
        <v>5000</v>
      </c>
      <c r="O188" s="98">
        <f t="shared" si="29"/>
        <v>115890.98788415173</v>
      </c>
      <c r="P188" s="77">
        <f t="shared" si="30"/>
        <v>10890.987884151735</v>
      </c>
    </row>
    <row r="189" spans="1:16" x14ac:dyDescent="0.55000000000000004">
      <c r="A189" s="73">
        <v>187</v>
      </c>
      <c r="B189" s="74">
        <v>779.74791711172827</v>
      </c>
      <c r="C189" s="98">
        <f t="shared" si="21"/>
        <v>60000</v>
      </c>
      <c r="D189" s="73" t="s">
        <v>150</v>
      </c>
      <c r="E189" s="98">
        <f t="shared" si="22"/>
        <v>75000</v>
      </c>
      <c r="F189" s="77">
        <f t="shared" si="23"/>
        <v>15000</v>
      </c>
      <c r="G189" s="48"/>
      <c r="H189" s="98">
        <f t="shared" si="24"/>
        <v>100000</v>
      </c>
      <c r="I189" s="73">
        <v>5000</v>
      </c>
      <c r="J189" s="98">
        <f t="shared" si="25"/>
        <v>116962.18756675924</v>
      </c>
      <c r="K189" s="77">
        <f t="shared" si="26"/>
        <v>11962.187566759239</v>
      </c>
      <c r="M189" s="98">
        <f t="shared" si="27"/>
        <v>100000</v>
      </c>
      <c r="N189" s="73">
        <f t="shared" si="28"/>
        <v>5000</v>
      </c>
      <c r="O189" s="98">
        <f t="shared" si="29"/>
        <v>116962.18756675924</v>
      </c>
      <c r="P189" s="77">
        <f t="shared" si="30"/>
        <v>11962.187566759239</v>
      </c>
    </row>
    <row r="190" spans="1:16" x14ac:dyDescent="0.55000000000000004">
      <c r="A190" s="73">
        <v>188</v>
      </c>
      <c r="B190" s="74">
        <v>321.16458632160408</v>
      </c>
      <c r="C190" s="98">
        <f t="shared" si="21"/>
        <v>60000</v>
      </c>
      <c r="D190" s="73" t="s">
        <v>150</v>
      </c>
      <c r="E190" s="98">
        <f t="shared" si="22"/>
        <v>48174.687948240615</v>
      </c>
      <c r="F190" s="77">
        <f t="shared" si="23"/>
        <v>-11825.312051759385</v>
      </c>
      <c r="G190" s="48"/>
      <c r="H190" s="98">
        <f t="shared" si="24"/>
        <v>100000</v>
      </c>
      <c r="I190" s="73">
        <v>5000</v>
      </c>
      <c r="J190" s="98">
        <f t="shared" si="25"/>
        <v>48174.687948240615</v>
      </c>
      <c r="K190" s="77">
        <f t="shared" si="26"/>
        <v>-56825.312051759385</v>
      </c>
      <c r="M190" s="98">
        <f t="shared" si="27"/>
        <v>60000</v>
      </c>
      <c r="N190" s="73">
        <f t="shared" si="28"/>
        <v>0</v>
      </c>
      <c r="O190" s="98">
        <f t="shared" si="29"/>
        <v>48174.687948240615</v>
      </c>
      <c r="P190" s="77">
        <f t="shared" si="30"/>
        <v>-11825.312051759385</v>
      </c>
    </row>
    <row r="191" spans="1:16" x14ac:dyDescent="0.55000000000000004">
      <c r="A191" s="73">
        <v>189</v>
      </c>
      <c r="B191" s="74">
        <v>276.44886623737295</v>
      </c>
      <c r="C191" s="98">
        <f t="shared" si="21"/>
        <v>60000</v>
      </c>
      <c r="D191" s="73" t="s">
        <v>150</v>
      </c>
      <c r="E191" s="98">
        <f t="shared" si="22"/>
        <v>41467.329935605943</v>
      </c>
      <c r="F191" s="77">
        <f t="shared" si="23"/>
        <v>-18532.670064394057</v>
      </c>
      <c r="G191" s="48"/>
      <c r="H191" s="98">
        <f t="shared" si="24"/>
        <v>100000</v>
      </c>
      <c r="I191" s="73">
        <v>5000</v>
      </c>
      <c r="J191" s="98">
        <f t="shared" si="25"/>
        <v>41467.329935605943</v>
      </c>
      <c r="K191" s="77">
        <f t="shared" si="26"/>
        <v>-63532.670064394057</v>
      </c>
      <c r="M191" s="98">
        <f t="shared" si="27"/>
        <v>60000</v>
      </c>
      <c r="N191" s="73">
        <f t="shared" si="28"/>
        <v>0</v>
      </c>
      <c r="O191" s="98">
        <f t="shared" si="29"/>
        <v>41467.329935605943</v>
      </c>
      <c r="P191" s="77">
        <f t="shared" si="30"/>
        <v>-18532.670064394057</v>
      </c>
    </row>
    <row r="192" spans="1:16" x14ac:dyDescent="0.55000000000000004">
      <c r="A192" s="73">
        <v>190</v>
      </c>
      <c r="B192" s="74">
        <v>567.61375774407179</v>
      </c>
      <c r="C192" s="98">
        <f t="shared" si="21"/>
        <v>60000</v>
      </c>
      <c r="D192" s="73" t="s">
        <v>150</v>
      </c>
      <c r="E192" s="98">
        <f t="shared" si="22"/>
        <v>75000</v>
      </c>
      <c r="F192" s="77">
        <f t="shared" si="23"/>
        <v>15000</v>
      </c>
      <c r="G192" s="48"/>
      <c r="H192" s="98">
        <f t="shared" si="24"/>
        <v>100000</v>
      </c>
      <c r="I192" s="73">
        <v>5000</v>
      </c>
      <c r="J192" s="98">
        <f t="shared" si="25"/>
        <v>85142.063661610766</v>
      </c>
      <c r="K192" s="77">
        <f t="shared" si="26"/>
        <v>-19857.936338389234</v>
      </c>
      <c r="M192" s="98">
        <f t="shared" si="27"/>
        <v>100000</v>
      </c>
      <c r="N192" s="73">
        <f t="shared" si="28"/>
        <v>5000</v>
      </c>
      <c r="O192" s="98">
        <f t="shared" si="29"/>
        <v>85142.063661610766</v>
      </c>
      <c r="P192" s="77">
        <f t="shared" si="30"/>
        <v>-19857.936338389234</v>
      </c>
    </row>
    <row r="193" spans="1:16" x14ac:dyDescent="0.55000000000000004">
      <c r="A193" s="73">
        <v>191</v>
      </c>
      <c r="B193" s="74">
        <v>435.60899685659354</v>
      </c>
      <c r="C193" s="98">
        <f t="shared" si="21"/>
        <v>60000</v>
      </c>
      <c r="D193" s="73" t="s">
        <v>150</v>
      </c>
      <c r="E193" s="98">
        <f t="shared" si="22"/>
        <v>65341.34952848903</v>
      </c>
      <c r="F193" s="77">
        <f t="shared" si="23"/>
        <v>5341.3495284890305</v>
      </c>
      <c r="G193" s="48"/>
      <c r="H193" s="98">
        <f t="shared" si="24"/>
        <v>100000</v>
      </c>
      <c r="I193" s="73">
        <v>5000</v>
      </c>
      <c r="J193" s="98">
        <f t="shared" si="25"/>
        <v>65341.34952848903</v>
      </c>
      <c r="K193" s="77">
        <f t="shared" si="26"/>
        <v>-39658.65047151097</v>
      </c>
      <c r="M193" s="98">
        <f t="shared" si="27"/>
        <v>60000</v>
      </c>
      <c r="N193" s="73">
        <f t="shared" si="28"/>
        <v>0</v>
      </c>
      <c r="O193" s="98">
        <f t="shared" si="29"/>
        <v>65341.34952848903</v>
      </c>
      <c r="P193" s="77">
        <f t="shared" si="30"/>
        <v>5341.3495284890305</v>
      </c>
    </row>
    <row r="194" spans="1:16" x14ac:dyDescent="0.55000000000000004">
      <c r="A194" s="73">
        <v>192</v>
      </c>
      <c r="B194" s="74">
        <v>669.47843867305517</v>
      </c>
      <c r="C194" s="98">
        <f t="shared" si="21"/>
        <v>60000</v>
      </c>
      <c r="D194" s="73" t="s">
        <v>150</v>
      </c>
      <c r="E194" s="98">
        <f t="shared" si="22"/>
        <v>75000</v>
      </c>
      <c r="F194" s="77">
        <f t="shared" si="23"/>
        <v>15000</v>
      </c>
      <c r="G194" s="48"/>
      <c r="H194" s="98">
        <f t="shared" si="24"/>
        <v>100000</v>
      </c>
      <c r="I194" s="73">
        <v>5000</v>
      </c>
      <c r="J194" s="98">
        <f t="shared" si="25"/>
        <v>100421.76580095828</v>
      </c>
      <c r="K194" s="77">
        <f t="shared" si="26"/>
        <v>-4578.234199041719</v>
      </c>
      <c r="M194" s="98">
        <f t="shared" si="27"/>
        <v>100000</v>
      </c>
      <c r="N194" s="73">
        <f t="shared" si="28"/>
        <v>5000</v>
      </c>
      <c r="O194" s="98">
        <f t="shared" si="29"/>
        <v>100421.76580095828</v>
      </c>
      <c r="P194" s="77">
        <f t="shared" si="30"/>
        <v>-4578.234199041719</v>
      </c>
    </row>
    <row r="195" spans="1:16" x14ac:dyDescent="0.55000000000000004">
      <c r="A195" s="73">
        <v>193</v>
      </c>
      <c r="B195" s="74">
        <v>567.72362437818538</v>
      </c>
      <c r="C195" s="98">
        <f t="shared" si="21"/>
        <v>60000</v>
      </c>
      <c r="D195" s="73" t="s">
        <v>150</v>
      </c>
      <c r="E195" s="98">
        <f t="shared" si="22"/>
        <v>75000</v>
      </c>
      <c r="F195" s="77">
        <f t="shared" si="23"/>
        <v>15000</v>
      </c>
      <c r="G195" s="48"/>
      <c r="H195" s="98">
        <f t="shared" si="24"/>
        <v>100000</v>
      </c>
      <c r="I195" s="73">
        <v>5000</v>
      </c>
      <c r="J195" s="98">
        <f t="shared" si="25"/>
        <v>85158.543656727808</v>
      </c>
      <c r="K195" s="77">
        <f t="shared" si="26"/>
        <v>-19841.456343272192</v>
      </c>
      <c r="M195" s="98">
        <f t="shared" si="27"/>
        <v>100000</v>
      </c>
      <c r="N195" s="73">
        <f t="shared" si="28"/>
        <v>5000</v>
      </c>
      <c r="O195" s="98">
        <f t="shared" si="29"/>
        <v>85158.543656727808</v>
      </c>
      <c r="P195" s="77">
        <f t="shared" si="30"/>
        <v>-19841.456343272192</v>
      </c>
    </row>
    <row r="196" spans="1:16" x14ac:dyDescent="0.55000000000000004">
      <c r="A196" s="73">
        <v>194</v>
      </c>
      <c r="B196" s="74">
        <v>233.30790124210333</v>
      </c>
      <c r="C196" s="98">
        <f t="shared" ref="C196:C259" si="31">($S$2*$S$7)</f>
        <v>60000</v>
      </c>
      <c r="D196" s="73" t="s">
        <v>150</v>
      </c>
      <c r="E196" s="98">
        <f t="shared" ref="E196:E259" si="32">IF(B196&gt;500,500*$S$8,B196*$S$8)</f>
        <v>34996.185186315503</v>
      </c>
      <c r="F196" s="77">
        <f t="shared" ref="F196:F259" si="33">E196-C196</f>
        <v>-25003.814813684497</v>
      </c>
      <c r="G196" s="48"/>
      <c r="H196" s="98">
        <f t="shared" ref="H196:H259" si="34">$T$2*$T$7</f>
        <v>100000</v>
      </c>
      <c r="I196" s="73">
        <v>5000</v>
      </c>
      <c r="J196" s="98">
        <f t="shared" ref="J196:J259" si="35">B196*$S$8</f>
        <v>34996.185186315503</v>
      </c>
      <c r="K196" s="77">
        <f t="shared" ref="K196:K259" si="36">J196-(H196+I196)</f>
        <v>-70003.814813684497</v>
      </c>
      <c r="M196" s="98">
        <f t="shared" ref="M196:M259" si="37">IF(B196&gt;500,$T$2*$T$7,$S$2*$S$7)</f>
        <v>60000</v>
      </c>
      <c r="N196" s="73">
        <f t="shared" ref="N196:N259" si="38">IF(B196&gt;500,5000,0)</f>
        <v>0</v>
      </c>
      <c r="O196" s="98">
        <f t="shared" ref="O196:O259" si="39">B196*$S$8</f>
        <v>34996.185186315503</v>
      </c>
      <c r="P196" s="77">
        <f t="shared" ref="P196:P259" si="40">O196-(M196+N196)</f>
        <v>-25003.814813684497</v>
      </c>
    </row>
    <row r="197" spans="1:16" x14ac:dyDescent="0.55000000000000004">
      <c r="A197" s="73">
        <v>195</v>
      </c>
      <c r="B197" s="74">
        <v>575.89037751396222</v>
      </c>
      <c r="C197" s="98">
        <f t="shared" si="31"/>
        <v>60000</v>
      </c>
      <c r="D197" s="73" t="s">
        <v>150</v>
      </c>
      <c r="E197" s="98">
        <f t="shared" si="32"/>
        <v>75000</v>
      </c>
      <c r="F197" s="77">
        <f t="shared" si="33"/>
        <v>15000</v>
      </c>
      <c r="G197" s="48"/>
      <c r="H197" s="98">
        <f t="shared" si="34"/>
        <v>100000</v>
      </c>
      <c r="I197" s="73">
        <v>5000</v>
      </c>
      <c r="J197" s="98">
        <f t="shared" si="35"/>
        <v>86383.556627094338</v>
      </c>
      <c r="K197" s="77">
        <f t="shared" si="36"/>
        <v>-18616.443372905662</v>
      </c>
      <c r="M197" s="98">
        <f t="shared" si="37"/>
        <v>100000</v>
      </c>
      <c r="N197" s="73">
        <f t="shared" si="38"/>
        <v>5000</v>
      </c>
      <c r="O197" s="98">
        <f t="shared" si="39"/>
        <v>86383.556627094338</v>
      </c>
      <c r="P197" s="77">
        <f t="shared" si="40"/>
        <v>-18616.443372905662</v>
      </c>
    </row>
    <row r="198" spans="1:16" x14ac:dyDescent="0.55000000000000004">
      <c r="A198" s="73">
        <v>196</v>
      </c>
      <c r="B198" s="74">
        <v>568.89553514206364</v>
      </c>
      <c r="C198" s="98">
        <f t="shared" si="31"/>
        <v>60000</v>
      </c>
      <c r="D198" s="73" t="s">
        <v>150</v>
      </c>
      <c r="E198" s="98">
        <f t="shared" si="32"/>
        <v>75000</v>
      </c>
      <c r="F198" s="77">
        <f t="shared" si="33"/>
        <v>15000</v>
      </c>
      <c r="G198" s="48"/>
      <c r="H198" s="98">
        <f t="shared" si="34"/>
        <v>100000</v>
      </c>
      <c r="I198" s="73">
        <v>5000</v>
      </c>
      <c r="J198" s="98">
        <f t="shared" si="35"/>
        <v>85334.330271309547</v>
      </c>
      <c r="K198" s="77">
        <f t="shared" si="36"/>
        <v>-19665.669728690453</v>
      </c>
      <c r="M198" s="98">
        <f t="shared" si="37"/>
        <v>100000</v>
      </c>
      <c r="N198" s="73">
        <f t="shared" si="38"/>
        <v>5000</v>
      </c>
      <c r="O198" s="98">
        <f t="shared" si="39"/>
        <v>85334.330271309547</v>
      </c>
      <c r="P198" s="77">
        <f t="shared" si="40"/>
        <v>-19665.669728690453</v>
      </c>
    </row>
    <row r="199" spans="1:16" x14ac:dyDescent="0.55000000000000004">
      <c r="A199" s="73">
        <v>197</v>
      </c>
      <c r="B199" s="74">
        <v>711.42918179876096</v>
      </c>
      <c r="C199" s="98">
        <f t="shared" si="31"/>
        <v>60000</v>
      </c>
      <c r="D199" s="73" t="s">
        <v>150</v>
      </c>
      <c r="E199" s="98">
        <f t="shared" si="32"/>
        <v>75000</v>
      </c>
      <c r="F199" s="77">
        <f t="shared" si="33"/>
        <v>15000</v>
      </c>
      <c r="G199" s="48"/>
      <c r="H199" s="98">
        <f t="shared" si="34"/>
        <v>100000</v>
      </c>
      <c r="I199" s="73">
        <v>5000</v>
      </c>
      <c r="J199" s="98">
        <f t="shared" si="35"/>
        <v>106714.37726981414</v>
      </c>
      <c r="K199" s="77">
        <f t="shared" si="36"/>
        <v>1714.3772698141402</v>
      </c>
      <c r="M199" s="98">
        <f t="shared" si="37"/>
        <v>100000</v>
      </c>
      <c r="N199" s="73">
        <f t="shared" si="38"/>
        <v>5000</v>
      </c>
      <c r="O199" s="98">
        <f t="shared" si="39"/>
        <v>106714.37726981414</v>
      </c>
      <c r="P199" s="77">
        <f t="shared" si="40"/>
        <v>1714.3772698141402</v>
      </c>
    </row>
    <row r="200" spans="1:16" x14ac:dyDescent="0.55000000000000004">
      <c r="A200" s="73">
        <v>198</v>
      </c>
      <c r="B200" s="74">
        <v>268.02575762199774</v>
      </c>
      <c r="C200" s="98">
        <f t="shared" si="31"/>
        <v>60000</v>
      </c>
      <c r="D200" s="73" t="s">
        <v>150</v>
      </c>
      <c r="E200" s="98">
        <f t="shared" si="32"/>
        <v>40203.863643299665</v>
      </c>
      <c r="F200" s="77">
        <f t="shared" si="33"/>
        <v>-19796.136356700335</v>
      </c>
      <c r="G200" s="48"/>
      <c r="H200" s="98">
        <f t="shared" si="34"/>
        <v>100000</v>
      </c>
      <c r="I200" s="73">
        <v>5000</v>
      </c>
      <c r="J200" s="98">
        <f t="shared" si="35"/>
        <v>40203.863643299665</v>
      </c>
      <c r="K200" s="77">
        <f t="shared" si="36"/>
        <v>-64796.136356700335</v>
      </c>
      <c r="M200" s="98">
        <f t="shared" si="37"/>
        <v>60000</v>
      </c>
      <c r="N200" s="73">
        <f t="shared" si="38"/>
        <v>0</v>
      </c>
      <c r="O200" s="98">
        <f t="shared" si="39"/>
        <v>40203.863643299665</v>
      </c>
      <c r="P200" s="77">
        <f t="shared" si="40"/>
        <v>-19796.136356700335</v>
      </c>
    </row>
    <row r="201" spans="1:16" x14ac:dyDescent="0.55000000000000004">
      <c r="A201" s="73">
        <v>199</v>
      </c>
      <c r="B201" s="74">
        <v>298.87997070223093</v>
      </c>
      <c r="C201" s="98">
        <f t="shared" si="31"/>
        <v>60000</v>
      </c>
      <c r="D201" s="73" t="s">
        <v>150</v>
      </c>
      <c r="E201" s="98">
        <f t="shared" si="32"/>
        <v>44831.99560533464</v>
      </c>
      <c r="F201" s="77">
        <f t="shared" si="33"/>
        <v>-15168.00439466536</v>
      </c>
      <c r="G201" s="48"/>
      <c r="H201" s="98">
        <f t="shared" si="34"/>
        <v>100000</v>
      </c>
      <c r="I201" s="73">
        <v>5000</v>
      </c>
      <c r="J201" s="98">
        <f t="shared" si="35"/>
        <v>44831.99560533464</v>
      </c>
      <c r="K201" s="77">
        <f t="shared" si="36"/>
        <v>-60168.00439466536</v>
      </c>
      <c r="M201" s="98">
        <f t="shared" si="37"/>
        <v>60000</v>
      </c>
      <c r="N201" s="73">
        <f t="shared" si="38"/>
        <v>0</v>
      </c>
      <c r="O201" s="98">
        <f t="shared" si="39"/>
        <v>44831.99560533464</v>
      </c>
      <c r="P201" s="77">
        <f t="shared" si="40"/>
        <v>-15168.00439466536</v>
      </c>
    </row>
    <row r="202" spans="1:16" x14ac:dyDescent="0.55000000000000004">
      <c r="A202" s="73">
        <v>200</v>
      </c>
      <c r="B202" s="74">
        <v>644.68520157475518</v>
      </c>
      <c r="C202" s="98">
        <f t="shared" si="31"/>
        <v>60000</v>
      </c>
      <c r="D202" s="73" t="s">
        <v>150</v>
      </c>
      <c r="E202" s="98">
        <f t="shared" si="32"/>
        <v>75000</v>
      </c>
      <c r="F202" s="77">
        <f t="shared" si="33"/>
        <v>15000</v>
      </c>
      <c r="G202" s="48"/>
      <c r="H202" s="98">
        <f t="shared" si="34"/>
        <v>100000</v>
      </c>
      <c r="I202" s="73">
        <v>5000</v>
      </c>
      <c r="J202" s="98">
        <f t="shared" si="35"/>
        <v>96702.780236213279</v>
      </c>
      <c r="K202" s="77">
        <f t="shared" si="36"/>
        <v>-8297.2197637867212</v>
      </c>
      <c r="M202" s="98">
        <f t="shared" si="37"/>
        <v>100000</v>
      </c>
      <c r="N202" s="73">
        <f t="shared" si="38"/>
        <v>5000</v>
      </c>
      <c r="O202" s="98">
        <f t="shared" si="39"/>
        <v>96702.780236213279</v>
      </c>
      <c r="P202" s="77">
        <f t="shared" si="40"/>
        <v>-8297.2197637867212</v>
      </c>
    </row>
    <row r="203" spans="1:16" x14ac:dyDescent="0.55000000000000004">
      <c r="A203" s="73">
        <v>201</v>
      </c>
      <c r="B203" s="74">
        <v>571.27597888119135</v>
      </c>
      <c r="C203" s="98">
        <f t="shared" si="31"/>
        <v>60000</v>
      </c>
      <c r="D203" s="73" t="s">
        <v>150</v>
      </c>
      <c r="E203" s="98">
        <f t="shared" si="32"/>
        <v>75000</v>
      </c>
      <c r="F203" s="77">
        <f t="shared" si="33"/>
        <v>15000</v>
      </c>
      <c r="G203" s="48"/>
      <c r="H203" s="98">
        <f t="shared" si="34"/>
        <v>100000</v>
      </c>
      <c r="I203" s="73">
        <v>5000</v>
      </c>
      <c r="J203" s="98">
        <f t="shared" si="35"/>
        <v>85691.396832178696</v>
      </c>
      <c r="K203" s="77">
        <f t="shared" si="36"/>
        <v>-19308.603167821304</v>
      </c>
      <c r="M203" s="98">
        <f t="shared" si="37"/>
        <v>100000</v>
      </c>
      <c r="N203" s="73">
        <f t="shared" si="38"/>
        <v>5000</v>
      </c>
      <c r="O203" s="98">
        <f t="shared" si="39"/>
        <v>85691.396832178696</v>
      </c>
      <c r="P203" s="77">
        <f t="shared" si="40"/>
        <v>-19308.603167821304</v>
      </c>
    </row>
    <row r="204" spans="1:16" x14ac:dyDescent="0.55000000000000004">
      <c r="A204" s="73">
        <v>202</v>
      </c>
      <c r="B204" s="74">
        <v>362.62092959379868</v>
      </c>
      <c r="C204" s="98">
        <f t="shared" si="31"/>
        <v>60000</v>
      </c>
      <c r="D204" s="73" t="s">
        <v>150</v>
      </c>
      <c r="E204" s="98">
        <f t="shared" si="32"/>
        <v>54393.139439069804</v>
      </c>
      <c r="F204" s="77">
        <f t="shared" si="33"/>
        <v>-5606.8605609301958</v>
      </c>
      <c r="G204" s="48"/>
      <c r="H204" s="98">
        <f t="shared" si="34"/>
        <v>100000</v>
      </c>
      <c r="I204" s="73">
        <v>5000</v>
      </c>
      <c r="J204" s="98">
        <f t="shared" si="35"/>
        <v>54393.139439069804</v>
      </c>
      <c r="K204" s="77">
        <f t="shared" si="36"/>
        <v>-50606.860560930196</v>
      </c>
      <c r="M204" s="98">
        <f t="shared" si="37"/>
        <v>60000</v>
      </c>
      <c r="N204" s="73">
        <f t="shared" si="38"/>
        <v>0</v>
      </c>
      <c r="O204" s="98">
        <f t="shared" si="39"/>
        <v>54393.139439069804</v>
      </c>
      <c r="P204" s="77">
        <f t="shared" si="40"/>
        <v>-5606.8605609301958</v>
      </c>
    </row>
    <row r="205" spans="1:16" x14ac:dyDescent="0.55000000000000004">
      <c r="A205" s="73">
        <v>203</v>
      </c>
      <c r="B205" s="74">
        <v>586.19953001495401</v>
      </c>
      <c r="C205" s="98">
        <f t="shared" si="31"/>
        <v>60000</v>
      </c>
      <c r="D205" s="73" t="s">
        <v>150</v>
      </c>
      <c r="E205" s="98">
        <f t="shared" si="32"/>
        <v>75000</v>
      </c>
      <c r="F205" s="77">
        <f t="shared" si="33"/>
        <v>15000</v>
      </c>
      <c r="G205" s="48"/>
      <c r="H205" s="98">
        <f t="shared" si="34"/>
        <v>100000</v>
      </c>
      <c r="I205" s="73">
        <v>5000</v>
      </c>
      <c r="J205" s="98">
        <f t="shared" si="35"/>
        <v>87929.929502243103</v>
      </c>
      <c r="K205" s="77">
        <f t="shared" si="36"/>
        <v>-17070.070497756897</v>
      </c>
      <c r="M205" s="98">
        <f t="shared" si="37"/>
        <v>100000</v>
      </c>
      <c r="N205" s="73">
        <f t="shared" si="38"/>
        <v>5000</v>
      </c>
      <c r="O205" s="98">
        <f t="shared" si="39"/>
        <v>87929.929502243103</v>
      </c>
      <c r="P205" s="77">
        <f t="shared" si="40"/>
        <v>-17070.070497756897</v>
      </c>
    </row>
    <row r="206" spans="1:16" x14ac:dyDescent="0.55000000000000004">
      <c r="A206" s="73">
        <v>204</v>
      </c>
      <c r="B206" s="74">
        <v>489.46195867793818</v>
      </c>
      <c r="C206" s="98">
        <f t="shared" si="31"/>
        <v>60000</v>
      </c>
      <c r="D206" s="73" t="s">
        <v>150</v>
      </c>
      <c r="E206" s="98">
        <f t="shared" si="32"/>
        <v>73419.293801690728</v>
      </c>
      <c r="F206" s="77">
        <f t="shared" si="33"/>
        <v>13419.293801690728</v>
      </c>
      <c r="G206" s="48"/>
      <c r="H206" s="98">
        <f t="shared" si="34"/>
        <v>100000</v>
      </c>
      <c r="I206" s="73">
        <v>5000</v>
      </c>
      <c r="J206" s="98">
        <f t="shared" si="35"/>
        <v>73419.293801690728</v>
      </c>
      <c r="K206" s="77">
        <f t="shared" si="36"/>
        <v>-31580.706198309272</v>
      </c>
      <c r="M206" s="98">
        <f t="shared" si="37"/>
        <v>60000</v>
      </c>
      <c r="N206" s="73">
        <f t="shared" si="38"/>
        <v>0</v>
      </c>
      <c r="O206" s="98">
        <f t="shared" si="39"/>
        <v>73419.293801690728</v>
      </c>
      <c r="P206" s="77">
        <f t="shared" si="40"/>
        <v>13419.293801690728</v>
      </c>
    </row>
    <row r="207" spans="1:16" x14ac:dyDescent="0.55000000000000004">
      <c r="A207" s="73">
        <v>205</v>
      </c>
      <c r="B207" s="74">
        <v>656.99026459547713</v>
      </c>
      <c r="C207" s="98">
        <f t="shared" si="31"/>
        <v>60000</v>
      </c>
      <c r="D207" s="73" t="s">
        <v>150</v>
      </c>
      <c r="E207" s="98">
        <f t="shared" si="32"/>
        <v>75000</v>
      </c>
      <c r="F207" s="77">
        <f t="shared" si="33"/>
        <v>15000</v>
      </c>
      <c r="G207" s="48"/>
      <c r="H207" s="98">
        <f t="shared" si="34"/>
        <v>100000</v>
      </c>
      <c r="I207" s="73">
        <v>5000</v>
      </c>
      <c r="J207" s="98">
        <f t="shared" si="35"/>
        <v>98548.539689321566</v>
      </c>
      <c r="K207" s="77">
        <f t="shared" si="36"/>
        <v>-6451.4603106784343</v>
      </c>
      <c r="M207" s="98">
        <f t="shared" si="37"/>
        <v>100000</v>
      </c>
      <c r="N207" s="73">
        <f t="shared" si="38"/>
        <v>5000</v>
      </c>
      <c r="O207" s="98">
        <f t="shared" si="39"/>
        <v>98548.539689321566</v>
      </c>
      <c r="P207" s="77">
        <f t="shared" si="40"/>
        <v>-6451.4603106784343</v>
      </c>
    </row>
    <row r="208" spans="1:16" x14ac:dyDescent="0.55000000000000004">
      <c r="A208" s="73">
        <v>206</v>
      </c>
      <c r="B208" s="74">
        <v>224.42701498458814</v>
      </c>
      <c r="C208" s="98">
        <f t="shared" si="31"/>
        <v>60000</v>
      </c>
      <c r="D208" s="73" t="s">
        <v>150</v>
      </c>
      <c r="E208" s="98">
        <f t="shared" si="32"/>
        <v>33664.052247688218</v>
      </c>
      <c r="F208" s="77">
        <f t="shared" si="33"/>
        <v>-26335.947752311782</v>
      </c>
      <c r="G208" s="48"/>
      <c r="H208" s="98">
        <f t="shared" si="34"/>
        <v>100000</v>
      </c>
      <c r="I208" s="73">
        <v>5000</v>
      </c>
      <c r="J208" s="98">
        <f t="shared" si="35"/>
        <v>33664.052247688218</v>
      </c>
      <c r="K208" s="77">
        <f t="shared" si="36"/>
        <v>-71335.947752311782</v>
      </c>
      <c r="M208" s="98">
        <f t="shared" si="37"/>
        <v>60000</v>
      </c>
      <c r="N208" s="73">
        <f t="shared" si="38"/>
        <v>0</v>
      </c>
      <c r="O208" s="98">
        <f t="shared" si="39"/>
        <v>33664.052247688218</v>
      </c>
      <c r="P208" s="77">
        <f t="shared" si="40"/>
        <v>-26335.947752311782</v>
      </c>
    </row>
    <row r="209" spans="1:16" x14ac:dyDescent="0.55000000000000004">
      <c r="A209" s="73">
        <v>207</v>
      </c>
      <c r="B209" s="74">
        <v>705.9175389873958</v>
      </c>
      <c r="C209" s="98">
        <f t="shared" si="31"/>
        <v>60000</v>
      </c>
      <c r="D209" s="73" t="s">
        <v>150</v>
      </c>
      <c r="E209" s="98">
        <f t="shared" si="32"/>
        <v>75000</v>
      </c>
      <c r="F209" s="77">
        <f t="shared" si="33"/>
        <v>15000</v>
      </c>
      <c r="G209" s="48"/>
      <c r="H209" s="98">
        <f t="shared" si="34"/>
        <v>100000</v>
      </c>
      <c r="I209" s="73">
        <v>5000</v>
      </c>
      <c r="J209" s="98">
        <f t="shared" si="35"/>
        <v>105887.63084810937</v>
      </c>
      <c r="K209" s="77">
        <f t="shared" si="36"/>
        <v>887.63084810937289</v>
      </c>
      <c r="M209" s="98">
        <f t="shared" si="37"/>
        <v>100000</v>
      </c>
      <c r="N209" s="73">
        <f t="shared" si="38"/>
        <v>5000</v>
      </c>
      <c r="O209" s="98">
        <f t="shared" si="39"/>
        <v>105887.63084810937</v>
      </c>
      <c r="P209" s="77">
        <f t="shared" si="40"/>
        <v>887.63084810937289</v>
      </c>
    </row>
    <row r="210" spans="1:16" x14ac:dyDescent="0.55000000000000004">
      <c r="A210" s="73">
        <v>208</v>
      </c>
      <c r="B210" s="74">
        <v>228.51039155247659</v>
      </c>
      <c r="C210" s="98">
        <f t="shared" si="31"/>
        <v>60000</v>
      </c>
      <c r="D210" s="73" t="s">
        <v>150</v>
      </c>
      <c r="E210" s="98">
        <f t="shared" si="32"/>
        <v>34276.55873287149</v>
      </c>
      <c r="F210" s="77">
        <f t="shared" si="33"/>
        <v>-25723.44126712851</v>
      </c>
      <c r="G210" s="48"/>
      <c r="H210" s="98">
        <f t="shared" si="34"/>
        <v>100000</v>
      </c>
      <c r="I210" s="73">
        <v>5000</v>
      </c>
      <c r="J210" s="98">
        <f t="shared" si="35"/>
        <v>34276.55873287149</v>
      </c>
      <c r="K210" s="77">
        <f t="shared" si="36"/>
        <v>-70723.44126712851</v>
      </c>
      <c r="M210" s="98">
        <f t="shared" si="37"/>
        <v>60000</v>
      </c>
      <c r="N210" s="73">
        <f t="shared" si="38"/>
        <v>0</v>
      </c>
      <c r="O210" s="98">
        <f t="shared" si="39"/>
        <v>34276.55873287149</v>
      </c>
      <c r="P210" s="77">
        <f t="shared" si="40"/>
        <v>-25723.44126712851</v>
      </c>
    </row>
    <row r="211" spans="1:16" x14ac:dyDescent="0.55000000000000004">
      <c r="A211" s="73">
        <v>209</v>
      </c>
      <c r="B211" s="74">
        <v>504.11084322641682</v>
      </c>
      <c r="C211" s="98">
        <f t="shared" si="31"/>
        <v>60000</v>
      </c>
      <c r="D211" s="73" t="s">
        <v>150</v>
      </c>
      <c r="E211" s="98">
        <f t="shared" si="32"/>
        <v>75000</v>
      </c>
      <c r="F211" s="77">
        <f t="shared" si="33"/>
        <v>15000</v>
      </c>
      <c r="G211" s="48"/>
      <c r="H211" s="98">
        <f t="shared" si="34"/>
        <v>100000</v>
      </c>
      <c r="I211" s="73">
        <v>5000</v>
      </c>
      <c r="J211" s="98">
        <f t="shared" si="35"/>
        <v>75616.626483962522</v>
      </c>
      <c r="K211" s="77">
        <f t="shared" si="36"/>
        <v>-29383.373516037478</v>
      </c>
      <c r="M211" s="98">
        <f t="shared" si="37"/>
        <v>100000</v>
      </c>
      <c r="N211" s="73">
        <f t="shared" si="38"/>
        <v>5000</v>
      </c>
      <c r="O211" s="98">
        <f t="shared" si="39"/>
        <v>75616.626483962522</v>
      </c>
      <c r="P211" s="77">
        <f t="shared" si="40"/>
        <v>-29383.373516037478</v>
      </c>
    </row>
    <row r="212" spans="1:16" x14ac:dyDescent="0.55000000000000004">
      <c r="A212" s="73">
        <v>210</v>
      </c>
      <c r="B212" s="74">
        <v>613.28165532395394</v>
      </c>
      <c r="C212" s="98">
        <f t="shared" si="31"/>
        <v>60000</v>
      </c>
      <c r="D212" s="73" t="s">
        <v>150</v>
      </c>
      <c r="E212" s="98">
        <f t="shared" si="32"/>
        <v>75000</v>
      </c>
      <c r="F212" s="77">
        <f t="shared" si="33"/>
        <v>15000</v>
      </c>
      <c r="G212" s="48"/>
      <c r="H212" s="98">
        <f t="shared" si="34"/>
        <v>100000</v>
      </c>
      <c r="I212" s="73">
        <v>5000</v>
      </c>
      <c r="J212" s="98">
        <f t="shared" si="35"/>
        <v>91992.248298593098</v>
      </c>
      <c r="K212" s="77">
        <f t="shared" si="36"/>
        <v>-13007.751701406902</v>
      </c>
      <c r="M212" s="98">
        <f t="shared" si="37"/>
        <v>100000</v>
      </c>
      <c r="N212" s="73">
        <f t="shared" si="38"/>
        <v>5000</v>
      </c>
      <c r="O212" s="98">
        <f t="shared" si="39"/>
        <v>91992.248298593098</v>
      </c>
      <c r="P212" s="77">
        <f t="shared" si="40"/>
        <v>-13007.751701406902</v>
      </c>
    </row>
    <row r="213" spans="1:16" x14ac:dyDescent="0.55000000000000004">
      <c r="A213" s="73">
        <v>211</v>
      </c>
      <c r="B213" s="74">
        <v>579.68077639088108</v>
      </c>
      <c r="C213" s="98">
        <f t="shared" si="31"/>
        <v>60000</v>
      </c>
      <c r="D213" s="73" t="s">
        <v>150</v>
      </c>
      <c r="E213" s="98">
        <f t="shared" si="32"/>
        <v>75000</v>
      </c>
      <c r="F213" s="77">
        <f t="shared" si="33"/>
        <v>15000</v>
      </c>
      <c r="G213" s="48"/>
      <c r="H213" s="98">
        <f t="shared" si="34"/>
        <v>100000</v>
      </c>
      <c r="I213" s="73">
        <v>5000</v>
      </c>
      <c r="J213" s="98">
        <f t="shared" si="35"/>
        <v>86952.116458632168</v>
      </c>
      <c r="K213" s="77">
        <f t="shared" si="36"/>
        <v>-18047.883541367832</v>
      </c>
      <c r="M213" s="98">
        <f t="shared" si="37"/>
        <v>100000</v>
      </c>
      <c r="N213" s="73">
        <f t="shared" si="38"/>
        <v>5000</v>
      </c>
      <c r="O213" s="98">
        <f t="shared" si="39"/>
        <v>86952.116458632168</v>
      </c>
      <c r="P213" s="77">
        <f t="shared" si="40"/>
        <v>-18047.883541367832</v>
      </c>
    </row>
    <row r="214" spans="1:16" x14ac:dyDescent="0.55000000000000004">
      <c r="A214" s="73">
        <v>212</v>
      </c>
      <c r="B214" s="74">
        <v>393.74980925931573</v>
      </c>
      <c r="C214" s="98">
        <f t="shared" si="31"/>
        <v>60000</v>
      </c>
      <c r="D214" s="73" t="s">
        <v>150</v>
      </c>
      <c r="E214" s="98">
        <f t="shared" si="32"/>
        <v>59062.471388897357</v>
      </c>
      <c r="F214" s="77">
        <f t="shared" si="33"/>
        <v>-937.52861110264348</v>
      </c>
      <c r="G214" s="48"/>
      <c r="H214" s="98">
        <f t="shared" si="34"/>
        <v>100000</v>
      </c>
      <c r="I214" s="73">
        <v>5000</v>
      </c>
      <c r="J214" s="98">
        <f t="shared" si="35"/>
        <v>59062.471388897357</v>
      </c>
      <c r="K214" s="77">
        <f t="shared" si="36"/>
        <v>-45937.528611102643</v>
      </c>
      <c r="M214" s="98">
        <f t="shared" si="37"/>
        <v>60000</v>
      </c>
      <c r="N214" s="73">
        <f t="shared" si="38"/>
        <v>0</v>
      </c>
      <c r="O214" s="98">
        <f t="shared" si="39"/>
        <v>59062.471388897357</v>
      </c>
      <c r="P214" s="77">
        <f t="shared" si="40"/>
        <v>-937.52861110264348</v>
      </c>
    </row>
    <row r="215" spans="1:16" x14ac:dyDescent="0.55000000000000004">
      <c r="A215" s="73">
        <v>213</v>
      </c>
      <c r="B215" s="74">
        <v>326.54805139316994</v>
      </c>
      <c r="C215" s="98">
        <f t="shared" si="31"/>
        <v>60000</v>
      </c>
      <c r="D215" s="73" t="s">
        <v>150</v>
      </c>
      <c r="E215" s="98">
        <f t="shared" si="32"/>
        <v>48982.207708975489</v>
      </c>
      <c r="F215" s="77">
        <f t="shared" si="33"/>
        <v>-11017.792291024511</v>
      </c>
      <c r="G215" s="48"/>
      <c r="H215" s="98">
        <f t="shared" si="34"/>
        <v>100000</v>
      </c>
      <c r="I215" s="73">
        <v>5000</v>
      </c>
      <c r="J215" s="98">
        <f t="shared" si="35"/>
        <v>48982.207708975489</v>
      </c>
      <c r="K215" s="77">
        <f t="shared" si="36"/>
        <v>-56017.792291024511</v>
      </c>
      <c r="M215" s="98">
        <f t="shared" si="37"/>
        <v>60000</v>
      </c>
      <c r="N215" s="73">
        <f t="shared" si="38"/>
        <v>0</v>
      </c>
      <c r="O215" s="98">
        <f t="shared" si="39"/>
        <v>48982.207708975489</v>
      </c>
      <c r="P215" s="77">
        <f t="shared" si="40"/>
        <v>-11017.792291024511</v>
      </c>
    </row>
    <row r="216" spans="1:16" x14ac:dyDescent="0.55000000000000004">
      <c r="A216" s="73">
        <v>214</v>
      </c>
      <c r="B216" s="74">
        <v>558.31171605578788</v>
      </c>
      <c r="C216" s="98">
        <f t="shared" si="31"/>
        <v>60000</v>
      </c>
      <c r="D216" s="73" t="s">
        <v>150</v>
      </c>
      <c r="E216" s="98">
        <f t="shared" si="32"/>
        <v>75000</v>
      </c>
      <c r="F216" s="77">
        <f t="shared" si="33"/>
        <v>15000</v>
      </c>
      <c r="G216" s="48"/>
      <c r="H216" s="98">
        <f t="shared" si="34"/>
        <v>100000</v>
      </c>
      <c r="I216" s="73">
        <v>5000</v>
      </c>
      <c r="J216" s="98">
        <f t="shared" si="35"/>
        <v>83746.757408368183</v>
      </c>
      <c r="K216" s="77">
        <f t="shared" si="36"/>
        <v>-21253.242591631817</v>
      </c>
      <c r="M216" s="98">
        <f t="shared" si="37"/>
        <v>100000</v>
      </c>
      <c r="N216" s="73">
        <f t="shared" si="38"/>
        <v>5000</v>
      </c>
      <c r="O216" s="98">
        <f t="shared" si="39"/>
        <v>83746.757408368183</v>
      </c>
      <c r="P216" s="77">
        <f t="shared" si="40"/>
        <v>-21253.242591631817</v>
      </c>
    </row>
    <row r="217" spans="1:16" x14ac:dyDescent="0.55000000000000004">
      <c r="A217" s="73">
        <v>215</v>
      </c>
      <c r="B217" s="74">
        <v>207.01315347758415</v>
      </c>
      <c r="C217" s="98">
        <f t="shared" si="31"/>
        <v>60000</v>
      </c>
      <c r="D217" s="73" t="s">
        <v>150</v>
      </c>
      <c r="E217" s="98">
        <f t="shared" si="32"/>
        <v>31051.973021637623</v>
      </c>
      <c r="F217" s="77">
        <f t="shared" si="33"/>
        <v>-28948.026978362377</v>
      </c>
      <c r="G217" s="48"/>
      <c r="H217" s="98">
        <f t="shared" si="34"/>
        <v>100000</v>
      </c>
      <c r="I217" s="73">
        <v>5000</v>
      </c>
      <c r="J217" s="98">
        <f t="shared" si="35"/>
        <v>31051.973021637623</v>
      </c>
      <c r="K217" s="77">
        <f t="shared" si="36"/>
        <v>-73948.026978362381</v>
      </c>
      <c r="M217" s="98">
        <f t="shared" si="37"/>
        <v>60000</v>
      </c>
      <c r="N217" s="73">
        <f t="shared" si="38"/>
        <v>0</v>
      </c>
      <c r="O217" s="98">
        <f t="shared" si="39"/>
        <v>31051.973021637623</v>
      </c>
      <c r="P217" s="77">
        <f t="shared" si="40"/>
        <v>-28948.026978362377</v>
      </c>
    </row>
    <row r="218" spans="1:16" x14ac:dyDescent="0.55000000000000004">
      <c r="A218" s="73">
        <v>216</v>
      </c>
      <c r="B218" s="74">
        <v>425.5561998352</v>
      </c>
      <c r="C218" s="98">
        <f t="shared" si="31"/>
        <v>60000</v>
      </c>
      <c r="D218" s="73" t="s">
        <v>150</v>
      </c>
      <c r="E218" s="98">
        <f t="shared" si="32"/>
        <v>63833.42997528</v>
      </c>
      <c r="F218" s="77">
        <f t="shared" si="33"/>
        <v>3833.4299752799998</v>
      </c>
      <c r="G218" s="48"/>
      <c r="H218" s="98">
        <f t="shared" si="34"/>
        <v>100000</v>
      </c>
      <c r="I218" s="73">
        <v>5000</v>
      </c>
      <c r="J218" s="98">
        <f t="shared" si="35"/>
        <v>63833.42997528</v>
      </c>
      <c r="K218" s="77">
        <f t="shared" si="36"/>
        <v>-41166.57002472</v>
      </c>
      <c r="M218" s="98">
        <f t="shared" si="37"/>
        <v>60000</v>
      </c>
      <c r="N218" s="73">
        <f t="shared" si="38"/>
        <v>0</v>
      </c>
      <c r="O218" s="98">
        <f t="shared" si="39"/>
        <v>63833.42997528</v>
      </c>
      <c r="P218" s="77">
        <f t="shared" si="40"/>
        <v>3833.4299752799998</v>
      </c>
    </row>
    <row r="219" spans="1:16" x14ac:dyDescent="0.55000000000000004">
      <c r="A219" s="73">
        <v>217</v>
      </c>
      <c r="B219" s="74">
        <v>786.2483596301156</v>
      </c>
      <c r="C219" s="98">
        <f t="shared" si="31"/>
        <v>60000</v>
      </c>
      <c r="D219" s="73" t="s">
        <v>150</v>
      </c>
      <c r="E219" s="98">
        <f t="shared" si="32"/>
        <v>75000</v>
      </c>
      <c r="F219" s="77">
        <f t="shared" si="33"/>
        <v>15000</v>
      </c>
      <c r="G219" s="48"/>
      <c r="H219" s="98">
        <f t="shared" si="34"/>
        <v>100000</v>
      </c>
      <c r="I219" s="73">
        <v>5000</v>
      </c>
      <c r="J219" s="98">
        <f t="shared" si="35"/>
        <v>117937.25394451735</v>
      </c>
      <c r="K219" s="77">
        <f t="shared" si="36"/>
        <v>12937.253944517346</v>
      </c>
      <c r="M219" s="98">
        <f t="shared" si="37"/>
        <v>100000</v>
      </c>
      <c r="N219" s="73">
        <f t="shared" si="38"/>
        <v>5000</v>
      </c>
      <c r="O219" s="98">
        <f t="shared" si="39"/>
        <v>117937.25394451735</v>
      </c>
      <c r="P219" s="77">
        <f t="shared" si="40"/>
        <v>12937.253944517346</v>
      </c>
    </row>
    <row r="220" spans="1:16" x14ac:dyDescent="0.55000000000000004">
      <c r="A220" s="73">
        <v>218</v>
      </c>
      <c r="B220" s="74">
        <v>224.53688161870176</v>
      </c>
      <c r="C220" s="98">
        <f t="shared" si="31"/>
        <v>60000</v>
      </c>
      <c r="D220" s="73" t="s">
        <v>150</v>
      </c>
      <c r="E220" s="98">
        <f t="shared" si="32"/>
        <v>33680.53224280526</v>
      </c>
      <c r="F220" s="77">
        <f t="shared" si="33"/>
        <v>-26319.46775719474</v>
      </c>
      <c r="G220" s="48"/>
      <c r="H220" s="98">
        <f t="shared" si="34"/>
        <v>100000</v>
      </c>
      <c r="I220" s="73">
        <v>5000</v>
      </c>
      <c r="J220" s="98">
        <f t="shared" si="35"/>
        <v>33680.53224280526</v>
      </c>
      <c r="K220" s="77">
        <f t="shared" si="36"/>
        <v>-71319.46775719474</v>
      </c>
      <c r="M220" s="98">
        <f t="shared" si="37"/>
        <v>60000</v>
      </c>
      <c r="N220" s="73">
        <f t="shared" si="38"/>
        <v>0</v>
      </c>
      <c r="O220" s="98">
        <f t="shared" si="39"/>
        <v>33680.53224280526</v>
      </c>
      <c r="P220" s="77">
        <f t="shared" si="40"/>
        <v>-26319.46775719474</v>
      </c>
    </row>
    <row r="221" spans="1:16" x14ac:dyDescent="0.55000000000000004">
      <c r="A221" s="73">
        <v>219</v>
      </c>
      <c r="B221" s="74">
        <v>740.89175084688861</v>
      </c>
      <c r="C221" s="98">
        <f t="shared" si="31"/>
        <v>60000</v>
      </c>
      <c r="D221" s="73" t="s">
        <v>150</v>
      </c>
      <c r="E221" s="98">
        <f t="shared" si="32"/>
        <v>75000</v>
      </c>
      <c r="F221" s="77">
        <f t="shared" si="33"/>
        <v>15000</v>
      </c>
      <c r="G221" s="48"/>
      <c r="H221" s="98">
        <f t="shared" si="34"/>
        <v>100000</v>
      </c>
      <c r="I221" s="73">
        <v>5000</v>
      </c>
      <c r="J221" s="98">
        <f t="shared" si="35"/>
        <v>111133.7626270333</v>
      </c>
      <c r="K221" s="77">
        <f t="shared" si="36"/>
        <v>6133.7626270332985</v>
      </c>
      <c r="M221" s="98">
        <f t="shared" si="37"/>
        <v>100000</v>
      </c>
      <c r="N221" s="73">
        <f t="shared" si="38"/>
        <v>5000</v>
      </c>
      <c r="O221" s="98">
        <f t="shared" si="39"/>
        <v>111133.7626270333</v>
      </c>
      <c r="P221" s="77">
        <f t="shared" si="40"/>
        <v>6133.7626270332985</v>
      </c>
    </row>
    <row r="222" spans="1:16" x14ac:dyDescent="0.55000000000000004">
      <c r="A222" s="73">
        <v>220</v>
      </c>
      <c r="B222" s="74">
        <v>621.15543076876133</v>
      </c>
      <c r="C222" s="98">
        <f t="shared" si="31"/>
        <v>60000</v>
      </c>
      <c r="D222" s="73" t="s">
        <v>150</v>
      </c>
      <c r="E222" s="98">
        <f t="shared" si="32"/>
        <v>75000</v>
      </c>
      <c r="F222" s="77">
        <f t="shared" si="33"/>
        <v>15000</v>
      </c>
      <c r="G222" s="48"/>
      <c r="H222" s="98">
        <f t="shared" si="34"/>
        <v>100000</v>
      </c>
      <c r="I222" s="73">
        <v>5000</v>
      </c>
      <c r="J222" s="98">
        <f t="shared" si="35"/>
        <v>93173.314615314201</v>
      </c>
      <c r="K222" s="77">
        <f t="shared" si="36"/>
        <v>-11826.685384685799</v>
      </c>
      <c r="M222" s="98">
        <f t="shared" si="37"/>
        <v>100000</v>
      </c>
      <c r="N222" s="73">
        <f t="shared" si="38"/>
        <v>5000</v>
      </c>
      <c r="O222" s="98">
        <f t="shared" si="39"/>
        <v>93173.314615314201</v>
      </c>
      <c r="P222" s="77">
        <f t="shared" si="40"/>
        <v>-11826.685384685799</v>
      </c>
    </row>
    <row r="223" spans="1:16" x14ac:dyDescent="0.55000000000000004">
      <c r="A223" s="73">
        <v>221</v>
      </c>
      <c r="B223" s="74">
        <v>223.03537095248268</v>
      </c>
      <c r="C223" s="98">
        <f t="shared" si="31"/>
        <v>60000</v>
      </c>
      <c r="D223" s="73" t="s">
        <v>150</v>
      </c>
      <c r="E223" s="98">
        <f t="shared" si="32"/>
        <v>33455.305642872401</v>
      </c>
      <c r="F223" s="77">
        <f t="shared" si="33"/>
        <v>-26544.694357127599</v>
      </c>
      <c r="G223" s="48"/>
      <c r="H223" s="98">
        <f t="shared" si="34"/>
        <v>100000</v>
      </c>
      <c r="I223" s="73">
        <v>5000</v>
      </c>
      <c r="J223" s="98">
        <f t="shared" si="35"/>
        <v>33455.305642872401</v>
      </c>
      <c r="K223" s="77">
        <f t="shared" si="36"/>
        <v>-71544.694357127592</v>
      </c>
      <c r="M223" s="98">
        <f t="shared" si="37"/>
        <v>60000</v>
      </c>
      <c r="N223" s="73">
        <f t="shared" si="38"/>
        <v>0</v>
      </c>
      <c r="O223" s="98">
        <f t="shared" si="39"/>
        <v>33455.305642872401</v>
      </c>
      <c r="P223" s="77">
        <f t="shared" si="40"/>
        <v>-26544.694357127599</v>
      </c>
    </row>
    <row r="224" spans="1:16" x14ac:dyDescent="0.55000000000000004">
      <c r="A224" s="73">
        <v>222</v>
      </c>
      <c r="B224" s="74">
        <v>597.62565996276749</v>
      </c>
      <c r="C224" s="98">
        <f t="shared" si="31"/>
        <v>60000</v>
      </c>
      <c r="D224" s="73" t="s">
        <v>150</v>
      </c>
      <c r="E224" s="98">
        <f t="shared" si="32"/>
        <v>75000</v>
      </c>
      <c r="F224" s="77">
        <f t="shared" si="33"/>
        <v>15000</v>
      </c>
      <c r="G224" s="48"/>
      <c r="H224" s="98">
        <f t="shared" si="34"/>
        <v>100000</v>
      </c>
      <c r="I224" s="73">
        <v>5000</v>
      </c>
      <c r="J224" s="98">
        <f t="shared" si="35"/>
        <v>89643.848994415122</v>
      </c>
      <c r="K224" s="77">
        <f t="shared" si="36"/>
        <v>-15356.151005584878</v>
      </c>
      <c r="M224" s="98">
        <f t="shared" si="37"/>
        <v>100000</v>
      </c>
      <c r="N224" s="73">
        <f t="shared" si="38"/>
        <v>5000</v>
      </c>
      <c r="O224" s="98">
        <f t="shared" si="39"/>
        <v>89643.848994415122</v>
      </c>
      <c r="P224" s="77">
        <f t="shared" si="40"/>
        <v>-15356.151005584878</v>
      </c>
    </row>
    <row r="225" spans="1:16" x14ac:dyDescent="0.55000000000000004">
      <c r="A225" s="73">
        <v>223</v>
      </c>
      <c r="B225" s="74">
        <v>708.22473830378124</v>
      </c>
      <c r="C225" s="98">
        <f t="shared" si="31"/>
        <v>60000</v>
      </c>
      <c r="D225" s="73" t="s">
        <v>150</v>
      </c>
      <c r="E225" s="98">
        <f t="shared" si="32"/>
        <v>75000</v>
      </c>
      <c r="F225" s="77">
        <f t="shared" si="33"/>
        <v>15000</v>
      </c>
      <c r="G225" s="48"/>
      <c r="H225" s="98">
        <f t="shared" si="34"/>
        <v>100000</v>
      </c>
      <c r="I225" s="73">
        <v>5000</v>
      </c>
      <c r="J225" s="98">
        <f t="shared" si="35"/>
        <v>106233.71074556718</v>
      </c>
      <c r="K225" s="77">
        <f t="shared" si="36"/>
        <v>1233.7107455671794</v>
      </c>
      <c r="M225" s="98">
        <f t="shared" si="37"/>
        <v>100000</v>
      </c>
      <c r="N225" s="73">
        <f t="shared" si="38"/>
        <v>5000</v>
      </c>
      <c r="O225" s="98">
        <f t="shared" si="39"/>
        <v>106233.71074556718</v>
      </c>
      <c r="P225" s="77">
        <f t="shared" si="40"/>
        <v>1233.7107455671794</v>
      </c>
    </row>
    <row r="226" spans="1:16" x14ac:dyDescent="0.55000000000000004">
      <c r="A226" s="73">
        <v>224</v>
      </c>
      <c r="B226" s="74">
        <v>648.10937833796197</v>
      </c>
      <c r="C226" s="98">
        <f t="shared" si="31"/>
        <v>60000</v>
      </c>
      <c r="D226" s="73" t="s">
        <v>150</v>
      </c>
      <c r="E226" s="98">
        <f t="shared" si="32"/>
        <v>75000</v>
      </c>
      <c r="F226" s="77">
        <f t="shared" si="33"/>
        <v>15000</v>
      </c>
      <c r="G226" s="48"/>
      <c r="H226" s="98">
        <f t="shared" si="34"/>
        <v>100000</v>
      </c>
      <c r="I226" s="73">
        <v>5000</v>
      </c>
      <c r="J226" s="98">
        <f t="shared" si="35"/>
        <v>97216.406750694296</v>
      </c>
      <c r="K226" s="77">
        <f t="shared" si="36"/>
        <v>-7783.5932493057044</v>
      </c>
      <c r="M226" s="98">
        <f t="shared" si="37"/>
        <v>100000</v>
      </c>
      <c r="N226" s="73">
        <f t="shared" si="38"/>
        <v>5000</v>
      </c>
      <c r="O226" s="98">
        <f t="shared" si="39"/>
        <v>97216.406750694296</v>
      </c>
      <c r="P226" s="77">
        <f t="shared" si="40"/>
        <v>-7783.5932493057044</v>
      </c>
    </row>
    <row r="227" spans="1:16" x14ac:dyDescent="0.55000000000000004">
      <c r="A227" s="73">
        <v>225</v>
      </c>
      <c r="B227" s="74">
        <v>389.24527726065855</v>
      </c>
      <c r="C227" s="98">
        <f t="shared" si="31"/>
        <v>60000</v>
      </c>
      <c r="D227" s="73" t="s">
        <v>150</v>
      </c>
      <c r="E227" s="98">
        <f t="shared" si="32"/>
        <v>58386.791589098786</v>
      </c>
      <c r="F227" s="77">
        <f t="shared" si="33"/>
        <v>-1613.2084109012139</v>
      </c>
      <c r="G227" s="48"/>
      <c r="H227" s="98">
        <f t="shared" si="34"/>
        <v>100000</v>
      </c>
      <c r="I227" s="73">
        <v>5000</v>
      </c>
      <c r="J227" s="98">
        <f t="shared" si="35"/>
        <v>58386.791589098786</v>
      </c>
      <c r="K227" s="77">
        <f t="shared" si="36"/>
        <v>-46613.208410901214</v>
      </c>
      <c r="M227" s="98">
        <f t="shared" si="37"/>
        <v>60000</v>
      </c>
      <c r="N227" s="73">
        <f t="shared" si="38"/>
        <v>0</v>
      </c>
      <c r="O227" s="98">
        <f t="shared" si="39"/>
        <v>58386.791589098786</v>
      </c>
      <c r="P227" s="77">
        <f t="shared" si="40"/>
        <v>-1613.2084109012139</v>
      </c>
    </row>
    <row r="228" spans="1:16" x14ac:dyDescent="0.55000000000000004">
      <c r="A228" s="73">
        <v>226</v>
      </c>
      <c r="B228" s="74">
        <v>455.80614642780847</v>
      </c>
      <c r="C228" s="98">
        <f t="shared" si="31"/>
        <v>60000</v>
      </c>
      <c r="D228" s="73" t="s">
        <v>150</v>
      </c>
      <c r="E228" s="98">
        <f t="shared" si="32"/>
        <v>68370.92196417127</v>
      </c>
      <c r="F228" s="77">
        <f t="shared" si="33"/>
        <v>8370.9219641712698</v>
      </c>
      <c r="G228" s="48"/>
      <c r="H228" s="98">
        <f t="shared" si="34"/>
        <v>100000</v>
      </c>
      <c r="I228" s="73">
        <v>5000</v>
      </c>
      <c r="J228" s="98">
        <f t="shared" si="35"/>
        <v>68370.92196417127</v>
      </c>
      <c r="K228" s="77">
        <f t="shared" si="36"/>
        <v>-36629.07803582873</v>
      </c>
      <c r="M228" s="98">
        <f t="shared" si="37"/>
        <v>60000</v>
      </c>
      <c r="N228" s="73">
        <f t="shared" si="38"/>
        <v>0</v>
      </c>
      <c r="O228" s="98">
        <f t="shared" si="39"/>
        <v>68370.92196417127</v>
      </c>
      <c r="P228" s="77">
        <f t="shared" si="40"/>
        <v>8370.9219641712698</v>
      </c>
    </row>
    <row r="229" spans="1:16" x14ac:dyDescent="0.55000000000000004">
      <c r="A229" s="73">
        <v>227</v>
      </c>
      <c r="B229" s="74">
        <v>369.04812768944362</v>
      </c>
      <c r="C229" s="98">
        <f t="shared" si="31"/>
        <v>60000</v>
      </c>
      <c r="D229" s="73" t="s">
        <v>150</v>
      </c>
      <c r="E229" s="98">
        <f t="shared" si="32"/>
        <v>55357.219153416539</v>
      </c>
      <c r="F229" s="77">
        <f t="shared" si="33"/>
        <v>-4642.7808465834605</v>
      </c>
      <c r="G229" s="48"/>
      <c r="H229" s="98">
        <f t="shared" si="34"/>
        <v>100000</v>
      </c>
      <c r="I229" s="73">
        <v>5000</v>
      </c>
      <c r="J229" s="98">
        <f t="shared" si="35"/>
        <v>55357.219153416539</v>
      </c>
      <c r="K229" s="77">
        <f t="shared" si="36"/>
        <v>-49642.780846583461</v>
      </c>
      <c r="M229" s="98">
        <f t="shared" si="37"/>
        <v>60000</v>
      </c>
      <c r="N229" s="73">
        <f t="shared" si="38"/>
        <v>0</v>
      </c>
      <c r="O229" s="98">
        <f t="shared" si="39"/>
        <v>55357.219153416539</v>
      </c>
      <c r="P229" s="77">
        <f t="shared" si="40"/>
        <v>-4642.7808465834605</v>
      </c>
    </row>
    <row r="230" spans="1:16" x14ac:dyDescent="0.55000000000000004">
      <c r="A230" s="73">
        <v>228</v>
      </c>
      <c r="B230" s="74">
        <v>641.88360240485849</v>
      </c>
      <c r="C230" s="98">
        <f t="shared" si="31"/>
        <v>60000</v>
      </c>
      <c r="D230" s="73" t="s">
        <v>150</v>
      </c>
      <c r="E230" s="98">
        <f t="shared" si="32"/>
        <v>75000</v>
      </c>
      <c r="F230" s="77">
        <f t="shared" si="33"/>
        <v>15000</v>
      </c>
      <c r="G230" s="48"/>
      <c r="H230" s="98">
        <f t="shared" si="34"/>
        <v>100000</v>
      </c>
      <c r="I230" s="73">
        <v>5000</v>
      </c>
      <c r="J230" s="98">
        <f t="shared" si="35"/>
        <v>96282.540360728774</v>
      </c>
      <c r="K230" s="77">
        <f t="shared" si="36"/>
        <v>-8717.4596392712265</v>
      </c>
      <c r="M230" s="98">
        <f t="shared" si="37"/>
        <v>100000</v>
      </c>
      <c r="N230" s="73">
        <f t="shared" si="38"/>
        <v>5000</v>
      </c>
      <c r="O230" s="98">
        <f t="shared" si="39"/>
        <v>96282.540360728774</v>
      </c>
      <c r="P230" s="77">
        <f t="shared" si="40"/>
        <v>-8717.4596392712265</v>
      </c>
    </row>
    <row r="231" spans="1:16" x14ac:dyDescent="0.55000000000000004">
      <c r="A231" s="73">
        <v>229</v>
      </c>
      <c r="B231" s="74">
        <v>231.87963499862667</v>
      </c>
      <c r="C231" s="98">
        <f t="shared" si="31"/>
        <v>60000</v>
      </c>
      <c r="D231" s="73" t="s">
        <v>150</v>
      </c>
      <c r="E231" s="98">
        <f t="shared" si="32"/>
        <v>34781.945249794</v>
      </c>
      <c r="F231" s="77">
        <f t="shared" si="33"/>
        <v>-25218.054750206</v>
      </c>
      <c r="G231" s="48"/>
      <c r="H231" s="98">
        <f t="shared" si="34"/>
        <v>100000</v>
      </c>
      <c r="I231" s="73">
        <v>5000</v>
      </c>
      <c r="J231" s="98">
        <f t="shared" si="35"/>
        <v>34781.945249794</v>
      </c>
      <c r="K231" s="77">
        <f t="shared" si="36"/>
        <v>-70218.054750206007</v>
      </c>
      <c r="M231" s="98">
        <f t="shared" si="37"/>
        <v>60000</v>
      </c>
      <c r="N231" s="73">
        <f t="shared" si="38"/>
        <v>0</v>
      </c>
      <c r="O231" s="98">
        <f t="shared" si="39"/>
        <v>34781.945249794</v>
      </c>
      <c r="P231" s="77">
        <f t="shared" si="40"/>
        <v>-25218.054750206</v>
      </c>
    </row>
    <row r="232" spans="1:16" x14ac:dyDescent="0.55000000000000004">
      <c r="A232" s="73">
        <v>230</v>
      </c>
      <c r="B232" s="74">
        <v>397.79656361583301</v>
      </c>
      <c r="C232" s="98">
        <f t="shared" si="31"/>
        <v>60000</v>
      </c>
      <c r="D232" s="73" t="s">
        <v>150</v>
      </c>
      <c r="E232" s="98">
        <f t="shared" si="32"/>
        <v>59669.48454237495</v>
      </c>
      <c r="F232" s="77">
        <f t="shared" si="33"/>
        <v>-330.51545762504975</v>
      </c>
      <c r="G232" s="48"/>
      <c r="H232" s="98">
        <f t="shared" si="34"/>
        <v>100000</v>
      </c>
      <c r="I232" s="73">
        <v>5000</v>
      </c>
      <c r="J232" s="98">
        <f t="shared" si="35"/>
        <v>59669.48454237495</v>
      </c>
      <c r="K232" s="77">
        <f t="shared" si="36"/>
        <v>-45330.51545762505</v>
      </c>
      <c r="M232" s="98">
        <f t="shared" si="37"/>
        <v>60000</v>
      </c>
      <c r="N232" s="73">
        <f t="shared" si="38"/>
        <v>0</v>
      </c>
      <c r="O232" s="98">
        <f t="shared" si="39"/>
        <v>59669.48454237495</v>
      </c>
      <c r="P232" s="77">
        <f t="shared" si="40"/>
        <v>-330.51545762504975</v>
      </c>
    </row>
    <row r="233" spans="1:16" x14ac:dyDescent="0.55000000000000004">
      <c r="A233" s="73">
        <v>231</v>
      </c>
      <c r="B233" s="74">
        <v>508.06604205450606</v>
      </c>
      <c r="C233" s="98">
        <f t="shared" si="31"/>
        <v>60000</v>
      </c>
      <c r="D233" s="73" t="s">
        <v>150</v>
      </c>
      <c r="E233" s="98">
        <f t="shared" si="32"/>
        <v>75000</v>
      </c>
      <c r="F233" s="77">
        <f t="shared" si="33"/>
        <v>15000</v>
      </c>
      <c r="G233" s="48"/>
      <c r="H233" s="98">
        <f t="shared" si="34"/>
        <v>100000</v>
      </c>
      <c r="I233" s="73">
        <v>5000</v>
      </c>
      <c r="J233" s="98">
        <f t="shared" si="35"/>
        <v>76209.906308175909</v>
      </c>
      <c r="K233" s="77">
        <f t="shared" si="36"/>
        <v>-28790.093691824091</v>
      </c>
      <c r="M233" s="98">
        <f t="shared" si="37"/>
        <v>100000</v>
      </c>
      <c r="N233" s="73">
        <f t="shared" si="38"/>
        <v>5000</v>
      </c>
      <c r="O233" s="98">
        <f t="shared" si="39"/>
        <v>76209.906308175909</v>
      </c>
      <c r="P233" s="77">
        <f t="shared" si="40"/>
        <v>-28790.093691824091</v>
      </c>
    </row>
    <row r="234" spans="1:16" x14ac:dyDescent="0.55000000000000004">
      <c r="A234" s="73">
        <v>232</v>
      </c>
      <c r="B234" s="74">
        <v>406.12811670278023</v>
      </c>
      <c r="C234" s="98">
        <f t="shared" si="31"/>
        <v>60000</v>
      </c>
      <c r="D234" s="73" t="s">
        <v>150</v>
      </c>
      <c r="E234" s="98">
        <f t="shared" si="32"/>
        <v>60919.217505417037</v>
      </c>
      <c r="F234" s="77">
        <f t="shared" si="33"/>
        <v>919.21750541703659</v>
      </c>
      <c r="G234" s="48"/>
      <c r="H234" s="98">
        <f t="shared" si="34"/>
        <v>100000</v>
      </c>
      <c r="I234" s="73">
        <v>5000</v>
      </c>
      <c r="J234" s="98">
        <f t="shared" si="35"/>
        <v>60919.217505417037</v>
      </c>
      <c r="K234" s="77">
        <f t="shared" si="36"/>
        <v>-44080.782494582963</v>
      </c>
      <c r="M234" s="98">
        <f t="shared" si="37"/>
        <v>60000</v>
      </c>
      <c r="N234" s="73">
        <f t="shared" si="38"/>
        <v>0</v>
      </c>
      <c r="O234" s="98">
        <f t="shared" si="39"/>
        <v>60919.217505417037</v>
      </c>
      <c r="P234" s="77">
        <f t="shared" si="40"/>
        <v>919.21750541703659</v>
      </c>
    </row>
    <row r="235" spans="1:16" x14ac:dyDescent="0.55000000000000004">
      <c r="A235" s="73">
        <v>233</v>
      </c>
      <c r="B235" s="74">
        <v>766.91183202612388</v>
      </c>
      <c r="C235" s="98">
        <f t="shared" si="31"/>
        <v>60000</v>
      </c>
      <c r="D235" s="73" t="s">
        <v>150</v>
      </c>
      <c r="E235" s="98">
        <f t="shared" si="32"/>
        <v>75000</v>
      </c>
      <c r="F235" s="77">
        <f t="shared" si="33"/>
        <v>15000</v>
      </c>
      <c r="G235" s="48"/>
      <c r="H235" s="98">
        <f t="shared" si="34"/>
        <v>100000</v>
      </c>
      <c r="I235" s="73">
        <v>5000</v>
      </c>
      <c r="J235" s="98">
        <f t="shared" si="35"/>
        <v>115036.77480391858</v>
      </c>
      <c r="K235" s="77">
        <f t="shared" si="36"/>
        <v>10036.774803918583</v>
      </c>
      <c r="M235" s="98">
        <f t="shared" si="37"/>
        <v>100000</v>
      </c>
      <c r="N235" s="73">
        <f t="shared" si="38"/>
        <v>5000</v>
      </c>
      <c r="O235" s="98">
        <f t="shared" si="39"/>
        <v>115036.77480391858</v>
      </c>
      <c r="P235" s="77">
        <f t="shared" si="40"/>
        <v>10036.774803918583</v>
      </c>
    </row>
    <row r="236" spans="1:16" x14ac:dyDescent="0.55000000000000004">
      <c r="A236" s="73">
        <v>234</v>
      </c>
      <c r="B236" s="74">
        <v>595.11703848384047</v>
      </c>
      <c r="C236" s="98">
        <f t="shared" si="31"/>
        <v>60000</v>
      </c>
      <c r="D236" s="73" t="s">
        <v>150</v>
      </c>
      <c r="E236" s="98">
        <f t="shared" si="32"/>
        <v>75000</v>
      </c>
      <c r="F236" s="77">
        <f t="shared" si="33"/>
        <v>15000</v>
      </c>
      <c r="G236" s="48"/>
      <c r="H236" s="98">
        <f t="shared" si="34"/>
        <v>100000</v>
      </c>
      <c r="I236" s="73">
        <v>5000</v>
      </c>
      <c r="J236" s="98">
        <f t="shared" si="35"/>
        <v>89267.555772576074</v>
      </c>
      <c r="K236" s="77">
        <f t="shared" si="36"/>
        <v>-15732.444227423926</v>
      </c>
      <c r="M236" s="98">
        <f t="shared" si="37"/>
        <v>100000</v>
      </c>
      <c r="N236" s="73">
        <f t="shared" si="38"/>
        <v>5000</v>
      </c>
      <c r="O236" s="98">
        <f t="shared" si="39"/>
        <v>89267.555772576074</v>
      </c>
      <c r="P236" s="77">
        <f t="shared" si="40"/>
        <v>-15732.444227423926</v>
      </c>
    </row>
    <row r="237" spans="1:16" x14ac:dyDescent="0.55000000000000004">
      <c r="A237" s="73">
        <v>235</v>
      </c>
      <c r="B237" s="74">
        <v>252.35145115512557</v>
      </c>
      <c r="C237" s="98">
        <f t="shared" si="31"/>
        <v>60000</v>
      </c>
      <c r="D237" s="73" t="s">
        <v>150</v>
      </c>
      <c r="E237" s="98">
        <f t="shared" si="32"/>
        <v>37852.717673268839</v>
      </c>
      <c r="F237" s="77">
        <f t="shared" si="33"/>
        <v>-22147.282326731161</v>
      </c>
      <c r="G237" s="48"/>
      <c r="H237" s="98">
        <f t="shared" si="34"/>
        <v>100000</v>
      </c>
      <c r="I237" s="73">
        <v>5000</v>
      </c>
      <c r="J237" s="98">
        <f t="shared" si="35"/>
        <v>37852.717673268839</v>
      </c>
      <c r="K237" s="77">
        <f t="shared" si="36"/>
        <v>-67147.282326731161</v>
      </c>
      <c r="M237" s="98">
        <f t="shared" si="37"/>
        <v>60000</v>
      </c>
      <c r="N237" s="73">
        <f t="shared" si="38"/>
        <v>0</v>
      </c>
      <c r="O237" s="98">
        <f t="shared" si="39"/>
        <v>37852.717673268839</v>
      </c>
      <c r="P237" s="77">
        <f t="shared" si="40"/>
        <v>-22147.282326731161</v>
      </c>
    </row>
    <row r="238" spans="1:16" x14ac:dyDescent="0.55000000000000004">
      <c r="A238" s="73">
        <v>236</v>
      </c>
      <c r="B238" s="74">
        <v>334.34858241523483</v>
      </c>
      <c r="C238" s="98">
        <f t="shared" si="31"/>
        <v>60000</v>
      </c>
      <c r="D238" s="73" t="s">
        <v>150</v>
      </c>
      <c r="E238" s="98">
        <f t="shared" si="32"/>
        <v>50152.287362285228</v>
      </c>
      <c r="F238" s="77">
        <f t="shared" si="33"/>
        <v>-9847.7126377147724</v>
      </c>
      <c r="G238" s="48"/>
      <c r="H238" s="98">
        <f t="shared" si="34"/>
        <v>100000</v>
      </c>
      <c r="I238" s="73">
        <v>5000</v>
      </c>
      <c r="J238" s="98">
        <f t="shared" si="35"/>
        <v>50152.287362285228</v>
      </c>
      <c r="K238" s="77">
        <f t="shared" si="36"/>
        <v>-54847.712637714772</v>
      </c>
      <c r="M238" s="98">
        <f t="shared" si="37"/>
        <v>60000</v>
      </c>
      <c r="N238" s="73">
        <f t="shared" si="38"/>
        <v>0</v>
      </c>
      <c r="O238" s="98">
        <f t="shared" si="39"/>
        <v>50152.287362285228</v>
      </c>
      <c r="P238" s="77">
        <f t="shared" si="40"/>
        <v>-9847.7126377147724</v>
      </c>
    </row>
    <row r="239" spans="1:16" x14ac:dyDescent="0.55000000000000004">
      <c r="A239" s="73">
        <v>237</v>
      </c>
      <c r="B239" s="74">
        <v>588.9645069734795</v>
      </c>
      <c r="C239" s="98">
        <f t="shared" si="31"/>
        <v>60000</v>
      </c>
      <c r="D239" s="73" t="s">
        <v>150</v>
      </c>
      <c r="E239" s="98">
        <f t="shared" si="32"/>
        <v>75000</v>
      </c>
      <c r="F239" s="77">
        <f t="shared" si="33"/>
        <v>15000</v>
      </c>
      <c r="G239" s="48"/>
      <c r="H239" s="98">
        <f t="shared" si="34"/>
        <v>100000</v>
      </c>
      <c r="I239" s="73">
        <v>5000</v>
      </c>
      <c r="J239" s="98">
        <f t="shared" si="35"/>
        <v>88344.676046021923</v>
      </c>
      <c r="K239" s="77">
        <f t="shared" si="36"/>
        <v>-16655.323953978077</v>
      </c>
      <c r="M239" s="98">
        <f t="shared" si="37"/>
        <v>100000</v>
      </c>
      <c r="N239" s="73">
        <f t="shared" si="38"/>
        <v>5000</v>
      </c>
      <c r="O239" s="98">
        <f t="shared" si="39"/>
        <v>88344.676046021923</v>
      </c>
      <c r="P239" s="77">
        <f t="shared" si="40"/>
        <v>-16655.323953978077</v>
      </c>
    </row>
    <row r="240" spans="1:16" x14ac:dyDescent="0.55000000000000004">
      <c r="A240" s="73">
        <v>238</v>
      </c>
      <c r="B240" s="74">
        <v>237.88567766350292</v>
      </c>
      <c r="C240" s="98">
        <f t="shared" si="31"/>
        <v>60000</v>
      </c>
      <c r="D240" s="73" t="s">
        <v>150</v>
      </c>
      <c r="E240" s="98">
        <f t="shared" si="32"/>
        <v>35682.851649525437</v>
      </c>
      <c r="F240" s="77">
        <f t="shared" si="33"/>
        <v>-24317.148350474563</v>
      </c>
      <c r="G240" s="48"/>
      <c r="H240" s="98">
        <f t="shared" si="34"/>
        <v>100000</v>
      </c>
      <c r="I240" s="73">
        <v>5000</v>
      </c>
      <c r="J240" s="98">
        <f t="shared" si="35"/>
        <v>35682.851649525437</v>
      </c>
      <c r="K240" s="77">
        <f t="shared" si="36"/>
        <v>-69317.14835047457</v>
      </c>
      <c r="M240" s="98">
        <f t="shared" si="37"/>
        <v>60000</v>
      </c>
      <c r="N240" s="73">
        <f t="shared" si="38"/>
        <v>0</v>
      </c>
      <c r="O240" s="98">
        <f t="shared" si="39"/>
        <v>35682.851649525437</v>
      </c>
      <c r="P240" s="77">
        <f t="shared" si="40"/>
        <v>-24317.148350474563</v>
      </c>
    </row>
    <row r="241" spans="1:16" x14ac:dyDescent="0.55000000000000004">
      <c r="A241" s="73">
        <v>239</v>
      </c>
      <c r="B241" s="74">
        <v>609.17996765037992</v>
      </c>
      <c r="C241" s="98">
        <f t="shared" si="31"/>
        <v>60000</v>
      </c>
      <c r="D241" s="73" t="s">
        <v>150</v>
      </c>
      <c r="E241" s="98">
        <f t="shared" si="32"/>
        <v>75000</v>
      </c>
      <c r="F241" s="77">
        <f t="shared" si="33"/>
        <v>15000</v>
      </c>
      <c r="G241" s="48"/>
      <c r="H241" s="98">
        <f t="shared" si="34"/>
        <v>100000</v>
      </c>
      <c r="I241" s="73">
        <v>5000</v>
      </c>
      <c r="J241" s="98">
        <f t="shared" si="35"/>
        <v>91376.995147556983</v>
      </c>
      <c r="K241" s="77">
        <f t="shared" si="36"/>
        <v>-13623.004852443017</v>
      </c>
      <c r="M241" s="98">
        <f t="shared" si="37"/>
        <v>100000</v>
      </c>
      <c r="N241" s="73">
        <f t="shared" si="38"/>
        <v>5000</v>
      </c>
      <c r="O241" s="98">
        <f t="shared" si="39"/>
        <v>91376.995147556983</v>
      </c>
      <c r="P241" s="77">
        <f t="shared" si="40"/>
        <v>-13623.004852443017</v>
      </c>
    </row>
    <row r="242" spans="1:16" x14ac:dyDescent="0.55000000000000004">
      <c r="A242" s="73">
        <v>240</v>
      </c>
      <c r="B242" s="74">
        <v>772.05725272377697</v>
      </c>
      <c r="C242" s="98">
        <f t="shared" si="31"/>
        <v>60000</v>
      </c>
      <c r="D242" s="73" t="s">
        <v>150</v>
      </c>
      <c r="E242" s="98">
        <f t="shared" si="32"/>
        <v>75000</v>
      </c>
      <c r="F242" s="77">
        <f t="shared" si="33"/>
        <v>15000</v>
      </c>
      <c r="G242" s="48"/>
      <c r="H242" s="98">
        <f t="shared" si="34"/>
        <v>100000</v>
      </c>
      <c r="I242" s="73">
        <v>5000</v>
      </c>
      <c r="J242" s="98">
        <f t="shared" si="35"/>
        <v>115808.58790856655</v>
      </c>
      <c r="K242" s="77">
        <f t="shared" si="36"/>
        <v>10808.587908566551</v>
      </c>
      <c r="M242" s="98">
        <f t="shared" si="37"/>
        <v>100000</v>
      </c>
      <c r="N242" s="73">
        <f t="shared" si="38"/>
        <v>5000</v>
      </c>
      <c r="O242" s="98">
        <f t="shared" si="39"/>
        <v>115808.58790856655</v>
      </c>
      <c r="P242" s="77">
        <f t="shared" si="40"/>
        <v>10808.587908566551</v>
      </c>
    </row>
    <row r="243" spans="1:16" x14ac:dyDescent="0.55000000000000004">
      <c r="A243" s="73">
        <v>241</v>
      </c>
      <c r="B243" s="74">
        <v>260.46327097384562</v>
      </c>
      <c r="C243" s="98">
        <f t="shared" si="31"/>
        <v>60000</v>
      </c>
      <c r="D243" s="73" t="s">
        <v>150</v>
      </c>
      <c r="E243" s="98">
        <f t="shared" si="32"/>
        <v>39069.490646076847</v>
      </c>
      <c r="F243" s="77">
        <f t="shared" si="33"/>
        <v>-20930.509353923153</v>
      </c>
      <c r="G243" s="48"/>
      <c r="H243" s="98">
        <f t="shared" si="34"/>
        <v>100000</v>
      </c>
      <c r="I243" s="73">
        <v>5000</v>
      </c>
      <c r="J243" s="98">
        <f t="shared" si="35"/>
        <v>39069.490646076847</v>
      </c>
      <c r="K243" s="77">
        <f t="shared" si="36"/>
        <v>-65930.509353923146</v>
      </c>
      <c r="M243" s="98">
        <f t="shared" si="37"/>
        <v>60000</v>
      </c>
      <c r="N243" s="73">
        <f t="shared" si="38"/>
        <v>0</v>
      </c>
      <c r="O243" s="98">
        <f t="shared" si="39"/>
        <v>39069.490646076847</v>
      </c>
      <c r="P243" s="77">
        <f t="shared" si="40"/>
        <v>-20930.509353923153</v>
      </c>
    </row>
    <row r="244" spans="1:16" x14ac:dyDescent="0.55000000000000004">
      <c r="A244" s="73">
        <v>242</v>
      </c>
      <c r="B244" s="74">
        <v>342.7900021362957</v>
      </c>
      <c r="C244" s="98">
        <f t="shared" si="31"/>
        <v>60000</v>
      </c>
      <c r="D244" s="73" t="s">
        <v>150</v>
      </c>
      <c r="E244" s="98">
        <f t="shared" si="32"/>
        <v>51418.500320444356</v>
      </c>
      <c r="F244" s="77">
        <f t="shared" si="33"/>
        <v>-8581.4996795556435</v>
      </c>
      <c r="G244" s="48"/>
      <c r="H244" s="98">
        <f t="shared" si="34"/>
        <v>100000</v>
      </c>
      <c r="I244" s="73">
        <v>5000</v>
      </c>
      <c r="J244" s="98">
        <f t="shared" si="35"/>
        <v>51418.500320444356</v>
      </c>
      <c r="K244" s="77">
        <f t="shared" si="36"/>
        <v>-53581.499679555644</v>
      </c>
      <c r="M244" s="98">
        <f t="shared" si="37"/>
        <v>60000</v>
      </c>
      <c r="N244" s="73">
        <f t="shared" si="38"/>
        <v>0</v>
      </c>
      <c r="O244" s="98">
        <f t="shared" si="39"/>
        <v>51418.500320444356</v>
      </c>
      <c r="P244" s="77">
        <f t="shared" si="40"/>
        <v>-8581.4996795556435</v>
      </c>
    </row>
    <row r="245" spans="1:16" x14ac:dyDescent="0.55000000000000004">
      <c r="A245" s="73">
        <v>243</v>
      </c>
      <c r="B245" s="74">
        <v>317.17276528214359</v>
      </c>
      <c r="C245" s="98">
        <f t="shared" si="31"/>
        <v>60000</v>
      </c>
      <c r="D245" s="73" t="s">
        <v>150</v>
      </c>
      <c r="E245" s="98">
        <f t="shared" si="32"/>
        <v>47575.914792321535</v>
      </c>
      <c r="F245" s="77">
        <f t="shared" si="33"/>
        <v>-12424.085207678465</v>
      </c>
      <c r="G245" s="48"/>
      <c r="H245" s="98">
        <f t="shared" si="34"/>
        <v>100000</v>
      </c>
      <c r="I245" s="73">
        <v>5000</v>
      </c>
      <c r="J245" s="98">
        <f t="shared" si="35"/>
        <v>47575.914792321535</v>
      </c>
      <c r="K245" s="77">
        <f t="shared" si="36"/>
        <v>-57424.085207678465</v>
      </c>
      <c r="M245" s="98">
        <f t="shared" si="37"/>
        <v>60000</v>
      </c>
      <c r="N245" s="73">
        <f t="shared" si="38"/>
        <v>0</v>
      </c>
      <c r="O245" s="98">
        <f t="shared" si="39"/>
        <v>47575.914792321535</v>
      </c>
      <c r="P245" s="77">
        <f t="shared" si="40"/>
        <v>-12424.085207678465</v>
      </c>
    </row>
    <row r="246" spans="1:16" x14ac:dyDescent="0.55000000000000004">
      <c r="A246" s="73">
        <v>244</v>
      </c>
      <c r="B246" s="74">
        <v>437.49504074221016</v>
      </c>
      <c r="C246" s="98">
        <f t="shared" si="31"/>
        <v>60000</v>
      </c>
      <c r="D246" s="73" t="s">
        <v>150</v>
      </c>
      <c r="E246" s="98">
        <f t="shared" si="32"/>
        <v>65624.256111331531</v>
      </c>
      <c r="F246" s="77">
        <f t="shared" si="33"/>
        <v>5624.2561113315314</v>
      </c>
      <c r="G246" s="48"/>
      <c r="H246" s="98">
        <f t="shared" si="34"/>
        <v>100000</v>
      </c>
      <c r="I246" s="73">
        <v>5000</v>
      </c>
      <c r="J246" s="98">
        <f t="shared" si="35"/>
        <v>65624.256111331531</v>
      </c>
      <c r="K246" s="77">
        <f t="shared" si="36"/>
        <v>-39375.743888668469</v>
      </c>
      <c r="M246" s="98">
        <f t="shared" si="37"/>
        <v>60000</v>
      </c>
      <c r="N246" s="73">
        <f t="shared" si="38"/>
        <v>0</v>
      </c>
      <c r="O246" s="98">
        <f t="shared" si="39"/>
        <v>65624.256111331531</v>
      </c>
      <c r="P246" s="77">
        <f t="shared" si="40"/>
        <v>5624.2561113315314</v>
      </c>
    </row>
    <row r="247" spans="1:16" x14ac:dyDescent="0.55000000000000004">
      <c r="A247" s="73">
        <v>245</v>
      </c>
      <c r="B247" s="74">
        <v>523.61217078157904</v>
      </c>
      <c r="C247" s="98">
        <f t="shared" si="31"/>
        <v>60000</v>
      </c>
      <c r="D247" s="73" t="s">
        <v>150</v>
      </c>
      <c r="E247" s="98">
        <f t="shared" si="32"/>
        <v>75000</v>
      </c>
      <c r="F247" s="77">
        <f t="shared" si="33"/>
        <v>15000</v>
      </c>
      <c r="G247" s="48"/>
      <c r="H247" s="98">
        <f t="shared" si="34"/>
        <v>100000</v>
      </c>
      <c r="I247" s="73">
        <v>5000</v>
      </c>
      <c r="J247" s="98">
        <f t="shared" si="35"/>
        <v>78541.825617236856</v>
      </c>
      <c r="K247" s="77">
        <f t="shared" si="36"/>
        <v>-26458.174382763144</v>
      </c>
      <c r="M247" s="98">
        <f t="shared" si="37"/>
        <v>100000</v>
      </c>
      <c r="N247" s="73">
        <f t="shared" si="38"/>
        <v>5000</v>
      </c>
      <c r="O247" s="98">
        <f t="shared" si="39"/>
        <v>78541.825617236856</v>
      </c>
      <c r="P247" s="77">
        <f t="shared" si="40"/>
        <v>-26458.174382763144</v>
      </c>
    </row>
    <row r="248" spans="1:16" x14ac:dyDescent="0.55000000000000004">
      <c r="A248" s="73">
        <v>246</v>
      </c>
      <c r="B248" s="74">
        <v>491.67760246589557</v>
      </c>
      <c r="C248" s="98">
        <f t="shared" si="31"/>
        <v>60000</v>
      </c>
      <c r="D248" s="73" t="s">
        <v>150</v>
      </c>
      <c r="E248" s="98">
        <f t="shared" si="32"/>
        <v>73751.640369884335</v>
      </c>
      <c r="F248" s="77">
        <f t="shared" si="33"/>
        <v>13751.640369884335</v>
      </c>
      <c r="G248" s="48"/>
      <c r="H248" s="98">
        <f t="shared" si="34"/>
        <v>100000</v>
      </c>
      <c r="I248" s="73">
        <v>5000</v>
      </c>
      <c r="J248" s="98">
        <f t="shared" si="35"/>
        <v>73751.640369884335</v>
      </c>
      <c r="K248" s="77">
        <f t="shared" si="36"/>
        <v>-31248.359630115665</v>
      </c>
      <c r="M248" s="98">
        <f t="shared" si="37"/>
        <v>60000</v>
      </c>
      <c r="N248" s="73">
        <f t="shared" si="38"/>
        <v>0</v>
      </c>
      <c r="O248" s="98">
        <f t="shared" si="39"/>
        <v>73751.640369884335</v>
      </c>
      <c r="P248" s="77">
        <f t="shared" si="40"/>
        <v>13751.640369884335</v>
      </c>
    </row>
    <row r="249" spans="1:16" x14ac:dyDescent="0.55000000000000004">
      <c r="A249" s="73">
        <v>247</v>
      </c>
      <c r="B249" s="74">
        <v>305.17899105807675</v>
      </c>
      <c r="C249" s="98">
        <f t="shared" si="31"/>
        <v>60000</v>
      </c>
      <c r="D249" s="73" t="s">
        <v>150</v>
      </c>
      <c r="E249" s="98">
        <f t="shared" si="32"/>
        <v>45776.848658711511</v>
      </c>
      <c r="F249" s="77">
        <f t="shared" si="33"/>
        <v>-14223.151341288489</v>
      </c>
      <c r="G249" s="48"/>
      <c r="H249" s="98">
        <f t="shared" si="34"/>
        <v>100000</v>
      </c>
      <c r="I249" s="73">
        <v>5000</v>
      </c>
      <c r="J249" s="98">
        <f t="shared" si="35"/>
        <v>45776.848658711511</v>
      </c>
      <c r="K249" s="77">
        <f t="shared" si="36"/>
        <v>-59223.151341288489</v>
      </c>
      <c r="M249" s="98">
        <f t="shared" si="37"/>
        <v>60000</v>
      </c>
      <c r="N249" s="73">
        <f t="shared" si="38"/>
        <v>0</v>
      </c>
      <c r="O249" s="98">
        <f t="shared" si="39"/>
        <v>45776.848658711511</v>
      </c>
      <c r="P249" s="77">
        <f t="shared" si="40"/>
        <v>-14223.151341288489</v>
      </c>
    </row>
    <row r="250" spans="1:16" x14ac:dyDescent="0.55000000000000004">
      <c r="A250" s="73">
        <v>248</v>
      </c>
      <c r="B250" s="74">
        <v>220.59999389629812</v>
      </c>
      <c r="C250" s="98">
        <f t="shared" si="31"/>
        <v>60000</v>
      </c>
      <c r="D250" s="73" t="s">
        <v>150</v>
      </c>
      <c r="E250" s="98">
        <f t="shared" si="32"/>
        <v>33089.999084444717</v>
      </c>
      <c r="F250" s="77">
        <f t="shared" si="33"/>
        <v>-26910.000915555283</v>
      </c>
      <c r="G250" s="48"/>
      <c r="H250" s="98">
        <f t="shared" si="34"/>
        <v>100000</v>
      </c>
      <c r="I250" s="73">
        <v>5000</v>
      </c>
      <c r="J250" s="98">
        <f t="shared" si="35"/>
        <v>33089.999084444717</v>
      </c>
      <c r="K250" s="77">
        <f t="shared" si="36"/>
        <v>-71910.000915555283</v>
      </c>
      <c r="M250" s="98">
        <f t="shared" si="37"/>
        <v>60000</v>
      </c>
      <c r="N250" s="73">
        <f t="shared" si="38"/>
        <v>0</v>
      </c>
      <c r="O250" s="98">
        <f t="shared" si="39"/>
        <v>33089.999084444717</v>
      </c>
      <c r="P250" s="77">
        <f t="shared" si="40"/>
        <v>-26910.000915555283</v>
      </c>
    </row>
    <row r="251" spans="1:16" x14ac:dyDescent="0.55000000000000004">
      <c r="A251" s="73">
        <v>249</v>
      </c>
      <c r="B251" s="74">
        <v>579.29624317148352</v>
      </c>
      <c r="C251" s="98">
        <f t="shared" si="31"/>
        <v>60000</v>
      </c>
      <c r="D251" s="73" t="s">
        <v>150</v>
      </c>
      <c r="E251" s="98">
        <f t="shared" si="32"/>
        <v>75000</v>
      </c>
      <c r="F251" s="77">
        <f t="shared" si="33"/>
        <v>15000</v>
      </c>
      <c r="G251" s="48"/>
      <c r="H251" s="98">
        <f t="shared" si="34"/>
        <v>100000</v>
      </c>
      <c r="I251" s="73">
        <v>5000</v>
      </c>
      <c r="J251" s="98">
        <f t="shared" si="35"/>
        <v>86894.436475722527</v>
      </c>
      <c r="K251" s="77">
        <f t="shared" si="36"/>
        <v>-18105.563524277473</v>
      </c>
      <c r="M251" s="98">
        <f t="shared" si="37"/>
        <v>100000</v>
      </c>
      <c r="N251" s="73">
        <f t="shared" si="38"/>
        <v>5000</v>
      </c>
      <c r="O251" s="98">
        <f t="shared" si="39"/>
        <v>86894.436475722527</v>
      </c>
      <c r="P251" s="77">
        <f t="shared" si="40"/>
        <v>-18105.563524277473</v>
      </c>
    </row>
    <row r="252" spans="1:16" x14ac:dyDescent="0.55000000000000004">
      <c r="A252" s="73">
        <v>250</v>
      </c>
      <c r="B252" s="74">
        <v>770.0613422040467</v>
      </c>
      <c r="C252" s="98">
        <f t="shared" si="31"/>
        <v>60000</v>
      </c>
      <c r="D252" s="73" t="s">
        <v>150</v>
      </c>
      <c r="E252" s="98">
        <f t="shared" si="32"/>
        <v>75000</v>
      </c>
      <c r="F252" s="77">
        <f t="shared" si="33"/>
        <v>15000</v>
      </c>
      <c r="G252" s="48"/>
      <c r="H252" s="98">
        <f t="shared" si="34"/>
        <v>100000</v>
      </c>
      <c r="I252" s="73">
        <v>5000</v>
      </c>
      <c r="J252" s="98">
        <f t="shared" si="35"/>
        <v>115509.201330607</v>
      </c>
      <c r="K252" s="77">
        <f t="shared" si="36"/>
        <v>10509.201330607</v>
      </c>
      <c r="M252" s="98">
        <f t="shared" si="37"/>
        <v>100000</v>
      </c>
      <c r="N252" s="73">
        <f t="shared" si="38"/>
        <v>5000</v>
      </c>
      <c r="O252" s="98">
        <f t="shared" si="39"/>
        <v>115509.201330607</v>
      </c>
      <c r="P252" s="77">
        <f t="shared" si="40"/>
        <v>10509.201330607</v>
      </c>
    </row>
    <row r="253" spans="1:16" x14ac:dyDescent="0.55000000000000004">
      <c r="A253" s="73">
        <v>251</v>
      </c>
      <c r="B253" s="74">
        <v>352.20191045869319</v>
      </c>
      <c r="C253" s="98">
        <f t="shared" si="31"/>
        <v>60000</v>
      </c>
      <c r="D253" s="73" t="s">
        <v>150</v>
      </c>
      <c r="E253" s="98">
        <f t="shared" si="32"/>
        <v>52830.286568803982</v>
      </c>
      <c r="F253" s="77">
        <f t="shared" si="33"/>
        <v>-7169.7134311960181</v>
      </c>
      <c r="G253" s="48"/>
      <c r="H253" s="98">
        <f t="shared" si="34"/>
        <v>100000</v>
      </c>
      <c r="I253" s="73">
        <v>5000</v>
      </c>
      <c r="J253" s="98">
        <f t="shared" si="35"/>
        <v>52830.286568803982</v>
      </c>
      <c r="K253" s="77">
        <f t="shared" si="36"/>
        <v>-52169.713431196018</v>
      </c>
      <c r="M253" s="98">
        <f t="shared" si="37"/>
        <v>60000</v>
      </c>
      <c r="N253" s="73">
        <f t="shared" si="38"/>
        <v>0</v>
      </c>
      <c r="O253" s="98">
        <f t="shared" si="39"/>
        <v>52830.286568803982</v>
      </c>
      <c r="P253" s="77">
        <f t="shared" si="40"/>
        <v>-7169.7134311960181</v>
      </c>
    </row>
    <row r="254" spans="1:16" x14ac:dyDescent="0.55000000000000004">
      <c r="A254" s="73">
        <v>252</v>
      </c>
      <c r="B254" s="74">
        <v>378.07550279244361</v>
      </c>
      <c r="C254" s="98">
        <f t="shared" si="31"/>
        <v>60000</v>
      </c>
      <c r="D254" s="73" t="s">
        <v>150</v>
      </c>
      <c r="E254" s="98">
        <f t="shared" si="32"/>
        <v>56711.325418866545</v>
      </c>
      <c r="F254" s="77">
        <f t="shared" si="33"/>
        <v>-3288.6745811334549</v>
      </c>
      <c r="G254" s="48"/>
      <c r="H254" s="98">
        <f t="shared" si="34"/>
        <v>100000</v>
      </c>
      <c r="I254" s="73">
        <v>5000</v>
      </c>
      <c r="J254" s="98">
        <f t="shared" si="35"/>
        <v>56711.325418866545</v>
      </c>
      <c r="K254" s="77">
        <f t="shared" si="36"/>
        <v>-48288.674581133455</v>
      </c>
      <c r="M254" s="98">
        <f t="shared" si="37"/>
        <v>60000</v>
      </c>
      <c r="N254" s="73">
        <f t="shared" si="38"/>
        <v>0</v>
      </c>
      <c r="O254" s="98">
        <f t="shared" si="39"/>
        <v>56711.325418866545</v>
      </c>
      <c r="P254" s="77">
        <f t="shared" si="40"/>
        <v>-3288.6745811334549</v>
      </c>
    </row>
    <row r="255" spans="1:16" x14ac:dyDescent="0.55000000000000004">
      <c r="A255" s="73">
        <v>253</v>
      </c>
      <c r="B255" s="74">
        <v>576.53126621295814</v>
      </c>
      <c r="C255" s="98">
        <f t="shared" si="31"/>
        <v>60000</v>
      </c>
      <c r="D255" s="73" t="s">
        <v>150</v>
      </c>
      <c r="E255" s="98">
        <f t="shared" si="32"/>
        <v>75000</v>
      </c>
      <c r="F255" s="77">
        <f t="shared" si="33"/>
        <v>15000</v>
      </c>
      <c r="G255" s="48"/>
      <c r="H255" s="98">
        <f t="shared" si="34"/>
        <v>100000</v>
      </c>
      <c r="I255" s="73">
        <v>5000</v>
      </c>
      <c r="J255" s="98">
        <f t="shared" si="35"/>
        <v>86479.689931943722</v>
      </c>
      <c r="K255" s="77">
        <f t="shared" si="36"/>
        <v>-18520.310068056278</v>
      </c>
      <c r="M255" s="98">
        <f t="shared" si="37"/>
        <v>100000</v>
      </c>
      <c r="N255" s="73">
        <f t="shared" si="38"/>
        <v>5000</v>
      </c>
      <c r="O255" s="98">
        <f t="shared" si="39"/>
        <v>86479.689931943722</v>
      </c>
      <c r="P255" s="77">
        <f t="shared" si="40"/>
        <v>-18520.310068056278</v>
      </c>
    </row>
    <row r="256" spans="1:16" x14ac:dyDescent="0.55000000000000004">
      <c r="A256" s="73">
        <v>254</v>
      </c>
      <c r="B256" s="74">
        <v>673.70830408642837</v>
      </c>
      <c r="C256" s="98">
        <f t="shared" si="31"/>
        <v>60000</v>
      </c>
      <c r="D256" s="73" t="s">
        <v>150</v>
      </c>
      <c r="E256" s="98">
        <f t="shared" si="32"/>
        <v>75000</v>
      </c>
      <c r="F256" s="77">
        <f t="shared" si="33"/>
        <v>15000</v>
      </c>
      <c r="G256" s="48"/>
      <c r="H256" s="98">
        <f t="shared" si="34"/>
        <v>100000</v>
      </c>
      <c r="I256" s="73">
        <v>5000</v>
      </c>
      <c r="J256" s="98">
        <f t="shared" si="35"/>
        <v>101056.24561296425</v>
      </c>
      <c r="K256" s="77">
        <f t="shared" si="36"/>
        <v>-3943.7543870357476</v>
      </c>
      <c r="M256" s="98">
        <f t="shared" si="37"/>
        <v>100000</v>
      </c>
      <c r="N256" s="73">
        <f t="shared" si="38"/>
        <v>5000</v>
      </c>
      <c r="O256" s="98">
        <f t="shared" si="39"/>
        <v>101056.24561296425</v>
      </c>
      <c r="P256" s="77">
        <f t="shared" si="40"/>
        <v>-3943.7543870357476</v>
      </c>
    </row>
    <row r="257" spans="1:16" x14ac:dyDescent="0.55000000000000004">
      <c r="A257" s="73">
        <v>255</v>
      </c>
      <c r="B257" s="74">
        <v>642.23151341288485</v>
      </c>
      <c r="C257" s="98">
        <f t="shared" si="31"/>
        <v>60000</v>
      </c>
      <c r="D257" s="73" t="s">
        <v>150</v>
      </c>
      <c r="E257" s="98">
        <f t="shared" si="32"/>
        <v>75000</v>
      </c>
      <c r="F257" s="77">
        <f t="shared" si="33"/>
        <v>15000</v>
      </c>
      <c r="G257" s="48"/>
      <c r="H257" s="98">
        <f t="shared" si="34"/>
        <v>100000</v>
      </c>
      <c r="I257" s="73">
        <v>5000</v>
      </c>
      <c r="J257" s="98">
        <f t="shared" si="35"/>
        <v>96334.72701193273</v>
      </c>
      <c r="K257" s="77">
        <f t="shared" si="36"/>
        <v>-8665.2729880672705</v>
      </c>
      <c r="M257" s="98">
        <f t="shared" si="37"/>
        <v>100000</v>
      </c>
      <c r="N257" s="73">
        <f t="shared" si="38"/>
        <v>5000</v>
      </c>
      <c r="O257" s="98">
        <f t="shared" si="39"/>
        <v>96334.72701193273</v>
      </c>
      <c r="P257" s="77">
        <f t="shared" si="40"/>
        <v>-8665.2729880672705</v>
      </c>
    </row>
    <row r="258" spans="1:16" x14ac:dyDescent="0.55000000000000004">
      <c r="A258" s="73">
        <v>256</v>
      </c>
      <c r="B258" s="74">
        <v>443.75743888668478</v>
      </c>
      <c r="C258" s="98">
        <f t="shared" si="31"/>
        <v>60000</v>
      </c>
      <c r="D258" s="73" t="s">
        <v>150</v>
      </c>
      <c r="E258" s="98">
        <f t="shared" si="32"/>
        <v>66563.61583300271</v>
      </c>
      <c r="F258" s="77">
        <f t="shared" si="33"/>
        <v>6563.6158330027101</v>
      </c>
      <c r="G258" s="48"/>
      <c r="H258" s="98">
        <f t="shared" si="34"/>
        <v>100000</v>
      </c>
      <c r="I258" s="73">
        <v>5000</v>
      </c>
      <c r="J258" s="98">
        <f t="shared" si="35"/>
        <v>66563.61583300271</v>
      </c>
      <c r="K258" s="77">
        <f t="shared" si="36"/>
        <v>-38436.38416699729</v>
      </c>
      <c r="M258" s="98">
        <f t="shared" si="37"/>
        <v>60000</v>
      </c>
      <c r="N258" s="73">
        <f t="shared" si="38"/>
        <v>0</v>
      </c>
      <c r="O258" s="98">
        <f t="shared" si="39"/>
        <v>66563.61583300271</v>
      </c>
      <c r="P258" s="77">
        <f t="shared" si="40"/>
        <v>6563.6158330027101</v>
      </c>
    </row>
    <row r="259" spans="1:16" x14ac:dyDescent="0.55000000000000004">
      <c r="A259" s="73">
        <v>257</v>
      </c>
      <c r="B259" s="74">
        <v>756.21814630573442</v>
      </c>
      <c r="C259" s="98">
        <f t="shared" si="31"/>
        <v>60000</v>
      </c>
      <c r="D259" s="73" t="s">
        <v>150</v>
      </c>
      <c r="E259" s="98">
        <f t="shared" si="32"/>
        <v>75000</v>
      </c>
      <c r="F259" s="77">
        <f t="shared" si="33"/>
        <v>15000</v>
      </c>
      <c r="G259" s="48"/>
      <c r="H259" s="98">
        <f t="shared" si="34"/>
        <v>100000</v>
      </c>
      <c r="I259" s="73">
        <v>5000</v>
      </c>
      <c r="J259" s="98">
        <f t="shared" si="35"/>
        <v>113432.72194586016</v>
      </c>
      <c r="K259" s="77">
        <f t="shared" si="36"/>
        <v>8432.7219458601612</v>
      </c>
      <c r="M259" s="98">
        <f t="shared" si="37"/>
        <v>100000</v>
      </c>
      <c r="N259" s="73">
        <f t="shared" si="38"/>
        <v>5000</v>
      </c>
      <c r="O259" s="98">
        <f t="shared" si="39"/>
        <v>113432.72194586016</v>
      </c>
      <c r="P259" s="77">
        <f t="shared" si="40"/>
        <v>8432.7219458601612</v>
      </c>
    </row>
    <row r="260" spans="1:16" x14ac:dyDescent="0.55000000000000004">
      <c r="A260" s="73">
        <v>258</v>
      </c>
      <c r="B260" s="74">
        <v>252.55287331766715</v>
      </c>
      <c r="C260" s="98">
        <f t="shared" ref="C260:C323" si="41">($S$2*$S$7)</f>
        <v>60000</v>
      </c>
      <c r="D260" s="73" t="s">
        <v>150</v>
      </c>
      <c r="E260" s="98">
        <f t="shared" ref="E260:E323" si="42">IF(B260&gt;500,500*$S$8,B260*$S$8)</f>
        <v>37882.930997650074</v>
      </c>
      <c r="F260" s="77">
        <f t="shared" ref="F260:F323" si="43">E260-C260</f>
        <v>-22117.069002349926</v>
      </c>
      <c r="G260" s="48"/>
      <c r="H260" s="98">
        <f t="shared" ref="H260:H323" si="44">$T$2*$T$7</f>
        <v>100000</v>
      </c>
      <c r="I260" s="73">
        <v>5000</v>
      </c>
      <c r="J260" s="98">
        <f t="shared" ref="J260:J323" si="45">B260*$S$8</f>
        <v>37882.930997650074</v>
      </c>
      <c r="K260" s="77">
        <f t="shared" ref="K260:K323" si="46">J260-(H260+I260)</f>
        <v>-67117.069002349919</v>
      </c>
      <c r="M260" s="98">
        <f t="shared" ref="M260:M323" si="47">IF(B260&gt;500,$T$2*$T$7,$S$2*$S$7)</f>
        <v>60000</v>
      </c>
      <c r="N260" s="73">
        <f t="shared" ref="N260:N323" si="48">IF(B260&gt;500,5000,0)</f>
        <v>0</v>
      </c>
      <c r="O260" s="98">
        <f t="shared" ref="O260:O323" si="49">B260*$S$8</f>
        <v>37882.930997650074</v>
      </c>
      <c r="P260" s="77">
        <f t="shared" ref="P260:P323" si="50">O260-(M260+N260)</f>
        <v>-22117.069002349926</v>
      </c>
    </row>
    <row r="261" spans="1:16" x14ac:dyDescent="0.55000000000000004">
      <c r="A261" s="73">
        <v>259</v>
      </c>
      <c r="B261" s="74">
        <v>207.76390881069369</v>
      </c>
      <c r="C261" s="98">
        <f t="shared" si="41"/>
        <v>60000</v>
      </c>
      <c r="D261" s="73" t="s">
        <v>150</v>
      </c>
      <c r="E261" s="98">
        <f t="shared" si="42"/>
        <v>31164.586321604053</v>
      </c>
      <c r="F261" s="77">
        <f t="shared" si="43"/>
        <v>-28835.413678395947</v>
      </c>
      <c r="G261" s="48"/>
      <c r="H261" s="98">
        <f t="shared" si="44"/>
        <v>100000</v>
      </c>
      <c r="I261" s="73">
        <v>5000</v>
      </c>
      <c r="J261" s="98">
        <f t="shared" si="45"/>
        <v>31164.586321604053</v>
      </c>
      <c r="K261" s="77">
        <f t="shared" si="46"/>
        <v>-73835.41367839594</v>
      </c>
      <c r="M261" s="98">
        <f t="shared" si="47"/>
        <v>60000</v>
      </c>
      <c r="N261" s="73">
        <f t="shared" si="48"/>
        <v>0</v>
      </c>
      <c r="O261" s="98">
        <f t="shared" si="49"/>
        <v>31164.586321604053</v>
      </c>
      <c r="P261" s="77">
        <f t="shared" si="50"/>
        <v>-28835.413678395947</v>
      </c>
    </row>
    <row r="262" spans="1:16" x14ac:dyDescent="0.55000000000000004">
      <c r="A262" s="73">
        <v>260</v>
      </c>
      <c r="B262" s="74">
        <v>673.12234870448924</v>
      </c>
      <c r="C262" s="98">
        <f t="shared" si="41"/>
        <v>60000</v>
      </c>
      <c r="D262" s="73" t="s">
        <v>150</v>
      </c>
      <c r="E262" s="98">
        <f t="shared" si="42"/>
        <v>75000</v>
      </c>
      <c r="F262" s="77">
        <f t="shared" si="43"/>
        <v>15000</v>
      </c>
      <c r="G262" s="48"/>
      <c r="H262" s="98">
        <f t="shared" si="44"/>
        <v>100000</v>
      </c>
      <c r="I262" s="73">
        <v>5000</v>
      </c>
      <c r="J262" s="98">
        <f t="shared" si="45"/>
        <v>100968.35230567338</v>
      </c>
      <c r="K262" s="77">
        <f t="shared" si="46"/>
        <v>-4031.6476943266171</v>
      </c>
      <c r="M262" s="98">
        <f t="shared" si="47"/>
        <v>100000</v>
      </c>
      <c r="N262" s="73">
        <f t="shared" si="48"/>
        <v>5000</v>
      </c>
      <c r="O262" s="98">
        <f t="shared" si="49"/>
        <v>100968.35230567338</v>
      </c>
      <c r="P262" s="77">
        <f t="shared" si="50"/>
        <v>-4031.6476943266171</v>
      </c>
    </row>
    <row r="263" spans="1:16" x14ac:dyDescent="0.55000000000000004">
      <c r="A263" s="73">
        <v>261</v>
      </c>
      <c r="B263" s="74">
        <v>792.84035767693103</v>
      </c>
      <c r="C263" s="98">
        <f t="shared" si="41"/>
        <v>60000</v>
      </c>
      <c r="D263" s="73" t="s">
        <v>150</v>
      </c>
      <c r="E263" s="98">
        <f t="shared" si="42"/>
        <v>75000</v>
      </c>
      <c r="F263" s="77">
        <f t="shared" si="43"/>
        <v>15000</v>
      </c>
      <c r="G263" s="48"/>
      <c r="H263" s="98">
        <f t="shared" si="44"/>
        <v>100000</v>
      </c>
      <c r="I263" s="73">
        <v>5000</v>
      </c>
      <c r="J263" s="98">
        <f t="shared" si="45"/>
        <v>118926.05365153965</v>
      </c>
      <c r="K263" s="77">
        <f t="shared" si="46"/>
        <v>13926.053651539652</v>
      </c>
      <c r="M263" s="98">
        <f t="shared" si="47"/>
        <v>100000</v>
      </c>
      <c r="N263" s="73">
        <f t="shared" si="48"/>
        <v>5000</v>
      </c>
      <c r="O263" s="98">
        <f t="shared" si="49"/>
        <v>118926.05365153965</v>
      </c>
      <c r="P263" s="77">
        <f t="shared" si="50"/>
        <v>13926.053651539652</v>
      </c>
    </row>
    <row r="264" spans="1:16" x14ac:dyDescent="0.55000000000000004">
      <c r="A264" s="73">
        <v>262</v>
      </c>
      <c r="B264" s="74">
        <v>660.39613025299843</v>
      </c>
      <c r="C264" s="98">
        <f t="shared" si="41"/>
        <v>60000</v>
      </c>
      <c r="D264" s="73" t="s">
        <v>150</v>
      </c>
      <c r="E264" s="98">
        <f t="shared" si="42"/>
        <v>75000</v>
      </c>
      <c r="F264" s="77">
        <f t="shared" si="43"/>
        <v>15000</v>
      </c>
      <c r="G264" s="48"/>
      <c r="H264" s="98">
        <f t="shared" si="44"/>
        <v>100000</v>
      </c>
      <c r="I264" s="73">
        <v>5000</v>
      </c>
      <c r="J264" s="98">
        <f t="shared" si="45"/>
        <v>99059.419537949769</v>
      </c>
      <c r="K264" s="77">
        <f t="shared" si="46"/>
        <v>-5940.5804620502313</v>
      </c>
      <c r="M264" s="98">
        <f t="shared" si="47"/>
        <v>100000</v>
      </c>
      <c r="N264" s="73">
        <f t="shared" si="48"/>
        <v>5000</v>
      </c>
      <c r="O264" s="98">
        <f t="shared" si="49"/>
        <v>99059.419537949769</v>
      </c>
      <c r="P264" s="77">
        <f t="shared" si="50"/>
        <v>-5940.5804620502313</v>
      </c>
    </row>
    <row r="265" spans="1:16" x14ac:dyDescent="0.55000000000000004">
      <c r="A265" s="73">
        <v>263</v>
      </c>
      <c r="B265" s="74">
        <v>755.85192419202247</v>
      </c>
      <c r="C265" s="98">
        <f t="shared" si="41"/>
        <v>60000</v>
      </c>
      <c r="D265" s="73" t="s">
        <v>150</v>
      </c>
      <c r="E265" s="98">
        <f t="shared" si="42"/>
        <v>75000</v>
      </c>
      <c r="F265" s="77">
        <f t="shared" si="43"/>
        <v>15000</v>
      </c>
      <c r="G265" s="48"/>
      <c r="H265" s="98">
        <f t="shared" si="44"/>
        <v>100000</v>
      </c>
      <c r="I265" s="73">
        <v>5000</v>
      </c>
      <c r="J265" s="98">
        <f t="shared" si="45"/>
        <v>113377.78862880338</v>
      </c>
      <c r="K265" s="77">
        <f t="shared" si="46"/>
        <v>8377.7886288033769</v>
      </c>
      <c r="M265" s="98">
        <f t="shared" si="47"/>
        <v>100000</v>
      </c>
      <c r="N265" s="73">
        <f t="shared" si="48"/>
        <v>5000</v>
      </c>
      <c r="O265" s="98">
        <f t="shared" si="49"/>
        <v>113377.78862880338</v>
      </c>
      <c r="P265" s="77">
        <f t="shared" si="50"/>
        <v>8377.7886288033769</v>
      </c>
    </row>
    <row r="266" spans="1:16" x14ac:dyDescent="0.55000000000000004">
      <c r="A266" s="73">
        <v>264</v>
      </c>
      <c r="B266" s="74">
        <v>540.38514358958707</v>
      </c>
      <c r="C266" s="98">
        <f t="shared" si="41"/>
        <v>60000</v>
      </c>
      <c r="D266" s="73" t="s">
        <v>150</v>
      </c>
      <c r="E266" s="98">
        <f t="shared" si="42"/>
        <v>75000</v>
      </c>
      <c r="F266" s="77">
        <f t="shared" si="43"/>
        <v>15000</v>
      </c>
      <c r="G266" s="48"/>
      <c r="H266" s="98">
        <f t="shared" si="44"/>
        <v>100000</v>
      </c>
      <c r="I266" s="73">
        <v>5000</v>
      </c>
      <c r="J266" s="98">
        <f t="shared" si="45"/>
        <v>81057.771538438057</v>
      </c>
      <c r="K266" s="77">
        <f t="shared" si="46"/>
        <v>-23942.228461561943</v>
      </c>
      <c r="M266" s="98">
        <f t="shared" si="47"/>
        <v>100000</v>
      </c>
      <c r="N266" s="73">
        <f t="shared" si="48"/>
        <v>5000</v>
      </c>
      <c r="O266" s="98">
        <f t="shared" si="49"/>
        <v>81057.771538438057</v>
      </c>
      <c r="P266" s="77">
        <f t="shared" si="50"/>
        <v>-23942.228461561943</v>
      </c>
    </row>
    <row r="267" spans="1:16" x14ac:dyDescent="0.55000000000000004">
      <c r="A267" s="73">
        <v>265</v>
      </c>
      <c r="B267" s="74">
        <v>778.08160649433887</v>
      </c>
      <c r="C267" s="98">
        <f t="shared" si="41"/>
        <v>60000</v>
      </c>
      <c r="D267" s="73" t="s">
        <v>150</v>
      </c>
      <c r="E267" s="98">
        <f t="shared" si="42"/>
        <v>75000</v>
      </c>
      <c r="F267" s="77">
        <f t="shared" si="43"/>
        <v>15000</v>
      </c>
      <c r="G267" s="48"/>
      <c r="H267" s="98">
        <f t="shared" si="44"/>
        <v>100000</v>
      </c>
      <c r="I267" s="73">
        <v>5000</v>
      </c>
      <c r="J267" s="98">
        <f t="shared" si="45"/>
        <v>116712.24097415083</v>
      </c>
      <c r="K267" s="77">
        <f t="shared" si="46"/>
        <v>11712.240974150831</v>
      </c>
      <c r="M267" s="98">
        <f t="shared" si="47"/>
        <v>100000</v>
      </c>
      <c r="N267" s="73">
        <f t="shared" si="48"/>
        <v>5000</v>
      </c>
      <c r="O267" s="98">
        <f t="shared" si="49"/>
        <v>116712.24097415083</v>
      </c>
      <c r="P267" s="77">
        <f t="shared" si="50"/>
        <v>11712.240974150831</v>
      </c>
    </row>
    <row r="268" spans="1:16" x14ac:dyDescent="0.55000000000000004">
      <c r="A268" s="73">
        <v>266</v>
      </c>
      <c r="B268" s="74">
        <v>379.06430249946595</v>
      </c>
      <c r="C268" s="98">
        <f t="shared" si="41"/>
        <v>60000</v>
      </c>
      <c r="D268" s="73" t="s">
        <v>150</v>
      </c>
      <c r="E268" s="98">
        <f t="shared" si="42"/>
        <v>56859.645374919892</v>
      </c>
      <c r="F268" s="77">
        <f t="shared" si="43"/>
        <v>-3140.3546250801082</v>
      </c>
      <c r="G268" s="48"/>
      <c r="H268" s="98">
        <f t="shared" si="44"/>
        <v>100000</v>
      </c>
      <c r="I268" s="73">
        <v>5000</v>
      </c>
      <c r="J268" s="98">
        <f t="shared" si="45"/>
        <v>56859.645374919892</v>
      </c>
      <c r="K268" s="77">
        <f t="shared" si="46"/>
        <v>-48140.354625080108</v>
      </c>
      <c r="M268" s="98">
        <f t="shared" si="47"/>
        <v>60000</v>
      </c>
      <c r="N268" s="73">
        <f t="shared" si="48"/>
        <v>0</v>
      </c>
      <c r="O268" s="98">
        <f t="shared" si="49"/>
        <v>56859.645374919892</v>
      </c>
      <c r="P268" s="77">
        <f t="shared" si="50"/>
        <v>-3140.3546250801082</v>
      </c>
    </row>
    <row r="269" spans="1:16" x14ac:dyDescent="0.55000000000000004">
      <c r="A269" s="73">
        <v>267</v>
      </c>
      <c r="B269" s="74">
        <v>670.04608294930881</v>
      </c>
      <c r="C269" s="98">
        <f t="shared" si="41"/>
        <v>60000</v>
      </c>
      <c r="D269" s="73" t="s">
        <v>150</v>
      </c>
      <c r="E269" s="98">
        <f t="shared" si="42"/>
        <v>75000</v>
      </c>
      <c r="F269" s="77">
        <f t="shared" si="43"/>
        <v>15000</v>
      </c>
      <c r="G269" s="48"/>
      <c r="H269" s="98">
        <f t="shared" si="44"/>
        <v>100000</v>
      </c>
      <c r="I269" s="73">
        <v>5000</v>
      </c>
      <c r="J269" s="98">
        <f t="shared" si="45"/>
        <v>100506.91244239632</v>
      </c>
      <c r="K269" s="77">
        <f t="shared" si="46"/>
        <v>-4493.0875576036779</v>
      </c>
      <c r="M269" s="98">
        <f t="shared" si="47"/>
        <v>100000</v>
      </c>
      <c r="N269" s="73">
        <f t="shared" si="48"/>
        <v>5000</v>
      </c>
      <c r="O269" s="98">
        <f t="shared" si="49"/>
        <v>100506.91244239632</v>
      </c>
      <c r="P269" s="77">
        <f t="shared" si="50"/>
        <v>-4493.0875576036779</v>
      </c>
    </row>
    <row r="270" spans="1:16" x14ac:dyDescent="0.55000000000000004">
      <c r="A270" s="73">
        <v>268</v>
      </c>
      <c r="B270" s="74">
        <v>307.15659047212137</v>
      </c>
      <c r="C270" s="98">
        <f t="shared" si="41"/>
        <v>60000</v>
      </c>
      <c r="D270" s="73" t="s">
        <v>150</v>
      </c>
      <c r="E270" s="98">
        <f t="shared" si="42"/>
        <v>46073.488570818205</v>
      </c>
      <c r="F270" s="77">
        <f t="shared" si="43"/>
        <v>-13926.511429181795</v>
      </c>
      <c r="G270" s="48"/>
      <c r="H270" s="98">
        <f t="shared" si="44"/>
        <v>100000</v>
      </c>
      <c r="I270" s="73">
        <v>5000</v>
      </c>
      <c r="J270" s="98">
        <f t="shared" si="45"/>
        <v>46073.488570818205</v>
      </c>
      <c r="K270" s="77">
        <f t="shared" si="46"/>
        <v>-58926.511429181795</v>
      </c>
      <c r="M270" s="98">
        <f t="shared" si="47"/>
        <v>60000</v>
      </c>
      <c r="N270" s="73">
        <f t="shared" si="48"/>
        <v>0</v>
      </c>
      <c r="O270" s="98">
        <f t="shared" si="49"/>
        <v>46073.488570818205</v>
      </c>
      <c r="P270" s="77">
        <f t="shared" si="50"/>
        <v>-13926.511429181795</v>
      </c>
    </row>
    <row r="271" spans="1:16" x14ac:dyDescent="0.55000000000000004">
      <c r="A271" s="73">
        <v>269</v>
      </c>
      <c r="B271" s="74">
        <v>789.94720297860658</v>
      </c>
      <c r="C271" s="98">
        <f t="shared" si="41"/>
        <v>60000</v>
      </c>
      <c r="D271" s="73" t="s">
        <v>150</v>
      </c>
      <c r="E271" s="98">
        <f t="shared" si="42"/>
        <v>75000</v>
      </c>
      <c r="F271" s="77">
        <f t="shared" si="43"/>
        <v>15000</v>
      </c>
      <c r="G271" s="48"/>
      <c r="H271" s="98">
        <f t="shared" si="44"/>
        <v>100000</v>
      </c>
      <c r="I271" s="73">
        <v>5000</v>
      </c>
      <c r="J271" s="98">
        <f t="shared" si="45"/>
        <v>118492.08044679099</v>
      </c>
      <c r="K271" s="77">
        <f t="shared" si="46"/>
        <v>13492.080446790991</v>
      </c>
      <c r="M271" s="98">
        <f t="shared" si="47"/>
        <v>100000</v>
      </c>
      <c r="N271" s="73">
        <f t="shared" si="48"/>
        <v>5000</v>
      </c>
      <c r="O271" s="98">
        <f t="shared" si="49"/>
        <v>118492.08044679099</v>
      </c>
      <c r="P271" s="77">
        <f t="shared" si="50"/>
        <v>13492.080446790991</v>
      </c>
    </row>
    <row r="272" spans="1:16" x14ac:dyDescent="0.55000000000000004">
      <c r="A272" s="73">
        <v>270</v>
      </c>
      <c r="B272" s="74">
        <v>486.20258186590166</v>
      </c>
      <c r="C272" s="98">
        <f t="shared" si="41"/>
        <v>60000</v>
      </c>
      <c r="D272" s="73" t="s">
        <v>150</v>
      </c>
      <c r="E272" s="98">
        <f t="shared" si="42"/>
        <v>72930.387279885254</v>
      </c>
      <c r="F272" s="77">
        <f t="shared" si="43"/>
        <v>12930.387279885254</v>
      </c>
      <c r="G272" s="48"/>
      <c r="H272" s="98">
        <f t="shared" si="44"/>
        <v>100000</v>
      </c>
      <c r="I272" s="73">
        <v>5000</v>
      </c>
      <c r="J272" s="98">
        <f t="shared" si="45"/>
        <v>72930.387279885254</v>
      </c>
      <c r="K272" s="77">
        <f t="shared" si="46"/>
        <v>-32069.612720114746</v>
      </c>
      <c r="M272" s="98">
        <f t="shared" si="47"/>
        <v>60000</v>
      </c>
      <c r="N272" s="73">
        <f t="shared" si="48"/>
        <v>0</v>
      </c>
      <c r="O272" s="98">
        <f t="shared" si="49"/>
        <v>72930.387279885254</v>
      </c>
      <c r="P272" s="77">
        <f t="shared" si="50"/>
        <v>12930.387279885254</v>
      </c>
    </row>
    <row r="273" spans="1:16" x14ac:dyDescent="0.55000000000000004">
      <c r="A273" s="73">
        <v>271</v>
      </c>
      <c r="B273" s="74">
        <v>282.58308664204839</v>
      </c>
      <c r="C273" s="98">
        <f t="shared" si="41"/>
        <v>60000</v>
      </c>
      <c r="D273" s="73" t="s">
        <v>150</v>
      </c>
      <c r="E273" s="98">
        <f t="shared" si="42"/>
        <v>42387.462996307258</v>
      </c>
      <c r="F273" s="77">
        <f t="shared" si="43"/>
        <v>-17612.537003692742</v>
      </c>
      <c r="G273" s="48"/>
      <c r="H273" s="98">
        <f t="shared" si="44"/>
        <v>100000</v>
      </c>
      <c r="I273" s="73">
        <v>5000</v>
      </c>
      <c r="J273" s="98">
        <f t="shared" si="45"/>
        <v>42387.462996307258</v>
      </c>
      <c r="K273" s="77">
        <f t="shared" si="46"/>
        <v>-62612.537003692742</v>
      </c>
      <c r="M273" s="98">
        <f t="shared" si="47"/>
        <v>60000</v>
      </c>
      <c r="N273" s="73">
        <f t="shared" si="48"/>
        <v>0</v>
      </c>
      <c r="O273" s="98">
        <f t="shared" si="49"/>
        <v>42387.462996307258</v>
      </c>
      <c r="P273" s="77">
        <f t="shared" si="50"/>
        <v>-17612.537003692742</v>
      </c>
    </row>
    <row r="274" spans="1:16" x14ac:dyDescent="0.55000000000000004">
      <c r="A274" s="73">
        <v>272</v>
      </c>
      <c r="B274" s="74">
        <v>581.2921536912138</v>
      </c>
      <c r="C274" s="98">
        <f t="shared" si="41"/>
        <v>60000</v>
      </c>
      <c r="D274" s="73" t="s">
        <v>150</v>
      </c>
      <c r="E274" s="98">
        <f t="shared" si="42"/>
        <v>75000</v>
      </c>
      <c r="F274" s="77">
        <f t="shared" si="43"/>
        <v>15000</v>
      </c>
      <c r="G274" s="48"/>
      <c r="H274" s="98">
        <f t="shared" si="44"/>
        <v>100000</v>
      </c>
      <c r="I274" s="73">
        <v>5000</v>
      </c>
      <c r="J274" s="98">
        <f t="shared" si="45"/>
        <v>87193.823053682063</v>
      </c>
      <c r="K274" s="77">
        <f t="shared" si="46"/>
        <v>-17806.176946317937</v>
      </c>
      <c r="M274" s="98">
        <f t="shared" si="47"/>
        <v>100000</v>
      </c>
      <c r="N274" s="73">
        <f t="shared" si="48"/>
        <v>5000</v>
      </c>
      <c r="O274" s="98">
        <f t="shared" si="49"/>
        <v>87193.823053682063</v>
      </c>
      <c r="P274" s="77">
        <f t="shared" si="50"/>
        <v>-17806.176946317937</v>
      </c>
    </row>
    <row r="275" spans="1:16" x14ac:dyDescent="0.55000000000000004">
      <c r="A275" s="73">
        <v>273</v>
      </c>
      <c r="B275" s="74">
        <v>491.12826929532758</v>
      </c>
      <c r="C275" s="98">
        <f t="shared" si="41"/>
        <v>60000</v>
      </c>
      <c r="D275" s="73" t="s">
        <v>150</v>
      </c>
      <c r="E275" s="98">
        <f t="shared" si="42"/>
        <v>73669.240394299137</v>
      </c>
      <c r="F275" s="77">
        <f t="shared" si="43"/>
        <v>13669.240394299137</v>
      </c>
      <c r="G275" s="48"/>
      <c r="H275" s="98">
        <f t="shared" si="44"/>
        <v>100000</v>
      </c>
      <c r="I275" s="73">
        <v>5000</v>
      </c>
      <c r="J275" s="98">
        <f t="shared" si="45"/>
        <v>73669.240394299137</v>
      </c>
      <c r="K275" s="77">
        <f t="shared" si="46"/>
        <v>-31330.759605700863</v>
      </c>
      <c r="M275" s="98">
        <f t="shared" si="47"/>
        <v>60000</v>
      </c>
      <c r="N275" s="73">
        <f t="shared" si="48"/>
        <v>0</v>
      </c>
      <c r="O275" s="98">
        <f t="shared" si="49"/>
        <v>73669.240394299137</v>
      </c>
      <c r="P275" s="77">
        <f t="shared" si="50"/>
        <v>13669.240394299137</v>
      </c>
    </row>
    <row r="276" spans="1:16" x14ac:dyDescent="0.55000000000000004">
      <c r="A276" s="73">
        <v>274</v>
      </c>
      <c r="B276" s="74">
        <v>234.93758964812159</v>
      </c>
      <c r="C276" s="98">
        <f t="shared" si="41"/>
        <v>60000</v>
      </c>
      <c r="D276" s="73" t="s">
        <v>150</v>
      </c>
      <c r="E276" s="98">
        <f t="shared" si="42"/>
        <v>35240.63844721824</v>
      </c>
      <c r="F276" s="77">
        <f t="shared" si="43"/>
        <v>-24759.36155278176</v>
      </c>
      <c r="G276" s="48"/>
      <c r="H276" s="98">
        <f t="shared" si="44"/>
        <v>100000</v>
      </c>
      <c r="I276" s="73">
        <v>5000</v>
      </c>
      <c r="J276" s="98">
        <f t="shared" si="45"/>
        <v>35240.63844721824</v>
      </c>
      <c r="K276" s="77">
        <f t="shared" si="46"/>
        <v>-69759.36155278176</v>
      </c>
      <c r="M276" s="98">
        <f t="shared" si="47"/>
        <v>60000</v>
      </c>
      <c r="N276" s="73">
        <f t="shared" si="48"/>
        <v>0</v>
      </c>
      <c r="O276" s="98">
        <f t="shared" si="49"/>
        <v>35240.63844721824</v>
      </c>
      <c r="P276" s="77">
        <f t="shared" si="50"/>
        <v>-24759.36155278176</v>
      </c>
    </row>
    <row r="277" spans="1:16" x14ac:dyDescent="0.55000000000000004">
      <c r="A277" s="73">
        <v>275</v>
      </c>
      <c r="B277" s="74">
        <v>210.14435254982146</v>
      </c>
      <c r="C277" s="98">
        <f t="shared" si="41"/>
        <v>60000</v>
      </c>
      <c r="D277" s="73" t="s">
        <v>150</v>
      </c>
      <c r="E277" s="98">
        <f t="shared" si="42"/>
        <v>31521.65288247322</v>
      </c>
      <c r="F277" s="77">
        <f t="shared" si="43"/>
        <v>-28478.34711752678</v>
      </c>
      <c r="G277" s="48"/>
      <c r="H277" s="98">
        <f t="shared" si="44"/>
        <v>100000</v>
      </c>
      <c r="I277" s="73">
        <v>5000</v>
      </c>
      <c r="J277" s="98">
        <f t="shared" si="45"/>
        <v>31521.65288247322</v>
      </c>
      <c r="K277" s="77">
        <f t="shared" si="46"/>
        <v>-73478.347117526777</v>
      </c>
      <c r="M277" s="98">
        <f t="shared" si="47"/>
        <v>60000</v>
      </c>
      <c r="N277" s="73">
        <f t="shared" si="48"/>
        <v>0</v>
      </c>
      <c r="O277" s="98">
        <f t="shared" si="49"/>
        <v>31521.65288247322</v>
      </c>
      <c r="P277" s="77">
        <f t="shared" si="50"/>
        <v>-28478.34711752678</v>
      </c>
    </row>
    <row r="278" spans="1:16" x14ac:dyDescent="0.55000000000000004">
      <c r="A278" s="73">
        <v>276</v>
      </c>
      <c r="B278" s="74">
        <v>484.68276009399699</v>
      </c>
      <c r="C278" s="98">
        <f t="shared" si="41"/>
        <v>60000</v>
      </c>
      <c r="D278" s="73" t="s">
        <v>150</v>
      </c>
      <c r="E278" s="98">
        <f t="shared" si="42"/>
        <v>72702.414014099544</v>
      </c>
      <c r="F278" s="77">
        <f t="shared" si="43"/>
        <v>12702.414014099544</v>
      </c>
      <c r="G278" s="48"/>
      <c r="H278" s="98">
        <f t="shared" si="44"/>
        <v>100000</v>
      </c>
      <c r="I278" s="73">
        <v>5000</v>
      </c>
      <c r="J278" s="98">
        <f t="shared" si="45"/>
        <v>72702.414014099544</v>
      </c>
      <c r="K278" s="77">
        <f t="shared" si="46"/>
        <v>-32297.585985900456</v>
      </c>
      <c r="M278" s="98">
        <f t="shared" si="47"/>
        <v>60000</v>
      </c>
      <c r="N278" s="73">
        <f t="shared" si="48"/>
        <v>0</v>
      </c>
      <c r="O278" s="98">
        <f t="shared" si="49"/>
        <v>72702.414014099544</v>
      </c>
      <c r="P278" s="77">
        <f t="shared" si="50"/>
        <v>12702.414014099544</v>
      </c>
    </row>
    <row r="279" spans="1:16" x14ac:dyDescent="0.55000000000000004">
      <c r="A279" s="73">
        <v>277</v>
      </c>
      <c r="B279" s="74">
        <v>500.57679982909633</v>
      </c>
      <c r="C279" s="98">
        <f t="shared" si="41"/>
        <v>60000</v>
      </c>
      <c r="D279" s="73" t="s">
        <v>150</v>
      </c>
      <c r="E279" s="98">
        <f t="shared" si="42"/>
        <v>75000</v>
      </c>
      <c r="F279" s="77">
        <f t="shared" si="43"/>
        <v>15000</v>
      </c>
      <c r="G279" s="48"/>
      <c r="H279" s="98">
        <f t="shared" si="44"/>
        <v>100000</v>
      </c>
      <c r="I279" s="73">
        <v>5000</v>
      </c>
      <c r="J279" s="98">
        <f t="shared" si="45"/>
        <v>75086.519974364448</v>
      </c>
      <c r="K279" s="77">
        <f t="shared" si="46"/>
        <v>-29913.480025635552</v>
      </c>
      <c r="M279" s="98">
        <f t="shared" si="47"/>
        <v>100000</v>
      </c>
      <c r="N279" s="73">
        <f t="shared" si="48"/>
        <v>5000</v>
      </c>
      <c r="O279" s="98">
        <f t="shared" si="49"/>
        <v>75086.519974364448</v>
      </c>
      <c r="P279" s="77">
        <f t="shared" si="50"/>
        <v>-29913.480025635552</v>
      </c>
    </row>
    <row r="280" spans="1:16" x14ac:dyDescent="0.55000000000000004">
      <c r="A280" s="73">
        <v>278</v>
      </c>
      <c r="B280" s="74">
        <v>514.60310678426458</v>
      </c>
      <c r="C280" s="98">
        <f t="shared" si="41"/>
        <v>60000</v>
      </c>
      <c r="D280" s="73" t="s">
        <v>150</v>
      </c>
      <c r="E280" s="98">
        <f t="shared" si="42"/>
        <v>75000</v>
      </c>
      <c r="F280" s="77">
        <f t="shared" si="43"/>
        <v>15000</v>
      </c>
      <c r="G280" s="48"/>
      <c r="H280" s="98">
        <f t="shared" si="44"/>
        <v>100000</v>
      </c>
      <c r="I280" s="73">
        <v>5000</v>
      </c>
      <c r="J280" s="98">
        <f t="shared" si="45"/>
        <v>77190.466017639686</v>
      </c>
      <c r="K280" s="77">
        <f t="shared" si="46"/>
        <v>-27809.533982360314</v>
      </c>
      <c r="M280" s="98">
        <f t="shared" si="47"/>
        <v>100000</v>
      </c>
      <c r="N280" s="73">
        <f t="shared" si="48"/>
        <v>5000</v>
      </c>
      <c r="O280" s="98">
        <f t="shared" si="49"/>
        <v>77190.466017639686</v>
      </c>
      <c r="P280" s="77">
        <f t="shared" si="50"/>
        <v>-27809.533982360314</v>
      </c>
    </row>
    <row r="281" spans="1:16" x14ac:dyDescent="0.55000000000000004">
      <c r="A281" s="73">
        <v>279</v>
      </c>
      <c r="B281" s="74">
        <v>646.82760093997013</v>
      </c>
      <c r="C281" s="98">
        <f t="shared" si="41"/>
        <v>60000</v>
      </c>
      <c r="D281" s="73" t="s">
        <v>150</v>
      </c>
      <c r="E281" s="98">
        <f t="shared" si="42"/>
        <v>75000</v>
      </c>
      <c r="F281" s="77">
        <f t="shared" si="43"/>
        <v>15000</v>
      </c>
      <c r="G281" s="48"/>
      <c r="H281" s="98">
        <f t="shared" si="44"/>
        <v>100000</v>
      </c>
      <c r="I281" s="73">
        <v>5000</v>
      </c>
      <c r="J281" s="98">
        <f t="shared" si="45"/>
        <v>97024.140140995514</v>
      </c>
      <c r="K281" s="77">
        <f t="shared" si="46"/>
        <v>-7975.8598590044858</v>
      </c>
      <c r="M281" s="98">
        <f t="shared" si="47"/>
        <v>100000</v>
      </c>
      <c r="N281" s="73">
        <f t="shared" si="48"/>
        <v>5000</v>
      </c>
      <c r="O281" s="98">
        <f t="shared" si="49"/>
        <v>97024.140140995514</v>
      </c>
      <c r="P281" s="77">
        <f t="shared" si="50"/>
        <v>-7975.8598590044858</v>
      </c>
    </row>
    <row r="282" spans="1:16" x14ac:dyDescent="0.55000000000000004">
      <c r="A282" s="73">
        <v>280</v>
      </c>
      <c r="B282" s="74">
        <v>748.93032624286627</v>
      </c>
      <c r="C282" s="98">
        <f t="shared" si="41"/>
        <v>60000</v>
      </c>
      <c r="D282" s="73" t="s">
        <v>150</v>
      </c>
      <c r="E282" s="98">
        <f t="shared" si="42"/>
        <v>75000</v>
      </c>
      <c r="F282" s="77">
        <f t="shared" si="43"/>
        <v>15000</v>
      </c>
      <c r="G282" s="48"/>
      <c r="H282" s="98">
        <f t="shared" si="44"/>
        <v>100000</v>
      </c>
      <c r="I282" s="73">
        <v>5000</v>
      </c>
      <c r="J282" s="98">
        <f t="shared" si="45"/>
        <v>112339.54893642994</v>
      </c>
      <c r="K282" s="77">
        <f t="shared" si="46"/>
        <v>7339.5489364299428</v>
      </c>
      <c r="M282" s="98">
        <f t="shared" si="47"/>
        <v>100000</v>
      </c>
      <c r="N282" s="73">
        <f t="shared" si="48"/>
        <v>5000</v>
      </c>
      <c r="O282" s="98">
        <f t="shared" si="49"/>
        <v>112339.54893642994</v>
      </c>
      <c r="P282" s="77">
        <f t="shared" si="50"/>
        <v>7339.5489364299428</v>
      </c>
    </row>
    <row r="283" spans="1:16" x14ac:dyDescent="0.55000000000000004">
      <c r="A283" s="73">
        <v>281</v>
      </c>
      <c r="B283" s="74">
        <v>381.59123508407851</v>
      </c>
      <c r="C283" s="98">
        <f t="shared" si="41"/>
        <v>60000</v>
      </c>
      <c r="D283" s="73" t="s">
        <v>150</v>
      </c>
      <c r="E283" s="98">
        <f t="shared" si="42"/>
        <v>57238.685262611776</v>
      </c>
      <c r="F283" s="77">
        <f t="shared" si="43"/>
        <v>-2761.3147373882239</v>
      </c>
      <c r="G283" s="48"/>
      <c r="H283" s="98">
        <f t="shared" si="44"/>
        <v>100000</v>
      </c>
      <c r="I283" s="73">
        <v>5000</v>
      </c>
      <c r="J283" s="98">
        <f t="shared" si="45"/>
        <v>57238.685262611776</v>
      </c>
      <c r="K283" s="77">
        <f t="shared" si="46"/>
        <v>-47761.314737388224</v>
      </c>
      <c r="M283" s="98">
        <f t="shared" si="47"/>
        <v>60000</v>
      </c>
      <c r="N283" s="73">
        <f t="shared" si="48"/>
        <v>0</v>
      </c>
      <c r="O283" s="98">
        <f t="shared" si="49"/>
        <v>57238.685262611776</v>
      </c>
      <c r="P283" s="77">
        <f t="shared" si="50"/>
        <v>-2761.3147373882239</v>
      </c>
    </row>
    <row r="284" spans="1:16" x14ac:dyDescent="0.55000000000000004">
      <c r="A284" s="73">
        <v>282</v>
      </c>
      <c r="B284" s="74">
        <v>660.83559678945289</v>
      </c>
      <c r="C284" s="98">
        <f t="shared" si="41"/>
        <v>60000</v>
      </c>
      <c r="D284" s="73" t="s">
        <v>150</v>
      </c>
      <c r="E284" s="98">
        <f t="shared" si="42"/>
        <v>75000</v>
      </c>
      <c r="F284" s="77">
        <f t="shared" si="43"/>
        <v>15000</v>
      </c>
      <c r="G284" s="48"/>
      <c r="H284" s="98">
        <f t="shared" si="44"/>
        <v>100000</v>
      </c>
      <c r="I284" s="73">
        <v>5000</v>
      </c>
      <c r="J284" s="98">
        <f t="shared" si="45"/>
        <v>99125.339518417939</v>
      </c>
      <c r="K284" s="77">
        <f t="shared" si="46"/>
        <v>-5874.660481582061</v>
      </c>
      <c r="M284" s="98">
        <f t="shared" si="47"/>
        <v>100000</v>
      </c>
      <c r="N284" s="73">
        <f t="shared" si="48"/>
        <v>5000</v>
      </c>
      <c r="O284" s="98">
        <f t="shared" si="49"/>
        <v>99125.339518417939</v>
      </c>
      <c r="P284" s="77">
        <f t="shared" si="50"/>
        <v>-5874.660481582061</v>
      </c>
    </row>
    <row r="285" spans="1:16" x14ac:dyDescent="0.55000000000000004">
      <c r="A285" s="73">
        <v>283</v>
      </c>
      <c r="B285" s="74">
        <v>208.53297524948883</v>
      </c>
      <c r="C285" s="98">
        <f t="shared" si="41"/>
        <v>60000</v>
      </c>
      <c r="D285" s="73" t="s">
        <v>150</v>
      </c>
      <c r="E285" s="98">
        <f t="shared" si="42"/>
        <v>31279.946287423325</v>
      </c>
      <c r="F285" s="77">
        <f t="shared" si="43"/>
        <v>-28720.053712576675</v>
      </c>
      <c r="G285" s="48"/>
      <c r="H285" s="98">
        <f t="shared" si="44"/>
        <v>100000</v>
      </c>
      <c r="I285" s="73">
        <v>5000</v>
      </c>
      <c r="J285" s="98">
        <f t="shared" si="45"/>
        <v>31279.946287423325</v>
      </c>
      <c r="K285" s="77">
        <f t="shared" si="46"/>
        <v>-73720.053712576671</v>
      </c>
      <c r="M285" s="98">
        <f t="shared" si="47"/>
        <v>60000</v>
      </c>
      <c r="N285" s="73">
        <f t="shared" si="48"/>
        <v>0</v>
      </c>
      <c r="O285" s="98">
        <f t="shared" si="49"/>
        <v>31279.946287423325</v>
      </c>
      <c r="P285" s="77">
        <f t="shared" si="50"/>
        <v>-28720.053712576675</v>
      </c>
    </row>
    <row r="286" spans="1:16" x14ac:dyDescent="0.55000000000000004">
      <c r="A286" s="73">
        <v>284</v>
      </c>
      <c r="B286" s="74">
        <v>357.32902005066069</v>
      </c>
      <c r="C286" s="98">
        <f t="shared" si="41"/>
        <v>60000</v>
      </c>
      <c r="D286" s="73" t="s">
        <v>150</v>
      </c>
      <c r="E286" s="98">
        <f t="shared" si="42"/>
        <v>53599.3530075991</v>
      </c>
      <c r="F286" s="77">
        <f t="shared" si="43"/>
        <v>-6400.6469924008998</v>
      </c>
      <c r="G286" s="48"/>
      <c r="H286" s="98">
        <f t="shared" si="44"/>
        <v>100000</v>
      </c>
      <c r="I286" s="73">
        <v>5000</v>
      </c>
      <c r="J286" s="98">
        <f t="shared" si="45"/>
        <v>53599.3530075991</v>
      </c>
      <c r="K286" s="77">
        <f t="shared" si="46"/>
        <v>-51400.6469924009</v>
      </c>
      <c r="M286" s="98">
        <f t="shared" si="47"/>
        <v>60000</v>
      </c>
      <c r="N286" s="73">
        <f t="shared" si="48"/>
        <v>0</v>
      </c>
      <c r="O286" s="98">
        <f t="shared" si="49"/>
        <v>53599.3530075991</v>
      </c>
      <c r="P286" s="77">
        <f t="shared" si="50"/>
        <v>-6400.6469924008998</v>
      </c>
    </row>
    <row r="287" spans="1:16" x14ac:dyDescent="0.55000000000000004">
      <c r="A287" s="73">
        <v>285</v>
      </c>
      <c r="B287" s="74">
        <v>390.78341013824888</v>
      </c>
      <c r="C287" s="98">
        <f t="shared" si="41"/>
        <v>60000</v>
      </c>
      <c r="D287" s="73" t="s">
        <v>150</v>
      </c>
      <c r="E287" s="98">
        <f t="shared" si="42"/>
        <v>58617.511520737331</v>
      </c>
      <c r="F287" s="77">
        <f t="shared" si="43"/>
        <v>-1382.488479262669</v>
      </c>
      <c r="G287" s="48"/>
      <c r="H287" s="98">
        <f t="shared" si="44"/>
        <v>100000</v>
      </c>
      <c r="I287" s="73">
        <v>5000</v>
      </c>
      <c r="J287" s="98">
        <f t="shared" si="45"/>
        <v>58617.511520737331</v>
      </c>
      <c r="K287" s="77">
        <f t="shared" si="46"/>
        <v>-46382.488479262669</v>
      </c>
      <c r="M287" s="98">
        <f t="shared" si="47"/>
        <v>60000</v>
      </c>
      <c r="N287" s="73">
        <f t="shared" si="48"/>
        <v>0</v>
      </c>
      <c r="O287" s="98">
        <f t="shared" si="49"/>
        <v>58617.511520737331</v>
      </c>
      <c r="P287" s="77">
        <f t="shared" si="50"/>
        <v>-1382.488479262669</v>
      </c>
    </row>
    <row r="288" spans="1:16" x14ac:dyDescent="0.55000000000000004">
      <c r="A288" s="73">
        <v>286</v>
      </c>
      <c r="B288" s="74">
        <v>784.28907132175664</v>
      </c>
      <c r="C288" s="98">
        <f t="shared" si="41"/>
        <v>60000</v>
      </c>
      <c r="D288" s="73" t="s">
        <v>150</v>
      </c>
      <c r="E288" s="98">
        <f t="shared" si="42"/>
        <v>75000</v>
      </c>
      <c r="F288" s="77">
        <f t="shared" si="43"/>
        <v>15000</v>
      </c>
      <c r="G288" s="48"/>
      <c r="H288" s="98">
        <f t="shared" si="44"/>
        <v>100000</v>
      </c>
      <c r="I288" s="73">
        <v>5000</v>
      </c>
      <c r="J288" s="98">
        <f t="shared" si="45"/>
        <v>117643.3606982635</v>
      </c>
      <c r="K288" s="77">
        <f t="shared" si="46"/>
        <v>12643.360698263496</v>
      </c>
      <c r="M288" s="98">
        <f t="shared" si="47"/>
        <v>100000</v>
      </c>
      <c r="N288" s="73">
        <f t="shared" si="48"/>
        <v>5000</v>
      </c>
      <c r="O288" s="98">
        <f t="shared" si="49"/>
        <v>117643.3606982635</v>
      </c>
      <c r="P288" s="77">
        <f t="shared" si="50"/>
        <v>12643.360698263496</v>
      </c>
    </row>
    <row r="289" spans="1:16" x14ac:dyDescent="0.55000000000000004">
      <c r="A289" s="73">
        <v>287</v>
      </c>
      <c r="B289" s="74">
        <v>422.33344523453479</v>
      </c>
      <c r="C289" s="98">
        <f t="shared" si="41"/>
        <v>60000</v>
      </c>
      <c r="D289" s="73" t="s">
        <v>150</v>
      </c>
      <c r="E289" s="98">
        <f t="shared" si="42"/>
        <v>63350.016785180218</v>
      </c>
      <c r="F289" s="77">
        <f t="shared" si="43"/>
        <v>3350.016785180218</v>
      </c>
      <c r="G289" s="48"/>
      <c r="H289" s="98">
        <f t="shared" si="44"/>
        <v>100000</v>
      </c>
      <c r="I289" s="73">
        <v>5000</v>
      </c>
      <c r="J289" s="98">
        <f t="shared" si="45"/>
        <v>63350.016785180218</v>
      </c>
      <c r="K289" s="77">
        <f t="shared" si="46"/>
        <v>-41649.983214819782</v>
      </c>
      <c r="M289" s="98">
        <f t="shared" si="47"/>
        <v>60000</v>
      </c>
      <c r="N289" s="73">
        <f t="shared" si="48"/>
        <v>0</v>
      </c>
      <c r="O289" s="98">
        <f t="shared" si="49"/>
        <v>63350.016785180218</v>
      </c>
      <c r="P289" s="77">
        <f t="shared" si="50"/>
        <v>3350.016785180218</v>
      </c>
    </row>
    <row r="290" spans="1:16" x14ac:dyDescent="0.55000000000000004">
      <c r="A290" s="73">
        <v>288</v>
      </c>
      <c r="B290" s="74">
        <v>252.27820673238318</v>
      </c>
      <c r="C290" s="98">
        <f t="shared" si="41"/>
        <v>60000</v>
      </c>
      <c r="D290" s="73" t="s">
        <v>150</v>
      </c>
      <c r="E290" s="98">
        <f t="shared" si="42"/>
        <v>37841.731009857474</v>
      </c>
      <c r="F290" s="77">
        <f t="shared" si="43"/>
        <v>-22158.268990142526</v>
      </c>
      <c r="G290" s="48"/>
      <c r="H290" s="98">
        <f t="shared" si="44"/>
        <v>100000</v>
      </c>
      <c r="I290" s="73">
        <v>5000</v>
      </c>
      <c r="J290" s="98">
        <f t="shared" si="45"/>
        <v>37841.731009857474</v>
      </c>
      <c r="K290" s="77">
        <f t="shared" si="46"/>
        <v>-67158.268990142533</v>
      </c>
      <c r="M290" s="98">
        <f t="shared" si="47"/>
        <v>60000</v>
      </c>
      <c r="N290" s="73">
        <f t="shared" si="48"/>
        <v>0</v>
      </c>
      <c r="O290" s="98">
        <f t="shared" si="49"/>
        <v>37841.731009857474</v>
      </c>
      <c r="P290" s="77">
        <f t="shared" si="50"/>
        <v>-22158.268990142526</v>
      </c>
    </row>
    <row r="291" spans="1:16" x14ac:dyDescent="0.55000000000000004">
      <c r="A291" s="73">
        <v>289</v>
      </c>
      <c r="B291" s="74">
        <v>631.06173894466997</v>
      </c>
      <c r="C291" s="98">
        <f t="shared" si="41"/>
        <v>60000</v>
      </c>
      <c r="D291" s="73" t="s">
        <v>150</v>
      </c>
      <c r="E291" s="98">
        <f t="shared" si="42"/>
        <v>75000</v>
      </c>
      <c r="F291" s="77">
        <f t="shared" si="43"/>
        <v>15000</v>
      </c>
      <c r="G291" s="48"/>
      <c r="H291" s="98">
        <f t="shared" si="44"/>
        <v>100000</v>
      </c>
      <c r="I291" s="73">
        <v>5000</v>
      </c>
      <c r="J291" s="98">
        <f t="shared" si="45"/>
        <v>94659.260841700496</v>
      </c>
      <c r="K291" s="77">
        <f t="shared" si="46"/>
        <v>-10340.739158299504</v>
      </c>
      <c r="M291" s="98">
        <f t="shared" si="47"/>
        <v>100000</v>
      </c>
      <c r="N291" s="73">
        <f t="shared" si="48"/>
        <v>5000</v>
      </c>
      <c r="O291" s="98">
        <f t="shared" si="49"/>
        <v>94659.260841700496</v>
      </c>
      <c r="P291" s="77">
        <f t="shared" si="50"/>
        <v>-10340.739158299504</v>
      </c>
    </row>
    <row r="292" spans="1:16" x14ac:dyDescent="0.55000000000000004">
      <c r="A292" s="73">
        <v>290</v>
      </c>
      <c r="B292" s="74">
        <v>486.23920407727286</v>
      </c>
      <c r="C292" s="98">
        <f t="shared" si="41"/>
        <v>60000</v>
      </c>
      <c r="D292" s="73" t="s">
        <v>150</v>
      </c>
      <c r="E292" s="98">
        <f t="shared" si="42"/>
        <v>72935.880611590925</v>
      </c>
      <c r="F292" s="77">
        <f t="shared" si="43"/>
        <v>12935.880611590925</v>
      </c>
      <c r="G292" s="48"/>
      <c r="H292" s="98">
        <f t="shared" si="44"/>
        <v>100000</v>
      </c>
      <c r="I292" s="73">
        <v>5000</v>
      </c>
      <c r="J292" s="98">
        <f t="shared" si="45"/>
        <v>72935.880611590925</v>
      </c>
      <c r="K292" s="77">
        <f t="shared" si="46"/>
        <v>-32064.119388409075</v>
      </c>
      <c r="M292" s="98">
        <f t="shared" si="47"/>
        <v>60000</v>
      </c>
      <c r="N292" s="73">
        <f t="shared" si="48"/>
        <v>0</v>
      </c>
      <c r="O292" s="98">
        <f t="shared" si="49"/>
        <v>72935.880611590925</v>
      </c>
      <c r="P292" s="77">
        <f t="shared" si="50"/>
        <v>12935.880611590925</v>
      </c>
    </row>
    <row r="293" spans="1:16" x14ac:dyDescent="0.55000000000000004">
      <c r="A293" s="73">
        <v>291</v>
      </c>
      <c r="B293" s="74">
        <v>654.11542100283827</v>
      </c>
      <c r="C293" s="98">
        <f t="shared" si="41"/>
        <v>60000</v>
      </c>
      <c r="D293" s="73" t="s">
        <v>150</v>
      </c>
      <c r="E293" s="98">
        <f t="shared" si="42"/>
        <v>75000</v>
      </c>
      <c r="F293" s="77">
        <f t="shared" si="43"/>
        <v>15000</v>
      </c>
      <c r="G293" s="48"/>
      <c r="H293" s="98">
        <f t="shared" si="44"/>
        <v>100000</v>
      </c>
      <c r="I293" s="73">
        <v>5000</v>
      </c>
      <c r="J293" s="98">
        <f t="shared" si="45"/>
        <v>98117.313150425747</v>
      </c>
      <c r="K293" s="77">
        <f t="shared" si="46"/>
        <v>-6882.6868495742528</v>
      </c>
      <c r="M293" s="98">
        <f t="shared" si="47"/>
        <v>100000</v>
      </c>
      <c r="N293" s="73">
        <f t="shared" si="48"/>
        <v>5000</v>
      </c>
      <c r="O293" s="98">
        <f t="shared" si="49"/>
        <v>98117.313150425747</v>
      </c>
      <c r="P293" s="77">
        <f t="shared" si="50"/>
        <v>-6882.6868495742528</v>
      </c>
    </row>
    <row r="294" spans="1:16" x14ac:dyDescent="0.55000000000000004">
      <c r="A294" s="73">
        <v>292</v>
      </c>
      <c r="B294" s="74">
        <v>326.41987365337076</v>
      </c>
      <c r="C294" s="98">
        <f t="shared" si="41"/>
        <v>60000</v>
      </c>
      <c r="D294" s="73" t="s">
        <v>150</v>
      </c>
      <c r="E294" s="98">
        <f t="shared" si="42"/>
        <v>48962.981048005611</v>
      </c>
      <c r="F294" s="77">
        <f t="shared" si="43"/>
        <v>-11037.018951994389</v>
      </c>
      <c r="G294" s="48"/>
      <c r="H294" s="98">
        <f t="shared" si="44"/>
        <v>100000</v>
      </c>
      <c r="I294" s="73">
        <v>5000</v>
      </c>
      <c r="J294" s="98">
        <f t="shared" si="45"/>
        <v>48962.981048005611</v>
      </c>
      <c r="K294" s="77">
        <f t="shared" si="46"/>
        <v>-56037.018951994389</v>
      </c>
      <c r="M294" s="98">
        <f t="shared" si="47"/>
        <v>60000</v>
      </c>
      <c r="N294" s="73">
        <f t="shared" si="48"/>
        <v>0</v>
      </c>
      <c r="O294" s="98">
        <f t="shared" si="49"/>
        <v>48962.981048005611</v>
      </c>
      <c r="P294" s="77">
        <f t="shared" si="50"/>
        <v>-11037.018951994389</v>
      </c>
    </row>
    <row r="295" spans="1:16" x14ac:dyDescent="0.55000000000000004">
      <c r="A295" s="73">
        <v>293</v>
      </c>
      <c r="B295" s="74">
        <v>552.81838435010832</v>
      </c>
      <c r="C295" s="98">
        <f t="shared" si="41"/>
        <v>60000</v>
      </c>
      <c r="D295" s="73" t="s">
        <v>150</v>
      </c>
      <c r="E295" s="98">
        <f t="shared" si="42"/>
        <v>75000</v>
      </c>
      <c r="F295" s="77">
        <f t="shared" si="43"/>
        <v>15000</v>
      </c>
      <c r="G295" s="48"/>
      <c r="H295" s="98">
        <f t="shared" si="44"/>
        <v>100000</v>
      </c>
      <c r="I295" s="73">
        <v>5000</v>
      </c>
      <c r="J295" s="98">
        <f t="shared" si="45"/>
        <v>82922.757652516244</v>
      </c>
      <c r="K295" s="77">
        <f t="shared" si="46"/>
        <v>-22077.242347483756</v>
      </c>
      <c r="M295" s="98">
        <f t="shared" si="47"/>
        <v>100000</v>
      </c>
      <c r="N295" s="73">
        <f t="shared" si="48"/>
        <v>5000</v>
      </c>
      <c r="O295" s="98">
        <f t="shared" si="49"/>
        <v>82922.757652516244</v>
      </c>
      <c r="P295" s="77">
        <f t="shared" si="50"/>
        <v>-22077.242347483756</v>
      </c>
    </row>
    <row r="296" spans="1:16" x14ac:dyDescent="0.55000000000000004">
      <c r="A296" s="73">
        <v>294</v>
      </c>
      <c r="B296" s="74">
        <v>730.19806512649916</v>
      </c>
      <c r="C296" s="98">
        <f t="shared" si="41"/>
        <v>60000</v>
      </c>
      <c r="D296" s="73" t="s">
        <v>150</v>
      </c>
      <c r="E296" s="98">
        <f t="shared" si="42"/>
        <v>75000</v>
      </c>
      <c r="F296" s="77">
        <f t="shared" si="43"/>
        <v>15000</v>
      </c>
      <c r="G296" s="48"/>
      <c r="H296" s="98">
        <f t="shared" si="44"/>
        <v>100000</v>
      </c>
      <c r="I296" s="73">
        <v>5000</v>
      </c>
      <c r="J296" s="98">
        <f t="shared" si="45"/>
        <v>109529.70976897488</v>
      </c>
      <c r="K296" s="77">
        <f t="shared" si="46"/>
        <v>4529.7097689748771</v>
      </c>
      <c r="M296" s="98">
        <f t="shared" si="47"/>
        <v>100000</v>
      </c>
      <c r="N296" s="73">
        <f t="shared" si="48"/>
        <v>5000</v>
      </c>
      <c r="O296" s="98">
        <f t="shared" si="49"/>
        <v>109529.70976897488</v>
      </c>
      <c r="P296" s="77">
        <f t="shared" si="50"/>
        <v>4529.7097689748771</v>
      </c>
    </row>
    <row r="297" spans="1:16" x14ac:dyDescent="0.55000000000000004">
      <c r="A297" s="73">
        <v>295</v>
      </c>
      <c r="B297" s="74">
        <v>369.1579943235572</v>
      </c>
      <c r="C297" s="98">
        <f t="shared" si="41"/>
        <v>60000</v>
      </c>
      <c r="D297" s="73" t="s">
        <v>150</v>
      </c>
      <c r="E297" s="98">
        <f t="shared" si="42"/>
        <v>55373.699148533582</v>
      </c>
      <c r="F297" s="77">
        <f t="shared" si="43"/>
        <v>-4626.300851466418</v>
      </c>
      <c r="G297" s="48"/>
      <c r="H297" s="98">
        <f t="shared" si="44"/>
        <v>100000</v>
      </c>
      <c r="I297" s="73">
        <v>5000</v>
      </c>
      <c r="J297" s="98">
        <f t="shared" si="45"/>
        <v>55373.699148533582</v>
      </c>
      <c r="K297" s="77">
        <f t="shared" si="46"/>
        <v>-49626.300851466418</v>
      </c>
      <c r="M297" s="98">
        <f t="shared" si="47"/>
        <v>60000</v>
      </c>
      <c r="N297" s="73">
        <f t="shared" si="48"/>
        <v>0</v>
      </c>
      <c r="O297" s="98">
        <f t="shared" si="49"/>
        <v>55373.699148533582</v>
      </c>
      <c r="P297" s="77">
        <f t="shared" si="50"/>
        <v>-4626.300851466418</v>
      </c>
    </row>
    <row r="298" spans="1:16" x14ac:dyDescent="0.55000000000000004">
      <c r="A298" s="73">
        <v>296</v>
      </c>
      <c r="B298" s="74">
        <v>216.75466170232247</v>
      </c>
      <c r="C298" s="98">
        <f t="shared" si="41"/>
        <v>60000</v>
      </c>
      <c r="D298" s="73" t="s">
        <v>150</v>
      </c>
      <c r="E298" s="98">
        <f t="shared" si="42"/>
        <v>32513.199255348369</v>
      </c>
      <c r="F298" s="77">
        <f t="shared" si="43"/>
        <v>-27486.800744651631</v>
      </c>
      <c r="G298" s="48"/>
      <c r="H298" s="98">
        <f t="shared" si="44"/>
        <v>100000</v>
      </c>
      <c r="I298" s="73">
        <v>5000</v>
      </c>
      <c r="J298" s="98">
        <f t="shared" si="45"/>
        <v>32513.199255348369</v>
      </c>
      <c r="K298" s="77">
        <f t="shared" si="46"/>
        <v>-72486.800744651628</v>
      </c>
      <c r="M298" s="98">
        <f t="shared" si="47"/>
        <v>60000</v>
      </c>
      <c r="N298" s="73">
        <f t="shared" si="48"/>
        <v>0</v>
      </c>
      <c r="O298" s="98">
        <f t="shared" si="49"/>
        <v>32513.199255348369</v>
      </c>
      <c r="P298" s="77">
        <f t="shared" si="50"/>
        <v>-27486.800744651631</v>
      </c>
    </row>
    <row r="299" spans="1:16" x14ac:dyDescent="0.55000000000000004">
      <c r="A299" s="73">
        <v>297</v>
      </c>
      <c r="B299" s="74">
        <v>246.89474166081729</v>
      </c>
      <c r="C299" s="98">
        <f t="shared" si="41"/>
        <v>60000</v>
      </c>
      <c r="D299" s="73" t="s">
        <v>150</v>
      </c>
      <c r="E299" s="98">
        <f t="shared" si="42"/>
        <v>37034.211249122593</v>
      </c>
      <c r="F299" s="77">
        <f t="shared" si="43"/>
        <v>-22965.788750877407</v>
      </c>
      <c r="G299" s="48"/>
      <c r="H299" s="98">
        <f t="shared" si="44"/>
        <v>100000</v>
      </c>
      <c r="I299" s="73">
        <v>5000</v>
      </c>
      <c r="J299" s="98">
        <f t="shared" si="45"/>
        <v>37034.211249122593</v>
      </c>
      <c r="K299" s="77">
        <f t="shared" si="46"/>
        <v>-67965.7887508774</v>
      </c>
      <c r="M299" s="98">
        <f t="shared" si="47"/>
        <v>60000</v>
      </c>
      <c r="N299" s="73">
        <f t="shared" si="48"/>
        <v>0</v>
      </c>
      <c r="O299" s="98">
        <f t="shared" si="49"/>
        <v>37034.211249122593</v>
      </c>
      <c r="P299" s="77">
        <f t="shared" si="50"/>
        <v>-22965.788750877407</v>
      </c>
    </row>
    <row r="300" spans="1:16" x14ac:dyDescent="0.55000000000000004">
      <c r="A300" s="73">
        <v>298</v>
      </c>
      <c r="B300" s="74">
        <v>338.0474257637257</v>
      </c>
      <c r="C300" s="98">
        <f t="shared" si="41"/>
        <v>60000</v>
      </c>
      <c r="D300" s="73" t="s">
        <v>150</v>
      </c>
      <c r="E300" s="98">
        <f t="shared" si="42"/>
        <v>50707.113864558858</v>
      </c>
      <c r="F300" s="77">
        <f t="shared" si="43"/>
        <v>-9292.886135441142</v>
      </c>
      <c r="G300" s="48"/>
      <c r="H300" s="98">
        <f t="shared" si="44"/>
        <v>100000</v>
      </c>
      <c r="I300" s="73">
        <v>5000</v>
      </c>
      <c r="J300" s="98">
        <f t="shared" si="45"/>
        <v>50707.113864558858</v>
      </c>
      <c r="K300" s="77">
        <f t="shared" si="46"/>
        <v>-54292.886135441142</v>
      </c>
      <c r="M300" s="98">
        <f t="shared" si="47"/>
        <v>60000</v>
      </c>
      <c r="N300" s="73">
        <f t="shared" si="48"/>
        <v>0</v>
      </c>
      <c r="O300" s="98">
        <f t="shared" si="49"/>
        <v>50707.113864558858</v>
      </c>
      <c r="P300" s="77">
        <f t="shared" si="50"/>
        <v>-9292.886135441142</v>
      </c>
    </row>
    <row r="301" spans="1:16" x14ac:dyDescent="0.55000000000000004">
      <c r="A301" s="73">
        <v>299</v>
      </c>
      <c r="B301" s="74">
        <v>718.46064638203063</v>
      </c>
      <c r="C301" s="98">
        <f t="shared" si="41"/>
        <v>60000</v>
      </c>
      <c r="D301" s="73" t="s">
        <v>150</v>
      </c>
      <c r="E301" s="98">
        <f t="shared" si="42"/>
        <v>75000</v>
      </c>
      <c r="F301" s="77">
        <f t="shared" si="43"/>
        <v>15000</v>
      </c>
      <c r="G301" s="48"/>
      <c r="H301" s="98">
        <f t="shared" si="44"/>
        <v>100000</v>
      </c>
      <c r="I301" s="73">
        <v>5000</v>
      </c>
      <c r="J301" s="98">
        <f t="shared" si="45"/>
        <v>107769.09695730459</v>
      </c>
      <c r="K301" s="77">
        <f t="shared" si="46"/>
        <v>2769.0969573045877</v>
      </c>
      <c r="M301" s="98">
        <f t="shared" si="47"/>
        <v>100000</v>
      </c>
      <c r="N301" s="73">
        <f t="shared" si="48"/>
        <v>5000</v>
      </c>
      <c r="O301" s="98">
        <f t="shared" si="49"/>
        <v>107769.09695730459</v>
      </c>
      <c r="P301" s="77">
        <f t="shared" si="50"/>
        <v>2769.0969573045877</v>
      </c>
    </row>
    <row r="302" spans="1:16" x14ac:dyDescent="0.55000000000000004">
      <c r="A302" s="73">
        <v>300</v>
      </c>
      <c r="B302" s="74">
        <v>320.13916440321054</v>
      </c>
      <c r="C302" s="98">
        <f t="shared" si="41"/>
        <v>60000</v>
      </c>
      <c r="D302" s="73" t="s">
        <v>150</v>
      </c>
      <c r="E302" s="98">
        <f t="shared" si="42"/>
        <v>48020.874660481582</v>
      </c>
      <c r="F302" s="77">
        <f t="shared" si="43"/>
        <v>-11979.125339518418</v>
      </c>
      <c r="G302" s="48"/>
      <c r="H302" s="98">
        <f t="shared" si="44"/>
        <v>100000</v>
      </c>
      <c r="I302" s="73">
        <v>5000</v>
      </c>
      <c r="J302" s="98">
        <f t="shared" si="45"/>
        <v>48020.874660481582</v>
      </c>
      <c r="K302" s="77">
        <f t="shared" si="46"/>
        <v>-56979.125339518418</v>
      </c>
      <c r="M302" s="98">
        <f t="shared" si="47"/>
        <v>60000</v>
      </c>
      <c r="N302" s="73">
        <f t="shared" si="48"/>
        <v>0</v>
      </c>
      <c r="O302" s="98">
        <f t="shared" si="49"/>
        <v>48020.874660481582</v>
      </c>
      <c r="P302" s="77">
        <f t="shared" si="50"/>
        <v>-11979.125339518418</v>
      </c>
    </row>
    <row r="303" spans="1:16" x14ac:dyDescent="0.55000000000000004">
      <c r="A303" s="73">
        <v>301</v>
      </c>
      <c r="B303" s="74">
        <v>473.1284524063845</v>
      </c>
      <c r="C303" s="98">
        <f t="shared" si="41"/>
        <v>60000</v>
      </c>
      <c r="D303" s="73" t="s">
        <v>150</v>
      </c>
      <c r="E303" s="98">
        <f t="shared" si="42"/>
        <v>70969.267860957669</v>
      </c>
      <c r="F303" s="77">
        <f t="shared" si="43"/>
        <v>10969.267860957669</v>
      </c>
      <c r="G303" s="48"/>
      <c r="H303" s="98">
        <f t="shared" si="44"/>
        <v>100000</v>
      </c>
      <c r="I303" s="73">
        <v>5000</v>
      </c>
      <c r="J303" s="98">
        <f t="shared" si="45"/>
        <v>70969.267860957669</v>
      </c>
      <c r="K303" s="77">
        <f t="shared" si="46"/>
        <v>-34030.732139042331</v>
      </c>
      <c r="M303" s="98">
        <f t="shared" si="47"/>
        <v>60000</v>
      </c>
      <c r="N303" s="73">
        <f t="shared" si="48"/>
        <v>0</v>
      </c>
      <c r="O303" s="98">
        <f t="shared" si="49"/>
        <v>70969.267860957669</v>
      </c>
      <c r="P303" s="77">
        <f t="shared" si="50"/>
        <v>10969.267860957669</v>
      </c>
    </row>
    <row r="304" spans="1:16" x14ac:dyDescent="0.55000000000000004">
      <c r="A304" s="73">
        <v>302</v>
      </c>
      <c r="B304" s="74">
        <v>479.61058381908629</v>
      </c>
      <c r="C304" s="98">
        <f t="shared" si="41"/>
        <v>60000</v>
      </c>
      <c r="D304" s="73" t="s">
        <v>150</v>
      </c>
      <c r="E304" s="98">
        <f t="shared" si="42"/>
        <v>71941.587572862947</v>
      </c>
      <c r="F304" s="77">
        <f t="shared" si="43"/>
        <v>11941.587572862947</v>
      </c>
      <c r="G304" s="48"/>
      <c r="H304" s="98">
        <f t="shared" si="44"/>
        <v>100000</v>
      </c>
      <c r="I304" s="73">
        <v>5000</v>
      </c>
      <c r="J304" s="98">
        <f t="shared" si="45"/>
        <v>71941.587572862947</v>
      </c>
      <c r="K304" s="77">
        <f t="shared" si="46"/>
        <v>-33058.412427137053</v>
      </c>
      <c r="M304" s="98">
        <f t="shared" si="47"/>
        <v>60000</v>
      </c>
      <c r="N304" s="73">
        <f t="shared" si="48"/>
        <v>0</v>
      </c>
      <c r="O304" s="98">
        <f t="shared" si="49"/>
        <v>71941.587572862947</v>
      </c>
      <c r="P304" s="77">
        <f t="shared" si="50"/>
        <v>11941.587572862947</v>
      </c>
    </row>
    <row r="305" spans="1:16" x14ac:dyDescent="0.55000000000000004">
      <c r="A305" s="73">
        <v>303</v>
      </c>
      <c r="B305" s="74">
        <v>745.26810510574671</v>
      </c>
      <c r="C305" s="98">
        <f t="shared" si="41"/>
        <v>60000</v>
      </c>
      <c r="D305" s="73" t="s">
        <v>150</v>
      </c>
      <c r="E305" s="98">
        <f t="shared" si="42"/>
        <v>75000</v>
      </c>
      <c r="F305" s="77">
        <f t="shared" si="43"/>
        <v>15000</v>
      </c>
      <c r="G305" s="48"/>
      <c r="H305" s="98">
        <f t="shared" si="44"/>
        <v>100000</v>
      </c>
      <c r="I305" s="73">
        <v>5000</v>
      </c>
      <c r="J305" s="98">
        <f t="shared" si="45"/>
        <v>111790.21576586201</v>
      </c>
      <c r="K305" s="77">
        <f t="shared" si="46"/>
        <v>6790.2157658620126</v>
      </c>
      <c r="M305" s="98">
        <f t="shared" si="47"/>
        <v>100000</v>
      </c>
      <c r="N305" s="73">
        <f t="shared" si="48"/>
        <v>5000</v>
      </c>
      <c r="O305" s="98">
        <f t="shared" si="49"/>
        <v>111790.21576586201</v>
      </c>
      <c r="P305" s="77">
        <f t="shared" si="50"/>
        <v>6790.2157658620126</v>
      </c>
    </row>
    <row r="306" spans="1:16" x14ac:dyDescent="0.55000000000000004">
      <c r="A306" s="73">
        <v>304</v>
      </c>
      <c r="B306" s="74">
        <v>348.97915585802787</v>
      </c>
      <c r="C306" s="98">
        <f t="shared" si="41"/>
        <v>60000</v>
      </c>
      <c r="D306" s="73" t="s">
        <v>150</v>
      </c>
      <c r="E306" s="98">
        <f t="shared" si="42"/>
        <v>52346.873378704178</v>
      </c>
      <c r="F306" s="77">
        <f t="shared" si="43"/>
        <v>-7653.1266212958217</v>
      </c>
      <c r="G306" s="48"/>
      <c r="H306" s="98">
        <f t="shared" si="44"/>
        <v>100000</v>
      </c>
      <c r="I306" s="73">
        <v>5000</v>
      </c>
      <c r="J306" s="98">
        <f t="shared" si="45"/>
        <v>52346.873378704178</v>
      </c>
      <c r="K306" s="77">
        <f t="shared" si="46"/>
        <v>-52653.126621295822</v>
      </c>
      <c r="M306" s="98">
        <f t="shared" si="47"/>
        <v>60000</v>
      </c>
      <c r="N306" s="73">
        <f t="shared" si="48"/>
        <v>0</v>
      </c>
      <c r="O306" s="98">
        <f t="shared" si="49"/>
        <v>52346.873378704178</v>
      </c>
      <c r="P306" s="77">
        <f t="shared" si="50"/>
        <v>-7653.1266212958217</v>
      </c>
    </row>
    <row r="307" spans="1:16" x14ac:dyDescent="0.55000000000000004">
      <c r="A307" s="73">
        <v>305</v>
      </c>
      <c r="B307" s="74">
        <v>467.94640949736015</v>
      </c>
      <c r="C307" s="98">
        <f t="shared" si="41"/>
        <v>60000</v>
      </c>
      <c r="D307" s="73" t="s">
        <v>150</v>
      </c>
      <c r="E307" s="98">
        <f t="shared" si="42"/>
        <v>70191.961424604029</v>
      </c>
      <c r="F307" s="77">
        <f t="shared" si="43"/>
        <v>10191.961424604029</v>
      </c>
      <c r="G307" s="48"/>
      <c r="H307" s="98">
        <f t="shared" si="44"/>
        <v>100000</v>
      </c>
      <c r="I307" s="73">
        <v>5000</v>
      </c>
      <c r="J307" s="98">
        <f t="shared" si="45"/>
        <v>70191.961424604029</v>
      </c>
      <c r="K307" s="77">
        <f t="shared" si="46"/>
        <v>-34808.038575395971</v>
      </c>
      <c r="M307" s="98">
        <f t="shared" si="47"/>
        <v>60000</v>
      </c>
      <c r="N307" s="73">
        <f t="shared" si="48"/>
        <v>0</v>
      </c>
      <c r="O307" s="98">
        <f t="shared" si="49"/>
        <v>70191.961424604029</v>
      </c>
      <c r="P307" s="77">
        <f t="shared" si="50"/>
        <v>10191.961424604029</v>
      </c>
    </row>
    <row r="308" spans="1:16" x14ac:dyDescent="0.55000000000000004">
      <c r="A308" s="73">
        <v>306</v>
      </c>
      <c r="B308" s="74">
        <v>224.22559282204656</v>
      </c>
      <c r="C308" s="98">
        <f t="shared" si="41"/>
        <v>60000</v>
      </c>
      <c r="D308" s="73" t="s">
        <v>150</v>
      </c>
      <c r="E308" s="98">
        <f t="shared" si="42"/>
        <v>33633.838923306983</v>
      </c>
      <c r="F308" s="77">
        <f t="shared" si="43"/>
        <v>-26366.161076693017</v>
      </c>
      <c r="G308" s="48"/>
      <c r="H308" s="98">
        <f t="shared" si="44"/>
        <v>100000</v>
      </c>
      <c r="I308" s="73">
        <v>5000</v>
      </c>
      <c r="J308" s="98">
        <f t="shared" si="45"/>
        <v>33633.838923306983</v>
      </c>
      <c r="K308" s="77">
        <f t="shared" si="46"/>
        <v>-71366.16107669301</v>
      </c>
      <c r="M308" s="98">
        <f t="shared" si="47"/>
        <v>60000</v>
      </c>
      <c r="N308" s="73">
        <f t="shared" si="48"/>
        <v>0</v>
      </c>
      <c r="O308" s="98">
        <f t="shared" si="49"/>
        <v>33633.838923306983</v>
      </c>
      <c r="P308" s="77">
        <f t="shared" si="50"/>
        <v>-26366.161076693017</v>
      </c>
    </row>
    <row r="309" spans="1:16" x14ac:dyDescent="0.55000000000000004">
      <c r="A309" s="73">
        <v>307</v>
      </c>
      <c r="B309" s="74">
        <v>605.05996887112042</v>
      </c>
      <c r="C309" s="98">
        <f t="shared" si="41"/>
        <v>60000</v>
      </c>
      <c r="D309" s="73" t="s">
        <v>150</v>
      </c>
      <c r="E309" s="98">
        <f t="shared" si="42"/>
        <v>75000</v>
      </c>
      <c r="F309" s="77">
        <f t="shared" si="43"/>
        <v>15000</v>
      </c>
      <c r="G309" s="48"/>
      <c r="H309" s="98">
        <f t="shared" si="44"/>
        <v>100000</v>
      </c>
      <c r="I309" s="73">
        <v>5000</v>
      </c>
      <c r="J309" s="98">
        <f t="shared" si="45"/>
        <v>90758.995330668069</v>
      </c>
      <c r="K309" s="77">
        <f t="shared" si="46"/>
        <v>-14241.004669331931</v>
      </c>
      <c r="M309" s="98">
        <f t="shared" si="47"/>
        <v>100000</v>
      </c>
      <c r="N309" s="73">
        <f t="shared" si="48"/>
        <v>5000</v>
      </c>
      <c r="O309" s="98">
        <f t="shared" si="49"/>
        <v>90758.995330668069</v>
      </c>
      <c r="P309" s="77">
        <f t="shared" si="50"/>
        <v>-14241.004669331931</v>
      </c>
    </row>
    <row r="310" spans="1:16" x14ac:dyDescent="0.55000000000000004">
      <c r="A310" s="73">
        <v>308</v>
      </c>
      <c r="B310" s="74">
        <v>245.97918637653737</v>
      </c>
      <c r="C310" s="98">
        <f t="shared" si="41"/>
        <v>60000</v>
      </c>
      <c r="D310" s="73" t="s">
        <v>150</v>
      </c>
      <c r="E310" s="98">
        <f t="shared" si="42"/>
        <v>36896.877956480603</v>
      </c>
      <c r="F310" s="77">
        <f t="shared" si="43"/>
        <v>-23103.122043519397</v>
      </c>
      <c r="G310" s="48"/>
      <c r="H310" s="98">
        <f t="shared" si="44"/>
        <v>100000</v>
      </c>
      <c r="I310" s="73">
        <v>5000</v>
      </c>
      <c r="J310" s="98">
        <f t="shared" si="45"/>
        <v>36896.877956480603</v>
      </c>
      <c r="K310" s="77">
        <f t="shared" si="46"/>
        <v>-68103.122043519397</v>
      </c>
      <c r="M310" s="98">
        <f t="shared" si="47"/>
        <v>60000</v>
      </c>
      <c r="N310" s="73">
        <f t="shared" si="48"/>
        <v>0</v>
      </c>
      <c r="O310" s="98">
        <f t="shared" si="49"/>
        <v>36896.877956480603</v>
      </c>
      <c r="P310" s="77">
        <f t="shared" si="50"/>
        <v>-23103.122043519397</v>
      </c>
    </row>
    <row r="311" spans="1:16" x14ac:dyDescent="0.55000000000000004">
      <c r="A311" s="73">
        <v>309</v>
      </c>
      <c r="B311" s="74">
        <v>675.39292580950348</v>
      </c>
      <c r="C311" s="98">
        <f t="shared" si="41"/>
        <v>60000</v>
      </c>
      <c r="D311" s="73" t="s">
        <v>150</v>
      </c>
      <c r="E311" s="98">
        <f t="shared" si="42"/>
        <v>75000</v>
      </c>
      <c r="F311" s="77">
        <f t="shared" si="43"/>
        <v>15000</v>
      </c>
      <c r="G311" s="48"/>
      <c r="H311" s="98">
        <f t="shared" si="44"/>
        <v>100000</v>
      </c>
      <c r="I311" s="73">
        <v>5000</v>
      </c>
      <c r="J311" s="98">
        <f t="shared" si="45"/>
        <v>101308.93887142552</v>
      </c>
      <c r="K311" s="77">
        <f t="shared" si="46"/>
        <v>-3691.0611285744817</v>
      </c>
      <c r="M311" s="98">
        <f t="shared" si="47"/>
        <v>100000</v>
      </c>
      <c r="N311" s="73">
        <f t="shared" si="48"/>
        <v>5000</v>
      </c>
      <c r="O311" s="98">
        <f t="shared" si="49"/>
        <v>101308.93887142552</v>
      </c>
      <c r="P311" s="77">
        <f t="shared" si="50"/>
        <v>-3691.0611285744817</v>
      </c>
    </row>
    <row r="312" spans="1:16" x14ac:dyDescent="0.55000000000000004">
      <c r="A312" s="73">
        <v>310</v>
      </c>
      <c r="B312" s="74">
        <v>723.31308938871427</v>
      </c>
      <c r="C312" s="98">
        <f t="shared" si="41"/>
        <v>60000</v>
      </c>
      <c r="D312" s="73" t="s">
        <v>150</v>
      </c>
      <c r="E312" s="98">
        <f t="shared" si="42"/>
        <v>75000</v>
      </c>
      <c r="F312" s="77">
        <f t="shared" si="43"/>
        <v>15000</v>
      </c>
      <c r="G312" s="48"/>
      <c r="H312" s="98">
        <f t="shared" si="44"/>
        <v>100000</v>
      </c>
      <c r="I312" s="73">
        <v>5000</v>
      </c>
      <c r="J312" s="98">
        <f t="shared" si="45"/>
        <v>108496.96340830714</v>
      </c>
      <c r="K312" s="77">
        <f t="shared" si="46"/>
        <v>3496.9634083071433</v>
      </c>
      <c r="M312" s="98">
        <f t="shared" si="47"/>
        <v>100000</v>
      </c>
      <c r="N312" s="73">
        <f t="shared" si="48"/>
        <v>5000</v>
      </c>
      <c r="O312" s="98">
        <f t="shared" si="49"/>
        <v>108496.96340830714</v>
      </c>
      <c r="P312" s="77">
        <f t="shared" si="50"/>
        <v>3496.9634083071433</v>
      </c>
    </row>
    <row r="313" spans="1:16" x14ac:dyDescent="0.55000000000000004">
      <c r="A313" s="73">
        <v>311</v>
      </c>
      <c r="B313" s="74">
        <v>493.21573534348579</v>
      </c>
      <c r="C313" s="98">
        <f t="shared" si="41"/>
        <v>60000</v>
      </c>
      <c r="D313" s="73" t="s">
        <v>150</v>
      </c>
      <c r="E313" s="98">
        <f t="shared" si="42"/>
        <v>73982.360301522873</v>
      </c>
      <c r="F313" s="77">
        <f t="shared" si="43"/>
        <v>13982.360301522873</v>
      </c>
      <c r="G313" s="48"/>
      <c r="H313" s="98">
        <f t="shared" si="44"/>
        <v>100000</v>
      </c>
      <c r="I313" s="73">
        <v>5000</v>
      </c>
      <c r="J313" s="98">
        <f t="shared" si="45"/>
        <v>73982.360301522873</v>
      </c>
      <c r="K313" s="77">
        <f t="shared" si="46"/>
        <v>-31017.639698477127</v>
      </c>
      <c r="M313" s="98">
        <f t="shared" si="47"/>
        <v>60000</v>
      </c>
      <c r="N313" s="73">
        <f t="shared" si="48"/>
        <v>0</v>
      </c>
      <c r="O313" s="98">
        <f t="shared" si="49"/>
        <v>73982.360301522873</v>
      </c>
      <c r="P313" s="77">
        <f t="shared" si="50"/>
        <v>13982.360301522873</v>
      </c>
    </row>
    <row r="314" spans="1:16" x14ac:dyDescent="0.55000000000000004">
      <c r="A314" s="73">
        <v>312</v>
      </c>
      <c r="B314" s="74">
        <v>776.63502914517653</v>
      </c>
      <c r="C314" s="98">
        <f t="shared" si="41"/>
        <v>60000</v>
      </c>
      <c r="D314" s="73" t="s">
        <v>150</v>
      </c>
      <c r="E314" s="98">
        <f t="shared" si="42"/>
        <v>75000</v>
      </c>
      <c r="F314" s="77">
        <f t="shared" si="43"/>
        <v>15000</v>
      </c>
      <c r="G314" s="48"/>
      <c r="H314" s="98">
        <f t="shared" si="44"/>
        <v>100000</v>
      </c>
      <c r="I314" s="73">
        <v>5000</v>
      </c>
      <c r="J314" s="98">
        <f t="shared" si="45"/>
        <v>116495.25437177648</v>
      </c>
      <c r="K314" s="77">
        <f t="shared" si="46"/>
        <v>11495.254371776478</v>
      </c>
      <c r="M314" s="98">
        <f t="shared" si="47"/>
        <v>100000</v>
      </c>
      <c r="N314" s="73">
        <f t="shared" si="48"/>
        <v>5000</v>
      </c>
      <c r="O314" s="98">
        <f t="shared" si="49"/>
        <v>116495.25437177648</v>
      </c>
      <c r="P314" s="77">
        <f t="shared" si="50"/>
        <v>11495.254371776478</v>
      </c>
    </row>
    <row r="315" spans="1:16" x14ac:dyDescent="0.55000000000000004">
      <c r="A315" s="73">
        <v>313</v>
      </c>
      <c r="B315" s="74">
        <v>444.69130527665027</v>
      </c>
      <c r="C315" s="98">
        <f t="shared" si="41"/>
        <v>60000</v>
      </c>
      <c r="D315" s="73" t="s">
        <v>150</v>
      </c>
      <c r="E315" s="98">
        <f t="shared" si="42"/>
        <v>66703.695791497536</v>
      </c>
      <c r="F315" s="77">
        <f t="shared" si="43"/>
        <v>6703.6957914975355</v>
      </c>
      <c r="G315" s="48"/>
      <c r="H315" s="98">
        <f t="shared" si="44"/>
        <v>100000</v>
      </c>
      <c r="I315" s="73">
        <v>5000</v>
      </c>
      <c r="J315" s="98">
        <f t="shared" si="45"/>
        <v>66703.695791497536</v>
      </c>
      <c r="K315" s="77">
        <f t="shared" si="46"/>
        <v>-38296.304208502464</v>
      </c>
      <c r="M315" s="98">
        <f t="shared" si="47"/>
        <v>60000</v>
      </c>
      <c r="N315" s="73">
        <f t="shared" si="48"/>
        <v>0</v>
      </c>
      <c r="O315" s="98">
        <f t="shared" si="49"/>
        <v>66703.695791497536</v>
      </c>
      <c r="P315" s="77">
        <f t="shared" si="50"/>
        <v>6703.6957914975355</v>
      </c>
    </row>
    <row r="316" spans="1:16" x14ac:dyDescent="0.55000000000000004">
      <c r="A316" s="73">
        <v>314</v>
      </c>
      <c r="B316" s="74">
        <v>492.35511337626269</v>
      </c>
      <c r="C316" s="98">
        <f t="shared" si="41"/>
        <v>60000</v>
      </c>
      <c r="D316" s="73" t="s">
        <v>150</v>
      </c>
      <c r="E316" s="98">
        <f t="shared" si="42"/>
        <v>73853.267006439404</v>
      </c>
      <c r="F316" s="77">
        <f t="shared" si="43"/>
        <v>13853.267006439404</v>
      </c>
      <c r="G316" s="48"/>
      <c r="H316" s="98">
        <f t="shared" si="44"/>
        <v>100000</v>
      </c>
      <c r="I316" s="73">
        <v>5000</v>
      </c>
      <c r="J316" s="98">
        <f t="shared" si="45"/>
        <v>73853.267006439404</v>
      </c>
      <c r="K316" s="77">
        <f t="shared" si="46"/>
        <v>-31146.732993560596</v>
      </c>
      <c r="M316" s="98">
        <f t="shared" si="47"/>
        <v>60000</v>
      </c>
      <c r="N316" s="73">
        <f t="shared" si="48"/>
        <v>0</v>
      </c>
      <c r="O316" s="98">
        <f t="shared" si="49"/>
        <v>73853.267006439404</v>
      </c>
      <c r="P316" s="77">
        <f t="shared" si="50"/>
        <v>13853.267006439404</v>
      </c>
    </row>
    <row r="317" spans="1:16" x14ac:dyDescent="0.55000000000000004">
      <c r="A317" s="73">
        <v>315</v>
      </c>
      <c r="B317" s="74">
        <v>473.54960783715325</v>
      </c>
      <c r="C317" s="98">
        <f t="shared" si="41"/>
        <v>60000</v>
      </c>
      <c r="D317" s="73" t="s">
        <v>150</v>
      </c>
      <c r="E317" s="98">
        <f t="shared" si="42"/>
        <v>71032.441175572982</v>
      </c>
      <c r="F317" s="77">
        <f t="shared" si="43"/>
        <v>11032.441175572982</v>
      </c>
      <c r="G317" s="48"/>
      <c r="H317" s="98">
        <f t="shared" si="44"/>
        <v>100000</v>
      </c>
      <c r="I317" s="73">
        <v>5000</v>
      </c>
      <c r="J317" s="98">
        <f t="shared" si="45"/>
        <v>71032.441175572982</v>
      </c>
      <c r="K317" s="77">
        <f t="shared" si="46"/>
        <v>-33967.558824427018</v>
      </c>
      <c r="M317" s="98">
        <f t="shared" si="47"/>
        <v>60000</v>
      </c>
      <c r="N317" s="73">
        <f t="shared" si="48"/>
        <v>0</v>
      </c>
      <c r="O317" s="98">
        <f t="shared" si="49"/>
        <v>71032.441175572982</v>
      </c>
      <c r="P317" s="77">
        <f t="shared" si="50"/>
        <v>11032.441175572982</v>
      </c>
    </row>
    <row r="318" spans="1:16" x14ac:dyDescent="0.55000000000000004">
      <c r="A318" s="73">
        <v>316</v>
      </c>
      <c r="B318" s="74">
        <v>218.03643910031434</v>
      </c>
      <c r="C318" s="98">
        <f t="shared" si="41"/>
        <v>60000</v>
      </c>
      <c r="D318" s="73" t="s">
        <v>150</v>
      </c>
      <c r="E318" s="98">
        <f t="shared" si="42"/>
        <v>32705.46586504715</v>
      </c>
      <c r="F318" s="77">
        <f t="shared" si="43"/>
        <v>-27294.53413495285</v>
      </c>
      <c r="G318" s="48"/>
      <c r="H318" s="98">
        <f t="shared" si="44"/>
        <v>100000</v>
      </c>
      <c r="I318" s="73">
        <v>5000</v>
      </c>
      <c r="J318" s="98">
        <f t="shared" si="45"/>
        <v>32705.46586504715</v>
      </c>
      <c r="K318" s="77">
        <f t="shared" si="46"/>
        <v>-72294.534134952846</v>
      </c>
      <c r="M318" s="98">
        <f t="shared" si="47"/>
        <v>60000</v>
      </c>
      <c r="N318" s="73">
        <f t="shared" si="48"/>
        <v>0</v>
      </c>
      <c r="O318" s="98">
        <f t="shared" si="49"/>
        <v>32705.46586504715</v>
      </c>
      <c r="P318" s="77">
        <f t="shared" si="50"/>
        <v>-27294.53413495285</v>
      </c>
    </row>
    <row r="319" spans="1:16" x14ac:dyDescent="0.55000000000000004">
      <c r="A319" s="73">
        <v>317</v>
      </c>
      <c r="B319" s="74">
        <v>238.39838862269966</v>
      </c>
      <c r="C319" s="98">
        <f t="shared" si="41"/>
        <v>60000</v>
      </c>
      <c r="D319" s="73" t="s">
        <v>150</v>
      </c>
      <c r="E319" s="98">
        <f t="shared" si="42"/>
        <v>35759.75829340495</v>
      </c>
      <c r="F319" s="77">
        <f t="shared" si="43"/>
        <v>-24240.24170659505</v>
      </c>
      <c r="G319" s="48"/>
      <c r="H319" s="98">
        <f t="shared" si="44"/>
        <v>100000</v>
      </c>
      <c r="I319" s="73">
        <v>5000</v>
      </c>
      <c r="J319" s="98">
        <f t="shared" si="45"/>
        <v>35759.75829340495</v>
      </c>
      <c r="K319" s="77">
        <f t="shared" si="46"/>
        <v>-69240.241706595058</v>
      </c>
      <c r="M319" s="98">
        <f t="shared" si="47"/>
        <v>60000</v>
      </c>
      <c r="N319" s="73">
        <f t="shared" si="48"/>
        <v>0</v>
      </c>
      <c r="O319" s="98">
        <f t="shared" si="49"/>
        <v>35759.75829340495</v>
      </c>
      <c r="P319" s="77">
        <f t="shared" si="50"/>
        <v>-24240.24170659505</v>
      </c>
    </row>
    <row r="320" spans="1:16" x14ac:dyDescent="0.55000000000000004">
      <c r="A320" s="73">
        <v>318</v>
      </c>
      <c r="B320" s="74">
        <v>561.55278176213869</v>
      </c>
      <c r="C320" s="98">
        <f t="shared" si="41"/>
        <v>60000</v>
      </c>
      <c r="D320" s="73" t="s">
        <v>150</v>
      </c>
      <c r="E320" s="98">
        <f t="shared" si="42"/>
        <v>75000</v>
      </c>
      <c r="F320" s="77">
        <f t="shared" si="43"/>
        <v>15000</v>
      </c>
      <c r="G320" s="48"/>
      <c r="H320" s="98">
        <f t="shared" si="44"/>
        <v>100000</v>
      </c>
      <c r="I320" s="73">
        <v>5000</v>
      </c>
      <c r="J320" s="98">
        <f t="shared" si="45"/>
        <v>84232.9172643208</v>
      </c>
      <c r="K320" s="77">
        <f t="shared" si="46"/>
        <v>-20767.0827356792</v>
      </c>
      <c r="M320" s="98">
        <f t="shared" si="47"/>
        <v>100000</v>
      </c>
      <c r="N320" s="73">
        <f t="shared" si="48"/>
        <v>5000</v>
      </c>
      <c r="O320" s="98">
        <f t="shared" si="49"/>
        <v>84232.9172643208</v>
      </c>
      <c r="P320" s="77">
        <f t="shared" si="50"/>
        <v>-20767.0827356792</v>
      </c>
    </row>
    <row r="321" spans="1:16" x14ac:dyDescent="0.55000000000000004">
      <c r="A321" s="73">
        <v>319</v>
      </c>
      <c r="B321" s="74">
        <v>701.99896237067787</v>
      </c>
      <c r="C321" s="98">
        <f t="shared" si="41"/>
        <v>60000</v>
      </c>
      <c r="D321" s="73" t="s">
        <v>150</v>
      </c>
      <c r="E321" s="98">
        <f t="shared" si="42"/>
        <v>75000</v>
      </c>
      <c r="F321" s="77">
        <f t="shared" si="43"/>
        <v>15000</v>
      </c>
      <c r="G321" s="48"/>
      <c r="H321" s="98">
        <f t="shared" si="44"/>
        <v>100000</v>
      </c>
      <c r="I321" s="73">
        <v>5000</v>
      </c>
      <c r="J321" s="98">
        <f t="shared" si="45"/>
        <v>105299.84435560169</v>
      </c>
      <c r="K321" s="77">
        <f t="shared" si="46"/>
        <v>299.8443556016864</v>
      </c>
      <c r="M321" s="98">
        <f t="shared" si="47"/>
        <v>100000</v>
      </c>
      <c r="N321" s="73">
        <f t="shared" si="48"/>
        <v>5000</v>
      </c>
      <c r="O321" s="98">
        <f t="shared" si="49"/>
        <v>105299.84435560169</v>
      </c>
      <c r="P321" s="77">
        <f t="shared" si="50"/>
        <v>299.8443556016864</v>
      </c>
    </row>
    <row r="322" spans="1:16" x14ac:dyDescent="0.55000000000000004">
      <c r="A322" s="73">
        <v>320</v>
      </c>
      <c r="B322" s="74">
        <v>663.2709738456374</v>
      </c>
      <c r="C322" s="98">
        <f t="shared" si="41"/>
        <v>60000</v>
      </c>
      <c r="D322" s="73" t="s">
        <v>150</v>
      </c>
      <c r="E322" s="98">
        <f t="shared" si="42"/>
        <v>75000</v>
      </c>
      <c r="F322" s="77">
        <f t="shared" si="43"/>
        <v>15000</v>
      </c>
      <c r="G322" s="48"/>
      <c r="H322" s="98">
        <f t="shared" si="44"/>
        <v>100000</v>
      </c>
      <c r="I322" s="73">
        <v>5000</v>
      </c>
      <c r="J322" s="98">
        <f t="shared" si="45"/>
        <v>99490.646076845616</v>
      </c>
      <c r="K322" s="77">
        <f t="shared" si="46"/>
        <v>-5509.3539231543837</v>
      </c>
      <c r="M322" s="98">
        <f t="shared" si="47"/>
        <v>100000</v>
      </c>
      <c r="N322" s="73">
        <f t="shared" si="48"/>
        <v>5000</v>
      </c>
      <c r="O322" s="98">
        <f t="shared" si="49"/>
        <v>99490.646076845616</v>
      </c>
      <c r="P322" s="77">
        <f t="shared" si="50"/>
        <v>-5509.3539231543837</v>
      </c>
    </row>
    <row r="323" spans="1:16" x14ac:dyDescent="0.55000000000000004">
      <c r="A323" s="73">
        <v>321</v>
      </c>
      <c r="B323" s="74">
        <v>794.98275704214609</v>
      </c>
      <c r="C323" s="98">
        <f t="shared" si="41"/>
        <v>60000</v>
      </c>
      <c r="D323" s="73" t="s">
        <v>150</v>
      </c>
      <c r="E323" s="98">
        <f t="shared" si="42"/>
        <v>75000</v>
      </c>
      <c r="F323" s="77">
        <f t="shared" si="43"/>
        <v>15000</v>
      </c>
      <c r="G323" s="48"/>
      <c r="H323" s="98">
        <f t="shared" si="44"/>
        <v>100000</v>
      </c>
      <c r="I323" s="73">
        <v>5000</v>
      </c>
      <c r="J323" s="98">
        <f t="shared" si="45"/>
        <v>119247.41355632192</v>
      </c>
      <c r="K323" s="77">
        <f t="shared" si="46"/>
        <v>14247.413556321917</v>
      </c>
      <c r="M323" s="98">
        <f t="shared" si="47"/>
        <v>100000</v>
      </c>
      <c r="N323" s="73">
        <f t="shared" si="48"/>
        <v>5000</v>
      </c>
      <c r="O323" s="98">
        <f t="shared" si="49"/>
        <v>119247.41355632192</v>
      </c>
      <c r="P323" s="77">
        <f t="shared" si="50"/>
        <v>14247.413556321917</v>
      </c>
    </row>
    <row r="324" spans="1:16" x14ac:dyDescent="0.55000000000000004">
      <c r="A324" s="73">
        <v>322</v>
      </c>
      <c r="B324" s="74">
        <v>763.21298867763301</v>
      </c>
      <c r="C324" s="98">
        <f t="shared" ref="C324:C387" si="51">($S$2*$S$7)</f>
        <v>60000</v>
      </c>
      <c r="D324" s="73" t="s">
        <v>150</v>
      </c>
      <c r="E324" s="98">
        <f t="shared" ref="E324:E387" si="52">IF(B324&gt;500,500*$S$8,B324*$S$8)</f>
        <v>75000</v>
      </c>
      <c r="F324" s="77">
        <f t="shared" ref="F324:F387" si="53">E324-C324</f>
        <v>15000</v>
      </c>
      <c r="G324" s="48"/>
      <c r="H324" s="98">
        <f t="shared" ref="H324:H387" si="54">$T$2*$T$7</f>
        <v>100000</v>
      </c>
      <c r="I324" s="73">
        <v>5000</v>
      </c>
      <c r="J324" s="98">
        <f t="shared" ref="J324:J387" si="55">B324*$S$8</f>
        <v>114481.94830164495</v>
      </c>
      <c r="K324" s="77">
        <f t="shared" ref="K324:K387" si="56">J324-(H324+I324)</f>
        <v>9481.9483016449522</v>
      </c>
      <c r="M324" s="98">
        <f t="shared" ref="M324:M387" si="57">IF(B324&gt;500,$T$2*$T$7,$S$2*$S$7)</f>
        <v>100000</v>
      </c>
      <c r="N324" s="73">
        <f t="shared" ref="N324:N387" si="58">IF(B324&gt;500,5000,0)</f>
        <v>5000</v>
      </c>
      <c r="O324" s="98">
        <f t="shared" ref="O324:O387" si="59">B324*$S$8</f>
        <v>114481.94830164495</v>
      </c>
      <c r="P324" s="77">
        <f t="shared" ref="P324:P387" si="60">O324-(M324+N324)</f>
        <v>9481.9483016449522</v>
      </c>
    </row>
    <row r="325" spans="1:16" x14ac:dyDescent="0.55000000000000004">
      <c r="A325" s="73">
        <v>323</v>
      </c>
      <c r="B325" s="74">
        <v>638.89889217810605</v>
      </c>
      <c r="C325" s="98">
        <f t="shared" si="51"/>
        <v>60000</v>
      </c>
      <c r="D325" s="73" t="s">
        <v>150</v>
      </c>
      <c r="E325" s="98">
        <f t="shared" si="52"/>
        <v>75000</v>
      </c>
      <c r="F325" s="77">
        <f t="shared" si="53"/>
        <v>15000</v>
      </c>
      <c r="G325" s="48"/>
      <c r="H325" s="98">
        <f t="shared" si="54"/>
        <v>100000</v>
      </c>
      <c r="I325" s="73">
        <v>5000</v>
      </c>
      <c r="J325" s="98">
        <f t="shared" si="55"/>
        <v>95834.833826715912</v>
      </c>
      <c r="K325" s="77">
        <f t="shared" si="56"/>
        <v>-9165.1661732840876</v>
      </c>
      <c r="M325" s="98">
        <f t="shared" si="57"/>
        <v>100000</v>
      </c>
      <c r="N325" s="73">
        <f t="shared" si="58"/>
        <v>5000</v>
      </c>
      <c r="O325" s="98">
        <f t="shared" si="59"/>
        <v>95834.833826715912</v>
      </c>
      <c r="P325" s="77">
        <f t="shared" si="60"/>
        <v>-9165.1661732840876</v>
      </c>
    </row>
    <row r="326" spans="1:16" x14ac:dyDescent="0.55000000000000004">
      <c r="A326" s="73">
        <v>324</v>
      </c>
      <c r="B326" s="74">
        <v>559.35544907986696</v>
      </c>
      <c r="C326" s="98">
        <f t="shared" si="51"/>
        <v>60000</v>
      </c>
      <c r="D326" s="73" t="s">
        <v>150</v>
      </c>
      <c r="E326" s="98">
        <f t="shared" si="52"/>
        <v>75000</v>
      </c>
      <c r="F326" s="77">
        <f t="shared" si="53"/>
        <v>15000</v>
      </c>
      <c r="G326" s="48"/>
      <c r="H326" s="98">
        <f t="shared" si="54"/>
        <v>100000</v>
      </c>
      <c r="I326" s="73">
        <v>5000</v>
      </c>
      <c r="J326" s="98">
        <f t="shared" si="55"/>
        <v>83903.317361980036</v>
      </c>
      <c r="K326" s="77">
        <f t="shared" si="56"/>
        <v>-21096.682638019964</v>
      </c>
      <c r="M326" s="98">
        <f t="shared" si="57"/>
        <v>100000</v>
      </c>
      <c r="N326" s="73">
        <f t="shared" si="58"/>
        <v>5000</v>
      </c>
      <c r="O326" s="98">
        <f t="shared" si="59"/>
        <v>83903.317361980036</v>
      </c>
      <c r="P326" s="77">
        <f t="shared" si="60"/>
        <v>-21096.682638019964</v>
      </c>
    </row>
    <row r="327" spans="1:16" x14ac:dyDescent="0.55000000000000004">
      <c r="A327" s="73">
        <v>325</v>
      </c>
      <c r="B327" s="74">
        <v>389.11709952085937</v>
      </c>
      <c r="C327" s="98">
        <f t="shared" si="51"/>
        <v>60000</v>
      </c>
      <c r="D327" s="73" t="s">
        <v>150</v>
      </c>
      <c r="E327" s="98">
        <f t="shared" si="52"/>
        <v>58367.564928128908</v>
      </c>
      <c r="F327" s="77">
        <f t="shared" si="53"/>
        <v>-1632.4350718710921</v>
      </c>
      <c r="G327" s="48"/>
      <c r="H327" s="98">
        <f t="shared" si="54"/>
        <v>100000</v>
      </c>
      <c r="I327" s="73">
        <v>5000</v>
      </c>
      <c r="J327" s="98">
        <f t="shared" si="55"/>
        <v>58367.564928128908</v>
      </c>
      <c r="K327" s="77">
        <f t="shared" si="56"/>
        <v>-46632.435071871092</v>
      </c>
      <c r="M327" s="98">
        <f t="shared" si="57"/>
        <v>60000</v>
      </c>
      <c r="N327" s="73">
        <f t="shared" si="58"/>
        <v>0</v>
      </c>
      <c r="O327" s="98">
        <f t="shared" si="59"/>
        <v>58367.564928128908</v>
      </c>
      <c r="P327" s="77">
        <f t="shared" si="60"/>
        <v>-1632.4350718710921</v>
      </c>
    </row>
    <row r="328" spans="1:16" x14ac:dyDescent="0.55000000000000004">
      <c r="A328" s="73">
        <v>326</v>
      </c>
      <c r="B328" s="74">
        <v>525.29679250465415</v>
      </c>
      <c r="C328" s="98">
        <f t="shared" si="51"/>
        <v>60000</v>
      </c>
      <c r="D328" s="73" t="s">
        <v>150</v>
      </c>
      <c r="E328" s="98">
        <f t="shared" si="52"/>
        <v>75000</v>
      </c>
      <c r="F328" s="77">
        <f t="shared" si="53"/>
        <v>15000</v>
      </c>
      <c r="G328" s="48"/>
      <c r="H328" s="98">
        <f t="shared" si="54"/>
        <v>100000</v>
      </c>
      <c r="I328" s="73">
        <v>5000</v>
      </c>
      <c r="J328" s="98">
        <f t="shared" si="55"/>
        <v>78794.518875698122</v>
      </c>
      <c r="K328" s="77">
        <f t="shared" si="56"/>
        <v>-26205.481124301878</v>
      </c>
      <c r="M328" s="98">
        <f t="shared" si="57"/>
        <v>100000</v>
      </c>
      <c r="N328" s="73">
        <f t="shared" si="58"/>
        <v>5000</v>
      </c>
      <c r="O328" s="98">
        <f t="shared" si="59"/>
        <v>78794.518875698122</v>
      </c>
      <c r="P328" s="77">
        <f t="shared" si="60"/>
        <v>-26205.481124301878</v>
      </c>
    </row>
    <row r="329" spans="1:16" x14ac:dyDescent="0.55000000000000004">
      <c r="A329" s="73">
        <v>327</v>
      </c>
      <c r="B329" s="74">
        <v>343.6323129978332</v>
      </c>
      <c r="C329" s="98">
        <f t="shared" si="51"/>
        <v>60000</v>
      </c>
      <c r="D329" s="73" t="s">
        <v>150</v>
      </c>
      <c r="E329" s="98">
        <f t="shared" si="52"/>
        <v>51544.846949674982</v>
      </c>
      <c r="F329" s="77">
        <f t="shared" si="53"/>
        <v>-8455.1530503250178</v>
      </c>
      <c r="G329" s="48"/>
      <c r="H329" s="98">
        <f t="shared" si="54"/>
        <v>100000</v>
      </c>
      <c r="I329" s="73">
        <v>5000</v>
      </c>
      <c r="J329" s="98">
        <f t="shared" si="55"/>
        <v>51544.846949674982</v>
      </c>
      <c r="K329" s="77">
        <f t="shared" si="56"/>
        <v>-53455.153050325018</v>
      </c>
      <c r="M329" s="98">
        <f t="shared" si="57"/>
        <v>60000</v>
      </c>
      <c r="N329" s="73">
        <f t="shared" si="58"/>
        <v>0</v>
      </c>
      <c r="O329" s="98">
        <f t="shared" si="59"/>
        <v>51544.846949674982</v>
      </c>
      <c r="P329" s="77">
        <f t="shared" si="60"/>
        <v>-8455.1530503250178</v>
      </c>
    </row>
    <row r="330" spans="1:16" x14ac:dyDescent="0.55000000000000004">
      <c r="A330" s="73">
        <v>328</v>
      </c>
      <c r="B330" s="74">
        <v>798.29706717123929</v>
      </c>
      <c r="C330" s="98">
        <f t="shared" si="51"/>
        <v>60000</v>
      </c>
      <c r="D330" s="73" t="s">
        <v>150</v>
      </c>
      <c r="E330" s="98">
        <f t="shared" si="52"/>
        <v>75000</v>
      </c>
      <c r="F330" s="77">
        <f t="shared" si="53"/>
        <v>15000</v>
      </c>
      <c r="G330" s="48"/>
      <c r="H330" s="98">
        <f t="shared" si="54"/>
        <v>100000</v>
      </c>
      <c r="I330" s="73">
        <v>5000</v>
      </c>
      <c r="J330" s="98">
        <f t="shared" si="55"/>
        <v>119744.56007568589</v>
      </c>
      <c r="K330" s="77">
        <f t="shared" si="56"/>
        <v>14744.560075685891</v>
      </c>
      <c r="M330" s="98">
        <f t="shared" si="57"/>
        <v>100000</v>
      </c>
      <c r="N330" s="73">
        <f t="shared" si="58"/>
        <v>5000</v>
      </c>
      <c r="O330" s="98">
        <f t="shared" si="59"/>
        <v>119744.56007568589</v>
      </c>
      <c r="P330" s="77">
        <f t="shared" si="60"/>
        <v>14744.560075685891</v>
      </c>
    </row>
    <row r="331" spans="1:16" x14ac:dyDescent="0.55000000000000004">
      <c r="A331" s="73">
        <v>329</v>
      </c>
      <c r="B331" s="74">
        <v>634.30280465102078</v>
      </c>
      <c r="C331" s="98">
        <f t="shared" si="51"/>
        <v>60000</v>
      </c>
      <c r="D331" s="73" t="s">
        <v>150</v>
      </c>
      <c r="E331" s="98">
        <f t="shared" si="52"/>
        <v>75000</v>
      </c>
      <c r="F331" s="77">
        <f t="shared" si="53"/>
        <v>15000</v>
      </c>
      <c r="G331" s="48"/>
      <c r="H331" s="98">
        <f t="shared" si="54"/>
        <v>100000</v>
      </c>
      <c r="I331" s="73">
        <v>5000</v>
      </c>
      <c r="J331" s="98">
        <f t="shared" si="55"/>
        <v>95145.420697653113</v>
      </c>
      <c r="K331" s="77">
        <f t="shared" si="56"/>
        <v>-9854.5793023468868</v>
      </c>
      <c r="M331" s="98">
        <f t="shared" si="57"/>
        <v>100000</v>
      </c>
      <c r="N331" s="73">
        <f t="shared" si="58"/>
        <v>5000</v>
      </c>
      <c r="O331" s="98">
        <f t="shared" si="59"/>
        <v>95145.420697653113</v>
      </c>
      <c r="P331" s="77">
        <f t="shared" si="60"/>
        <v>-9854.5793023468868</v>
      </c>
    </row>
    <row r="332" spans="1:16" x14ac:dyDescent="0.55000000000000004">
      <c r="A332" s="73">
        <v>330</v>
      </c>
      <c r="B332" s="74">
        <v>439.39939573351239</v>
      </c>
      <c r="C332" s="98">
        <f t="shared" si="51"/>
        <v>60000</v>
      </c>
      <c r="D332" s="73" t="s">
        <v>150</v>
      </c>
      <c r="E332" s="98">
        <f t="shared" si="52"/>
        <v>65909.909360026853</v>
      </c>
      <c r="F332" s="77">
        <f t="shared" si="53"/>
        <v>5909.9093600268534</v>
      </c>
      <c r="G332" s="48"/>
      <c r="H332" s="98">
        <f t="shared" si="54"/>
        <v>100000</v>
      </c>
      <c r="I332" s="73">
        <v>5000</v>
      </c>
      <c r="J332" s="98">
        <f t="shared" si="55"/>
        <v>65909.909360026853</v>
      </c>
      <c r="K332" s="77">
        <f t="shared" si="56"/>
        <v>-39090.090639973147</v>
      </c>
      <c r="M332" s="98">
        <f t="shared" si="57"/>
        <v>60000</v>
      </c>
      <c r="N332" s="73">
        <f t="shared" si="58"/>
        <v>0</v>
      </c>
      <c r="O332" s="98">
        <f t="shared" si="59"/>
        <v>65909.909360026853</v>
      </c>
      <c r="P332" s="77">
        <f t="shared" si="60"/>
        <v>5909.9093600268534</v>
      </c>
    </row>
    <row r="333" spans="1:16" x14ac:dyDescent="0.55000000000000004">
      <c r="A333" s="73">
        <v>331</v>
      </c>
      <c r="B333" s="74">
        <v>645.63737907040627</v>
      </c>
      <c r="C333" s="98">
        <f t="shared" si="51"/>
        <v>60000</v>
      </c>
      <c r="D333" s="73" t="s">
        <v>150</v>
      </c>
      <c r="E333" s="98">
        <f t="shared" si="52"/>
        <v>75000</v>
      </c>
      <c r="F333" s="77">
        <f t="shared" si="53"/>
        <v>15000</v>
      </c>
      <c r="G333" s="48"/>
      <c r="H333" s="98">
        <f t="shared" si="54"/>
        <v>100000</v>
      </c>
      <c r="I333" s="73">
        <v>5000</v>
      </c>
      <c r="J333" s="98">
        <f t="shared" si="55"/>
        <v>96845.606860560947</v>
      </c>
      <c r="K333" s="77">
        <f t="shared" si="56"/>
        <v>-8154.3931394390529</v>
      </c>
      <c r="M333" s="98">
        <f t="shared" si="57"/>
        <v>100000</v>
      </c>
      <c r="N333" s="73">
        <f t="shared" si="58"/>
        <v>5000</v>
      </c>
      <c r="O333" s="98">
        <f t="shared" si="59"/>
        <v>96845.606860560947</v>
      </c>
      <c r="P333" s="77">
        <f t="shared" si="60"/>
        <v>-8154.3931394390529</v>
      </c>
    </row>
    <row r="334" spans="1:16" x14ac:dyDescent="0.55000000000000004">
      <c r="A334" s="73">
        <v>332</v>
      </c>
      <c r="B334" s="74">
        <v>379.30234687337872</v>
      </c>
      <c r="C334" s="98">
        <f t="shared" si="51"/>
        <v>60000</v>
      </c>
      <c r="D334" s="73" t="s">
        <v>150</v>
      </c>
      <c r="E334" s="98">
        <f t="shared" si="52"/>
        <v>56895.352031006805</v>
      </c>
      <c r="F334" s="77">
        <f t="shared" si="53"/>
        <v>-3104.6479689931948</v>
      </c>
      <c r="G334" s="48"/>
      <c r="H334" s="98">
        <f t="shared" si="54"/>
        <v>100000</v>
      </c>
      <c r="I334" s="73">
        <v>5000</v>
      </c>
      <c r="J334" s="98">
        <f t="shared" si="55"/>
        <v>56895.352031006805</v>
      </c>
      <c r="K334" s="77">
        <f t="shared" si="56"/>
        <v>-48104.647968993195</v>
      </c>
      <c r="M334" s="98">
        <f t="shared" si="57"/>
        <v>60000</v>
      </c>
      <c r="N334" s="73">
        <f t="shared" si="58"/>
        <v>0</v>
      </c>
      <c r="O334" s="98">
        <f t="shared" si="59"/>
        <v>56895.352031006805</v>
      </c>
      <c r="P334" s="77">
        <f t="shared" si="60"/>
        <v>-3104.6479689931948</v>
      </c>
    </row>
    <row r="335" spans="1:16" x14ac:dyDescent="0.55000000000000004">
      <c r="A335" s="73">
        <v>333</v>
      </c>
      <c r="B335" s="74">
        <v>370.51301614429156</v>
      </c>
      <c r="C335" s="98">
        <f t="shared" si="51"/>
        <v>60000</v>
      </c>
      <c r="D335" s="73" t="s">
        <v>150</v>
      </c>
      <c r="E335" s="98">
        <f t="shared" si="52"/>
        <v>55576.952421643735</v>
      </c>
      <c r="F335" s="77">
        <f t="shared" si="53"/>
        <v>-4423.0475783562651</v>
      </c>
      <c r="G335" s="48"/>
      <c r="H335" s="98">
        <f t="shared" si="54"/>
        <v>100000</v>
      </c>
      <c r="I335" s="73">
        <v>5000</v>
      </c>
      <c r="J335" s="98">
        <f t="shared" si="55"/>
        <v>55576.952421643735</v>
      </c>
      <c r="K335" s="77">
        <f t="shared" si="56"/>
        <v>-49423.047578356265</v>
      </c>
      <c r="M335" s="98">
        <f t="shared" si="57"/>
        <v>60000</v>
      </c>
      <c r="N335" s="73">
        <f t="shared" si="58"/>
        <v>0</v>
      </c>
      <c r="O335" s="98">
        <f t="shared" si="59"/>
        <v>55576.952421643735</v>
      </c>
      <c r="P335" s="77">
        <f t="shared" si="60"/>
        <v>-4423.0475783562651</v>
      </c>
    </row>
    <row r="336" spans="1:16" x14ac:dyDescent="0.55000000000000004">
      <c r="A336" s="73">
        <v>334</v>
      </c>
      <c r="B336" s="74">
        <v>572.20984527115695</v>
      </c>
      <c r="C336" s="98">
        <f t="shared" si="51"/>
        <v>60000</v>
      </c>
      <c r="D336" s="73" t="s">
        <v>150</v>
      </c>
      <c r="E336" s="98">
        <f t="shared" si="52"/>
        <v>75000</v>
      </c>
      <c r="F336" s="77">
        <f t="shared" si="53"/>
        <v>15000</v>
      </c>
      <c r="G336" s="48"/>
      <c r="H336" s="98">
        <f t="shared" si="54"/>
        <v>100000</v>
      </c>
      <c r="I336" s="73">
        <v>5000</v>
      </c>
      <c r="J336" s="98">
        <f t="shared" si="55"/>
        <v>85831.476790673536</v>
      </c>
      <c r="K336" s="77">
        <f t="shared" si="56"/>
        <v>-19168.523209326464</v>
      </c>
      <c r="M336" s="98">
        <f t="shared" si="57"/>
        <v>100000</v>
      </c>
      <c r="N336" s="73">
        <f t="shared" si="58"/>
        <v>5000</v>
      </c>
      <c r="O336" s="98">
        <f t="shared" si="59"/>
        <v>85831.476790673536</v>
      </c>
      <c r="P336" s="77">
        <f t="shared" si="60"/>
        <v>-19168.523209326464</v>
      </c>
    </row>
    <row r="337" spans="1:16" x14ac:dyDescent="0.55000000000000004">
      <c r="A337" s="73">
        <v>335</v>
      </c>
      <c r="B337" s="74">
        <v>484.99404889065215</v>
      </c>
      <c r="C337" s="98">
        <f t="shared" si="51"/>
        <v>60000</v>
      </c>
      <c r="D337" s="73" t="s">
        <v>150</v>
      </c>
      <c r="E337" s="98">
        <f t="shared" si="52"/>
        <v>72749.107333597829</v>
      </c>
      <c r="F337" s="77">
        <f t="shared" si="53"/>
        <v>12749.107333597829</v>
      </c>
      <c r="G337" s="48"/>
      <c r="H337" s="98">
        <f t="shared" si="54"/>
        <v>100000</v>
      </c>
      <c r="I337" s="73">
        <v>5000</v>
      </c>
      <c r="J337" s="98">
        <f t="shared" si="55"/>
        <v>72749.107333597829</v>
      </c>
      <c r="K337" s="77">
        <f t="shared" si="56"/>
        <v>-32250.892666402171</v>
      </c>
      <c r="M337" s="98">
        <f t="shared" si="57"/>
        <v>60000</v>
      </c>
      <c r="N337" s="73">
        <f t="shared" si="58"/>
        <v>0</v>
      </c>
      <c r="O337" s="98">
        <f t="shared" si="59"/>
        <v>72749.107333597829</v>
      </c>
      <c r="P337" s="77">
        <f t="shared" si="60"/>
        <v>12749.107333597829</v>
      </c>
    </row>
    <row r="338" spans="1:16" x14ac:dyDescent="0.55000000000000004">
      <c r="A338" s="73">
        <v>336</v>
      </c>
      <c r="B338" s="74">
        <v>561.60771507919549</v>
      </c>
      <c r="C338" s="98">
        <f t="shared" si="51"/>
        <v>60000</v>
      </c>
      <c r="D338" s="73" t="s">
        <v>150</v>
      </c>
      <c r="E338" s="98">
        <f t="shared" si="52"/>
        <v>75000</v>
      </c>
      <c r="F338" s="77">
        <f t="shared" si="53"/>
        <v>15000</v>
      </c>
      <c r="G338" s="48"/>
      <c r="H338" s="98">
        <f t="shared" si="54"/>
        <v>100000</v>
      </c>
      <c r="I338" s="73">
        <v>5000</v>
      </c>
      <c r="J338" s="98">
        <f t="shared" si="55"/>
        <v>84241.157261879329</v>
      </c>
      <c r="K338" s="77">
        <f t="shared" si="56"/>
        <v>-20758.842738120671</v>
      </c>
      <c r="M338" s="98">
        <f t="shared" si="57"/>
        <v>100000</v>
      </c>
      <c r="N338" s="73">
        <f t="shared" si="58"/>
        <v>5000</v>
      </c>
      <c r="O338" s="98">
        <f t="shared" si="59"/>
        <v>84241.157261879329</v>
      </c>
      <c r="P338" s="77">
        <f t="shared" si="60"/>
        <v>-20758.842738120671</v>
      </c>
    </row>
    <row r="339" spans="1:16" x14ac:dyDescent="0.55000000000000004">
      <c r="A339" s="73">
        <v>337</v>
      </c>
      <c r="B339" s="74">
        <v>681.45390179143646</v>
      </c>
      <c r="C339" s="98">
        <f t="shared" si="51"/>
        <v>60000</v>
      </c>
      <c r="D339" s="73" t="s">
        <v>150</v>
      </c>
      <c r="E339" s="98">
        <f t="shared" si="52"/>
        <v>75000</v>
      </c>
      <c r="F339" s="77">
        <f t="shared" si="53"/>
        <v>15000</v>
      </c>
      <c r="G339" s="48"/>
      <c r="H339" s="98">
        <f t="shared" si="54"/>
        <v>100000</v>
      </c>
      <c r="I339" s="73">
        <v>5000</v>
      </c>
      <c r="J339" s="98">
        <f t="shared" si="55"/>
        <v>102218.08526871547</v>
      </c>
      <c r="K339" s="77">
        <f t="shared" si="56"/>
        <v>-2781.9147312845307</v>
      </c>
      <c r="M339" s="98">
        <f t="shared" si="57"/>
        <v>100000</v>
      </c>
      <c r="N339" s="73">
        <f t="shared" si="58"/>
        <v>5000</v>
      </c>
      <c r="O339" s="98">
        <f t="shared" si="59"/>
        <v>102218.08526871547</v>
      </c>
      <c r="P339" s="77">
        <f t="shared" si="60"/>
        <v>-2781.9147312845307</v>
      </c>
    </row>
    <row r="340" spans="1:16" x14ac:dyDescent="0.55000000000000004">
      <c r="A340" s="73">
        <v>338</v>
      </c>
      <c r="B340" s="74">
        <v>788.94009216589859</v>
      </c>
      <c r="C340" s="98">
        <f t="shared" si="51"/>
        <v>60000</v>
      </c>
      <c r="D340" s="73" t="s">
        <v>150</v>
      </c>
      <c r="E340" s="98">
        <f t="shared" si="52"/>
        <v>75000</v>
      </c>
      <c r="F340" s="77">
        <f t="shared" si="53"/>
        <v>15000</v>
      </c>
      <c r="G340" s="48"/>
      <c r="H340" s="98">
        <f t="shared" si="54"/>
        <v>100000</v>
      </c>
      <c r="I340" s="73">
        <v>5000</v>
      </c>
      <c r="J340" s="98">
        <f t="shared" si="55"/>
        <v>118341.01382488479</v>
      </c>
      <c r="K340" s="77">
        <f t="shared" si="56"/>
        <v>13341.013824884794</v>
      </c>
      <c r="M340" s="98">
        <f t="shared" si="57"/>
        <v>100000</v>
      </c>
      <c r="N340" s="73">
        <f t="shared" si="58"/>
        <v>5000</v>
      </c>
      <c r="O340" s="98">
        <f t="shared" si="59"/>
        <v>118341.01382488479</v>
      </c>
      <c r="P340" s="77">
        <f t="shared" si="60"/>
        <v>13341.013824884794</v>
      </c>
    </row>
    <row r="341" spans="1:16" x14ac:dyDescent="0.55000000000000004">
      <c r="A341" s="73">
        <v>339</v>
      </c>
      <c r="B341" s="74">
        <v>217.08426160466323</v>
      </c>
      <c r="C341" s="98">
        <f t="shared" si="51"/>
        <v>60000</v>
      </c>
      <c r="D341" s="73" t="s">
        <v>150</v>
      </c>
      <c r="E341" s="98">
        <f t="shared" si="52"/>
        <v>32562.639240699486</v>
      </c>
      <c r="F341" s="77">
        <f t="shared" si="53"/>
        <v>-27437.360759300514</v>
      </c>
      <c r="G341" s="48"/>
      <c r="H341" s="98">
        <f t="shared" si="54"/>
        <v>100000</v>
      </c>
      <c r="I341" s="73">
        <v>5000</v>
      </c>
      <c r="J341" s="98">
        <f t="shared" si="55"/>
        <v>32562.639240699486</v>
      </c>
      <c r="K341" s="77">
        <f t="shared" si="56"/>
        <v>-72437.360759300514</v>
      </c>
      <c r="M341" s="98">
        <f t="shared" si="57"/>
        <v>60000</v>
      </c>
      <c r="N341" s="73">
        <f t="shared" si="58"/>
        <v>0</v>
      </c>
      <c r="O341" s="98">
        <f t="shared" si="59"/>
        <v>32562.639240699486</v>
      </c>
      <c r="P341" s="77">
        <f t="shared" si="60"/>
        <v>-27437.360759300514</v>
      </c>
    </row>
    <row r="342" spans="1:16" x14ac:dyDescent="0.55000000000000004">
      <c r="A342" s="73">
        <v>340</v>
      </c>
      <c r="B342" s="74">
        <v>725.87664418469797</v>
      </c>
      <c r="C342" s="98">
        <f t="shared" si="51"/>
        <v>60000</v>
      </c>
      <c r="D342" s="73" t="s">
        <v>150</v>
      </c>
      <c r="E342" s="98">
        <f t="shared" si="52"/>
        <v>75000</v>
      </c>
      <c r="F342" s="77">
        <f t="shared" si="53"/>
        <v>15000</v>
      </c>
      <c r="G342" s="48"/>
      <c r="H342" s="98">
        <f t="shared" si="54"/>
        <v>100000</v>
      </c>
      <c r="I342" s="73">
        <v>5000</v>
      </c>
      <c r="J342" s="98">
        <f t="shared" si="55"/>
        <v>108881.49662770469</v>
      </c>
      <c r="K342" s="77">
        <f t="shared" si="56"/>
        <v>3881.4966277046915</v>
      </c>
      <c r="M342" s="98">
        <f t="shared" si="57"/>
        <v>100000</v>
      </c>
      <c r="N342" s="73">
        <f t="shared" si="58"/>
        <v>5000</v>
      </c>
      <c r="O342" s="98">
        <f t="shared" si="59"/>
        <v>108881.49662770469</v>
      </c>
      <c r="P342" s="77">
        <f t="shared" si="60"/>
        <v>3881.4966277046915</v>
      </c>
    </row>
    <row r="343" spans="1:16" x14ac:dyDescent="0.55000000000000004">
      <c r="A343" s="73">
        <v>341</v>
      </c>
      <c r="B343" s="74">
        <v>584.71633045442059</v>
      </c>
      <c r="C343" s="98">
        <f t="shared" si="51"/>
        <v>60000</v>
      </c>
      <c r="D343" s="73" t="s">
        <v>150</v>
      </c>
      <c r="E343" s="98">
        <f t="shared" si="52"/>
        <v>75000</v>
      </c>
      <c r="F343" s="77">
        <f t="shared" si="53"/>
        <v>15000</v>
      </c>
      <c r="G343" s="48"/>
      <c r="H343" s="98">
        <f t="shared" si="54"/>
        <v>100000</v>
      </c>
      <c r="I343" s="73">
        <v>5000</v>
      </c>
      <c r="J343" s="98">
        <f t="shared" si="55"/>
        <v>87707.449568163094</v>
      </c>
      <c r="K343" s="77">
        <f t="shared" si="56"/>
        <v>-17292.550431836906</v>
      </c>
      <c r="M343" s="98">
        <f t="shared" si="57"/>
        <v>100000</v>
      </c>
      <c r="N343" s="73">
        <f t="shared" si="58"/>
        <v>5000</v>
      </c>
      <c r="O343" s="98">
        <f t="shared" si="59"/>
        <v>87707.449568163094</v>
      </c>
      <c r="P343" s="77">
        <f t="shared" si="60"/>
        <v>-17292.550431836906</v>
      </c>
    </row>
    <row r="344" spans="1:16" x14ac:dyDescent="0.55000000000000004">
      <c r="A344" s="73">
        <v>342</v>
      </c>
      <c r="B344" s="74">
        <v>257.77153843806269</v>
      </c>
      <c r="C344" s="98">
        <f t="shared" si="51"/>
        <v>60000</v>
      </c>
      <c r="D344" s="73" t="s">
        <v>150</v>
      </c>
      <c r="E344" s="98">
        <f t="shared" si="52"/>
        <v>38665.730765709406</v>
      </c>
      <c r="F344" s="77">
        <f t="shared" si="53"/>
        <v>-21334.269234290594</v>
      </c>
      <c r="G344" s="48"/>
      <c r="H344" s="98">
        <f t="shared" si="54"/>
        <v>100000</v>
      </c>
      <c r="I344" s="73">
        <v>5000</v>
      </c>
      <c r="J344" s="98">
        <f t="shared" si="55"/>
        <v>38665.730765709406</v>
      </c>
      <c r="K344" s="77">
        <f t="shared" si="56"/>
        <v>-66334.269234290594</v>
      </c>
      <c r="M344" s="98">
        <f t="shared" si="57"/>
        <v>60000</v>
      </c>
      <c r="N344" s="73">
        <f t="shared" si="58"/>
        <v>0</v>
      </c>
      <c r="O344" s="98">
        <f t="shared" si="59"/>
        <v>38665.730765709406</v>
      </c>
      <c r="P344" s="77">
        <f t="shared" si="60"/>
        <v>-21334.269234290594</v>
      </c>
    </row>
    <row r="345" spans="1:16" x14ac:dyDescent="0.55000000000000004">
      <c r="A345" s="73">
        <v>343</v>
      </c>
      <c r="B345" s="74">
        <v>774.4010742515336</v>
      </c>
      <c r="C345" s="98">
        <f t="shared" si="51"/>
        <v>60000</v>
      </c>
      <c r="D345" s="73" t="s">
        <v>150</v>
      </c>
      <c r="E345" s="98">
        <f t="shared" si="52"/>
        <v>75000</v>
      </c>
      <c r="F345" s="77">
        <f t="shared" si="53"/>
        <v>15000</v>
      </c>
      <c r="G345" s="48"/>
      <c r="H345" s="98">
        <f t="shared" si="54"/>
        <v>100000</v>
      </c>
      <c r="I345" s="73">
        <v>5000</v>
      </c>
      <c r="J345" s="98">
        <f t="shared" si="55"/>
        <v>116160.16113773004</v>
      </c>
      <c r="K345" s="77">
        <f t="shared" si="56"/>
        <v>11160.161137730043</v>
      </c>
      <c r="M345" s="98">
        <f t="shared" si="57"/>
        <v>100000</v>
      </c>
      <c r="N345" s="73">
        <f t="shared" si="58"/>
        <v>5000</v>
      </c>
      <c r="O345" s="98">
        <f t="shared" si="59"/>
        <v>116160.16113773004</v>
      </c>
      <c r="P345" s="77">
        <f t="shared" si="60"/>
        <v>11160.161137730043</v>
      </c>
    </row>
    <row r="346" spans="1:16" x14ac:dyDescent="0.55000000000000004">
      <c r="A346" s="73">
        <v>344</v>
      </c>
      <c r="B346" s="74">
        <v>663.65550706503495</v>
      </c>
      <c r="C346" s="98">
        <f t="shared" si="51"/>
        <v>60000</v>
      </c>
      <c r="D346" s="73" t="s">
        <v>150</v>
      </c>
      <c r="E346" s="98">
        <f t="shared" si="52"/>
        <v>75000</v>
      </c>
      <c r="F346" s="77">
        <f t="shared" si="53"/>
        <v>15000</v>
      </c>
      <c r="G346" s="48"/>
      <c r="H346" s="98">
        <f t="shared" si="54"/>
        <v>100000</v>
      </c>
      <c r="I346" s="73">
        <v>5000</v>
      </c>
      <c r="J346" s="98">
        <f t="shared" si="55"/>
        <v>99548.326059755243</v>
      </c>
      <c r="K346" s="77">
        <f t="shared" si="56"/>
        <v>-5451.6739402447565</v>
      </c>
      <c r="M346" s="98">
        <f t="shared" si="57"/>
        <v>100000</v>
      </c>
      <c r="N346" s="73">
        <f t="shared" si="58"/>
        <v>5000</v>
      </c>
      <c r="O346" s="98">
        <f t="shared" si="59"/>
        <v>99548.326059755243</v>
      </c>
      <c r="P346" s="77">
        <f t="shared" si="60"/>
        <v>-5451.6739402447565</v>
      </c>
    </row>
    <row r="347" spans="1:16" x14ac:dyDescent="0.55000000000000004">
      <c r="A347" s="73">
        <v>345</v>
      </c>
      <c r="B347" s="74">
        <v>438.81344035157326</v>
      </c>
      <c r="C347" s="98">
        <f t="shared" si="51"/>
        <v>60000</v>
      </c>
      <c r="D347" s="73" t="s">
        <v>150</v>
      </c>
      <c r="E347" s="98">
        <f t="shared" si="52"/>
        <v>65822.016052735984</v>
      </c>
      <c r="F347" s="77">
        <f t="shared" si="53"/>
        <v>5822.016052735984</v>
      </c>
      <c r="G347" s="48"/>
      <c r="H347" s="98">
        <f t="shared" si="54"/>
        <v>100000</v>
      </c>
      <c r="I347" s="73">
        <v>5000</v>
      </c>
      <c r="J347" s="98">
        <f t="shared" si="55"/>
        <v>65822.016052735984</v>
      </c>
      <c r="K347" s="77">
        <f t="shared" si="56"/>
        <v>-39177.983947264016</v>
      </c>
      <c r="M347" s="98">
        <f t="shared" si="57"/>
        <v>60000</v>
      </c>
      <c r="N347" s="73">
        <f t="shared" si="58"/>
        <v>0</v>
      </c>
      <c r="O347" s="98">
        <f t="shared" si="59"/>
        <v>65822.016052735984</v>
      </c>
      <c r="P347" s="77">
        <f t="shared" si="60"/>
        <v>5822.016052735984</v>
      </c>
    </row>
    <row r="348" spans="1:16" x14ac:dyDescent="0.55000000000000004">
      <c r="A348" s="73">
        <v>346</v>
      </c>
      <c r="B348" s="74">
        <v>203.80870998260446</v>
      </c>
      <c r="C348" s="98">
        <f t="shared" si="51"/>
        <v>60000</v>
      </c>
      <c r="D348" s="73" t="s">
        <v>150</v>
      </c>
      <c r="E348" s="98">
        <f t="shared" si="52"/>
        <v>30571.306497390669</v>
      </c>
      <c r="F348" s="77">
        <f t="shared" si="53"/>
        <v>-29428.693502609331</v>
      </c>
      <c r="G348" s="48"/>
      <c r="H348" s="98">
        <f t="shared" si="54"/>
        <v>100000</v>
      </c>
      <c r="I348" s="73">
        <v>5000</v>
      </c>
      <c r="J348" s="98">
        <f t="shared" si="55"/>
        <v>30571.306497390669</v>
      </c>
      <c r="K348" s="77">
        <f t="shared" si="56"/>
        <v>-74428.693502609327</v>
      </c>
      <c r="M348" s="98">
        <f t="shared" si="57"/>
        <v>60000</v>
      </c>
      <c r="N348" s="73">
        <f t="shared" si="58"/>
        <v>0</v>
      </c>
      <c r="O348" s="98">
        <f t="shared" si="59"/>
        <v>30571.306497390669</v>
      </c>
      <c r="P348" s="77">
        <f t="shared" si="60"/>
        <v>-29428.693502609331</v>
      </c>
    </row>
    <row r="349" spans="1:16" x14ac:dyDescent="0.55000000000000004">
      <c r="A349" s="73">
        <v>347</v>
      </c>
      <c r="B349" s="74">
        <v>279.56175420392469</v>
      </c>
      <c r="C349" s="98">
        <f t="shared" si="51"/>
        <v>60000</v>
      </c>
      <c r="D349" s="73" t="s">
        <v>150</v>
      </c>
      <c r="E349" s="98">
        <f t="shared" si="52"/>
        <v>41934.263130588704</v>
      </c>
      <c r="F349" s="77">
        <f t="shared" si="53"/>
        <v>-18065.736869411296</v>
      </c>
      <c r="G349" s="48"/>
      <c r="H349" s="98">
        <f t="shared" si="54"/>
        <v>100000</v>
      </c>
      <c r="I349" s="73">
        <v>5000</v>
      </c>
      <c r="J349" s="98">
        <f t="shared" si="55"/>
        <v>41934.263130588704</v>
      </c>
      <c r="K349" s="77">
        <f t="shared" si="56"/>
        <v>-63065.736869411296</v>
      </c>
      <c r="M349" s="98">
        <f t="shared" si="57"/>
        <v>60000</v>
      </c>
      <c r="N349" s="73">
        <f t="shared" si="58"/>
        <v>0</v>
      </c>
      <c r="O349" s="98">
        <f t="shared" si="59"/>
        <v>41934.263130588704</v>
      </c>
      <c r="P349" s="77">
        <f t="shared" si="60"/>
        <v>-18065.736869411296</v>
      </c>
    </row>
    <row r="350" spans="1:16" x14ac:dyDescent="0.55000000000000004">
      <c r="A350" s="73">
        <v>348</v>
      </c>
      <c r="B350" s="74">
        <v>313.07107760856957</v>
      </c>
      <c r="C350" s="98">
        <f t="shared" si="51"/>
        <v>60000</v>
      </c>
      <c r="D350" s="73" t="s">
        <v>150</v>
      </c>
      <c r="E350" s="98">
        <f t="shared" si="52"/>
        <v>46960.661641285435</v>
      </c>
      <c r="F350" s="77">
        <f t="shared" si="53"/>
        <v>-13039.338358714565</v>
      </c>
      <c r="G350" s="48"/>
      <c r="H350" s="98">
        <f t="shared" si="54"/>
        <v>100000</v>
      </c>
      <c r="I350" s="73">
        <v>5000</v>
      </c>
      <c r="J350" s="98">
        <f t="shared" si="55"/>
        <v>46960.661641285435</v>
      </c>
      <c r="K350" s="77">
        <f t="shared" si="56"/>
        <v>-58039.338358714565</v>
      </c>
      <c r="M350" s="98">
        <f t="shared" si="57"/>
        <v>60000</v>
      </c>
      <c r="N350" s="73">
        <f t="shared" si="58"/>
        <v>0</v>
      </c>
      <c r="O350" s="98">
        <f t="shared" si="59"/>
        <v>46960.661641285435</v>
      </c>
      <c r="P350" s="77">
        <f t="shared" si="60"/>
        <v>-13039.338358714565</v>
      </c>
    </row>
    <row r="351" spans="1:16" x14ac:dyDescent="0.55000000000000004">
      <c r="A351" s="73">
        <v>349</v>
      </c>
      <c r="B351" s="74">
        <v>410.76082644123665</v>
      </c>
      <c r="C351" s="98">
        <f t="shared" si="51"/>
        <v>60000</v>
      </c>
      <c r="D351" s="73" t="s">
        <v>150</v>
      </c>
      <c r="E351" s="98">
        <f t="shared" si="52"/>
        <v>61614.1239661855</v>
      </c>
      <c r="F351" s="77">
        <f t="shared" si="53"/>
        <v>1614.1239661854997</v>
      </c>
      <c r="G351" s="48"/>
      <c r="H351" s="98">
        <f t="shared" si="54"/>
        <v>100000</v>
      </c>
      <c r="I351" s="73">
        <v>5000</v>
      </c>
      <c r="J351" s="98">
        <f t="shared" si="55"/>
        <v>61614.1239661855</v>
      </c>
      <c r="K351" s="77">
        <f t="shared" si="56"/>
        <v>-43385.8760338145</v>
      </c>
      <c r="M351" s="98">
        <f t="shared" si="57"/>
        <v>60000</v>
      </c>
      <c r="N351" s="73">
        <f t="shared" si="58"/>
        <v>0</v>
      </c>
      <c r="O351" s="98">
        <f t="shared" si="59"/>
        <v>61614.1239661855</v>
      </c>
      <c r="P351" s="77">
        <f t="shared" si="60"/>
        <v>1614.1239661854997</v>
      </c>
    </row>
    <row r="352" spans="1:16" x14ac:dyDescent="0.55000000000000004">
      <c r="A352" s="73">
        <v>350</v>
      </c>
      <c r="B352" s="74">
        <v>481.42338328196053</v>
      </c>
      <c r="C352" s="98">
        <f t="shared" si="51"/>
        <v>60000</v>
      </c>
      <c r="D352" s="73" t="s">
        <v>150</v>
      </c>
      <c r="E352" s="98">
        <f t="shared" si="52"/>
        <v>72213.507492294084</v>
      </c>
      <c r="F352" s="77">
        <f t="shared" si="53"/>
        <v>12213.507492294084</v>
      </c>
      <c r="G352" s="48"/>
      <c r="H352" s="98">
        <f t="shared" si="54"/>
        <v>100000</v>
      </c>
      <c r="I352" s="73">
        <v>5000</v>
      </c>
      <c r="J352" s="98">
        <f t="shared" si="55"/>
        <v>72213.507492294084</v>
      </c>
      <c r="K352" s="77">
        <f t="shared" si="56"/>
        <v>-32786.492507705916</v>
      </c>
      <c r="M352" s="98">
        <f t="shared" si="57"/>
        <v>60000</v>
      </c>
      <c r="N352" s="73">
        <f t="shared" si="58"/>
        <v>0</v>
      </c>
      <c r="O352" s="98">
        <f t="shared" si="59"/>
        <v>72213.507492294084</v>
      </c>
      <c r="P352" s="77">
        <f t="shared" si="60"/>
        <v>12213.507492294084</v>
      </c>
    </row>
    <row r="353" spans="1:16" x14ac:dyDescent="0.55000000000000004">
      <c r="A353" s="73">
        <v>351</v>
      </c>
      <c r="B353" s="74">
        <v>203.44248786889247</v>
      </c>
      <c r="C353" s="98">
        <f t="shared" si="51"/>
        <v>60000</v>
      </c>
      <c r="D353" s="73" t="s">
        <v>150</v>
      </c>
      <c r="E353" s="98">
        <f t="shared" si="52"/>
        <v>30516.373180333871</v>
      </c>
      <c r="F353" s="77">
        <f t="shared" si="53"/>
        <v>-29483.626819666129</v>
      </c>
      <c r="G353" s="48"/>
      <c r="H353" s="98">
        <f t="shared" si="54"/>
        <v>100000</v>
      </c>
      <c r="I353" s="73">
        <v>5000</v>
      </c>
      <c r="J353" s="98">
        <f t="shared" si="55"/>
        <v>30516.373180333871</v>
      </c>
      <c r="K353" s="77">
        <f t="shared" si="56"/>
        <v>-74483.626819666126</v>
      </c>
      <c r="M353" s="98">
        <f t="shared" si="57"/>
        <v>60000</v>
      </c>
      <c r="N353" s="73">
        <f t="shared" si="58"/>
        <v>0</v>
      </c>
      <c r="O353" s="98">
        <f t="shared" si="59"/>
        <v>30516.373180333871</v>
      </c>
      <c r="P353" s="77">
        <f t="shared" si="60"/>
        <v>-29483.626819666129</v>
      </c>
    </row>
    <row r="354" spans="1:16" x14ac:dyDescent="0.55000000000000004">
      <c r="A354" s="73">
        <v>352</v>
      </c>
      <c r="B354" s="74">
        <v>260.07873775444807</v>
      </c>
      <c r="C354" s="98">
        <f t="shared" si="51"/>
        <v>60000</v>
      </c>
      <c r="D354" s="73" t="s">
        <v>150</v>
      </c>
      <c r="E354" s="98">
        <f t="shared" si="52"/>
        <v>39011.810663167213</v>
      </c>
      <c r="F354" s="77">
        <f t="shared" si="53"/>
        <v>-20988.189336832787</v>
      </c>
      <c r="G354" s="48"/>
      <c r="H354" s="98">
        <f t="shared" si="54"/>
        <v>100000</v>
      </c>
      <c r="I354" s="73">
        <v>5000</v>
      </c>
      <c r="J354" s="98">
        <f t="shared" si="55"/>
        <v>39011.810663167213</v>
      </c>
      <c r="K354" s="77">
        <f t="shared" si="56"/>
        <v>-65988.189336832787</v>
      </c>
      <c r="M354" s="98">
        <f t="shared" si="57"/>
        <v>60000</v>
      </c>
      <c r="N354" s="73">
        <f t="shared" si="58"/>
        <v>0</v>
      </c>
      <c r="O354" s="98">
        <f t="shared" si="59"/>
        <v>39011.810663167213</v>
      </c>
      <c r="P354" s="77">
        <f t="shared" si="60"/>
        <v>-20988.189336832787</v>
      </c>
    </row>
    <row r="355" spans="1:16" x14ac:dyDescent="0.55000000000000004">
      <c r="A355" s="73">
        <v>353</v>
      </c>
      <c r="B355" s="74">
        <v>247.9018524735252</v>
      </c>
      <c r="C355" s="98">
        <f t="shared" si="51"/>
        <v>60000</v>
      </c>
      <c r="D355" s="73" t="s">
        <v>150</v>
      </c>
      <c r="E355" s="98">
        <f t="shared" si="52"/>
        <v>37185.277871028782</v>
      </c>
      <c r="F355" s="77">
        <f t="shared" si="53"/>
        <v>-22814.722128971218</v>
      </c>
      <c r="G355" s="48"/>
      <c r="H355" s="98">
        <f t="shared" si="54"/>
        <v>100000</v>
      </c>
      <c r="I355" s="73">
        <v>5000</v>
      </c>
      <c r="J355" s="98">
        <f t="shared" si="55"/>
        <v>37185.277871028782</v>
      </c>
      <c r="K355" s="77">
        <f t="shared" si="56"/>
        <v>-67814.722128971218</v>
      </c>
      <c r="M355" s="98">
        <f t="shared" si="57"/>
        <v>60000</v>
      </c>
      <c r="N355" s="73">
        <f t="shared" si="58"/>
        <v>0</v>
      </c>
      <c r="O355" s="98">
        <f t="shared" si="59"/>
        <v>37185.277871028782</v>
      </c>
      <c r="P355" s="77">
        <f t="shared" si="60"/>
        <v>-22814.722128971218</v>
      </c>
    </row>
    <row r="356" spans="1:16" x14ac:dyDescent="0.55000000000000004">
      <c r="A356" s="73">
        <v>354</v>
      </c>
      <c r="B356" s="74">
        <v>633.64360484633926</v>
      </c>
      <c r="C356" s="98">
        <f t="shared" si="51"/>
        <v>60000</v>
      </c>
      <c r="D356" s="73" t="s">
        <v>150</v>
      </c>
      <c r="E356" s="98">
        <f t="shared" si="52"/>
        <v>75000</v>
      </c>
      <c r="F356" s="77">
        <f t="shared" si="53"/>
        <v>15000</v>
      </c>
      <c r="G356" s="48"/>
      <c r="H356" s="98">
        <f t="shared" si="54"/>
        <v>100000</v>
      </c>
      <c r="I356" s="73">
        <v>5000</v>
      </c>
      <c r="J356" s="98">
        <f t="shared" si="55"/>
        <v>95046.540726950887</v>
      </c>
      <c r="K356" s="77">
        <f t="shared" si="56"/>
        <v>-9953.4592730491131</v>
      </c>
      <c r="M356" s="98">
        <f t="shared" si="57"/>
        <v>100000</v>
      </c>
      <c r="N356" s="73">
        <f t="shared" si="58"/>
        <v>5000</v>
      </c>
      <c r="O356" s="98">
        <f t="shared" si="59"/>
        <v>95046.540726950887</v>
      </c>
      <c r="P356" s="77">
        <f t="shared" si="60"/>
        <v>-9953.4592730491131</v>
      </c>
    </row>
    <row r="357" spans="1:16" x14ac:dyDescent="0.55000000000000004">
      <c r="A357" s="73">
        <v>355</v>
      </c>
      <c r="B357" s="74">
        <v>461.64738914151434</v>
      </c>
      <c r="C357" s="98">
        <f t="shared" si="51"/>
        <v>60000</v>
      </c>
      <c r="D357" s="73" t="s">
        <v>150</v>
      </c>
      <c r="E357" s="98">
        <f t="shared" si="52"/>
        <v>69247.10837122715</v>
      </c>
      <c r="F357" s="77">
        <f t="shared" si="53"/>
        <v>9247.1083712271502</v>
      </c>
      <c r="G357" s="48"/>
      <c r="H357" s="98">
        <f t="shared" si="54"/>
        <v>100000</v>
      </c>
      <c r="I357" s="73">
        <v>5000</v>
      </c>
      <c r="J357" s="98">
        <f t="shared" si="55"/>
        <v>69247.10837122715</v>
      </c>
      <c r="K357" s="77">
        <f t="shared" si="56"/>
        <v>-35752.89162877285</v>
      </c>
      <c r="M357" s="98">
        <f t="shared" si="57"/>
        <v>60000</v>
      </c>
      <c r="N357" s="73">
        <f t="shared" si="58"/>
        <v>0</v>
      </c>
      <c r="O357" s="98">
        <f t="shared" si="59"/>
        <v>69247.10837122715</v>
      </c>
      <c r="P357" s="77">
        <f t="shared" si="60"/>
        <v>9247.1083712271502</v>
      </c>
    </row>
    <row r="358" spans="1:16" x14ac:dyDescent="0.55000000000000004">
      <c r="A358" s="73">
        <v>356</v>
      </c>
      <c r="B358" s="74">
        <v>623.26120792260508</v>
      </c>
      <c r="C358" s="98">
        <f t="shared" si="51"/>
        <v>60000</v>
      </c>
      <c r="D358" s="73" t="s">
        <v>150</v>
      </c>
      <c r="E358" s="98">
        <f t="shared" si="52"/>
        <v>75000</v>
      </c>
      <c r="F358" s="77">
        <f t="shared" si="53"/>
        <v>15000</v>
      </c>
      <c r="G358" s="48"/>
      <c r="H358" s="98">
        <f t="shared" si="54"/>
        <v>100000</v>
      </c>
      <c r="I358" s="73">
        <v>5000</v>
      </c>
      <c r="J358" s="98">
        <f t="shared" si="55"/>
        <v>93489.181188390765</v>
      </c>
      <c r="K358" s="77">
        <f t="shared" si="56"/>
        <v>-11510.818811609235</v>
      </c>
      <c r="M358" s="98">
        <f t="shared" si="57"/>
        <v>100000</v>
      </c>
      <c r="N358" s="73">
        <f t="shared" si="58"/>
        <v>5000</v>
      </c>
      <c r="O358" s="98">
        <f t="shared" si="59"/>
        <v>93489.181188390765</v>
      </c>
      <c r="P358" s="77">
        <f t="shared" si="60"/>
        <v>-11510.818811609235</v>
      </c>
    </row>
    <row r="359" spans="1:16" x14ac:dyDescent="0.55000000000000004">
      <c r="A359" s="73">
        <v>357</v>
      </c>
      <c r="B359" s="74">
        <v>297.79961546678061</v>
      </c>
      <c r="C359" s="98">
        <f t="shared" si="51"/>
        <v>60000</v>
      </c>
      <c r="D359" s="73" t="s">
        <v>150</v>
      </c>
      <c r="E359" s="98">
        <f t="shared" si="52"/>
        <v>44669.942320017093</v>
      </c>
      <c r="F359" s="77">
        <f t="shared" si="53"/>
        <v>-15330.057679982907</v>
      </c>
      <c r="G359" s="48"/>
      <c r="H359" s="98">
        <f t="shared" si="54"/>
        <v>100000</v>
      </c>
      <c r="I359" s="73">
        <v>5000</v>
      </c>
      <c r="J359" s="98">
        <f t="shared" si="55"/>
        <v>44669.942320017093</v>
      </c>
      <c r="K359" s="77">
        <f t="shared" si="56"/>
        <v>-60330.057679982907</v>
      </c>
      <c r="M359" s="98">
        <f t="shared" si="57"/>
        <v>60000</v>
      </c>
      <c r="N359" s="73">
        <f t="shared" si="58"/>
        <v>0</v>
      </c>
      <c r="O359" s="98">
        <f t="shared" si="59"/>
        <v>44669.942320017093</v>
      </c>
      <c r="P359" s="77">
        <f t="shared" si="60"/>
        <v>-15330.057679982907</v>
      </c>
    </row>
    <row r="360" spans="1:16" x14ac:dyDescent="0.55000000000000004">
      <c r="A360" s="73">
        <v>358</v>
      </c>
      <c r="B360" s="74">
        <v>207.56248664815212</v>
      </c>
      <c r="C360" s="98">
        <f t="shared" si="51"/>
        <v>60000</v>
      </c>
      <c r="D360" s="73" t="s">
        <v>150</v>
      </c>
      <c r="E360" s="98">
        <f t="shared" si="52"/>
        <v>31134.372997222818</v>
      </c>
      <c r="F360" s="77">
        <f t="shared" si="53"/>
        <v>-28865.627002777182</v>
      </c>
      <c r="G360" s="48"/>
      <c r="H360" s="98">
        <f t="shared" si="54"/>
        <v>100000</v>
      </c>
      <c r="I360" s="73">
        <v>5000</v>
      </c>
      <c r="J360" s="98">
        <f t="shared" si="55"/>
        <v>31134.372997222818</v>
      </c>
      <c r="K360" s="77">
        <f t="shared" si="56"/>
        <v>-73865.627002777182</v>
      </c>
      <c r="M360" s="98">
        <f t="shared" si="57"/>
        <v>60000</v>
      </c>
      <c r="N360" s="73">
        <f t="shared" si="58"/>
        <v>0</v>
      </c>
      <c r="O360" s="98">
        <f t="shared" si="59"/>
        <v>31134.372997222818</v>
      </c>
      <c r="P360" s="77">
        <f t="shared" si="60"/>
        <v>-28865.627002777182</v>
      </c>
    </row>
    <row r="361" spans="1:16" x14ac:dyDescent="0.55000000000000004">
      <c r="A361" s="73">
        <v>359</v>
      </c>
      <c r="B361" s="74">
        <v>343.70555742057559</v>
      </c>
      <c r="C361" s="98">
        <f t="shared" si="51"/>
        <v>60000</v>
      </c>
      <c r="D361" s="73" t="s">
        <v>150</v>
      </c>
      <c r="E361" s="98">
        <f t="shared" si="52"/>
        <v>51555.833613086339</v>
      </c>
      <c r="F361" s="77">
        <f t="shared" si="53"/>
        <v>-8444.166386913661</v>
      </c>
      <c r="G361" s="48"/>
      <c r="H361" s="98">
        <f t="shared" si="54"/>
        <v>100000</v>
      </c>
      <c r="I361" s="73">
        <v>5000</v>
      </c>
      <c r="J361" s="98">
        <f t="shared" si="55"/>
        <v>51555.833613086339</v>
      </c>
      <c r="K361" s="77">
        <f t="shared" si="56"/>
        <v>-53444.166386913661</v>
      </c>
      <c r="M361" s="98">
        <f t="shared" si="57"/>
        <v>60000</v>
      </c>
      <c r="N361" s="73">
        <f t="shared" si="58"/>
        <v>0</v>
      </c>
      <c r="O361" s="98">
        <f t="shared" si="59"/>
        <v>51555.833613086339</v>
      </c>
      <c r="P361" s="77">
        <f t="shared" si="60"/>
        <v>-8444.166386913661</v>
      </c>
    </row>
    <row r="362" spans="1:16" x14ac:dyDescent="0.55000000000000004">
      <c r="A362" s="73">
        <v>360</v>
      </c>
      <c r="B362" s="74">
        <v>441.72490615558331</v>
      </c>
      <c r="C362" s="98">
        <f t="shared" si="51"/>
        <v>60000</v>
      </c>
      <c r="D362" s="73" t="s">
        <v>150</v>
      </c>
      <c r="E362" s="98">
        <f t="shared" si="52"/>
        <v>66258.735923337503</v>
      </c>
      <c r="F362" s="77">
        <f t="shared" si="53"/>
        <v>6258.7359233375028</v>
      </c>
      <c r="G362" s="48"/>
      <c r="H362" s="98">
        <f t="shared" si="54"/>
        <v>100000</v>
      </c>
      <c r="I362" s="73">
        <v>5000</v>
      </c>
      <c r="J362" s="98">
        <f t="shared" si="55"/>
        <v>66258.735923337503</v>
      </c>
      <c r="K362" s="77">
        <f t="shared" si="56"/>
        <v>-38741.264076662497</v>
      </c>
      <c r="M362" s="98">
        <f t="shared" si="57"/>
        <v>60000</v>
      </c>
      <c r="N362" s="73">
        <f t="shared" si="58"/>
        <v>0</v>
      </c>
      <c r="O362" s="98">
        <f t="shared" si="59"/>
        <v>66258.735923337503</v>
      </c>
      <c r="P362" s="77">
        <f t="shared" si="60"/>
        <v>6258.7359233375028</v>
      </c>
    </row>
    <row r="363" spans="1:16" x14ac:dyDescent="0.55000000000000004">
      <c r="A363" s="73">
        <v>361</v>
      </c>
      <c r="B363" s="74">
        <v>419.89806817835017</v>
      </c>
      <c r="C363" s="98">
        <f t="shared" si="51"/>
        <v>60000</v>
      </c>
      <c r="D363" s="73" t="s">
        <v>150</v>
      </c>
      <c r="E363" s="98">
        <f t="shared" si="52"/>
        <v>62984.710226752526</v>
      </c>
      <c r="F363" s="77">
        <f t="shared" si="53"/>
        <v>2984.7102267525261</v>
      </c>
      <c r="G363" s="48"/>
      <c r="H363" s="98">
        <f t="shared" si="54"/>
        <v>100000</v>
      </c>
      <c r="I363" s="73">
        <v>5000</v>
      </c>
      <c r="J363" s="98">
        <f t="shared" si="55"/>
        <v>62984.710226752526</v>
      </c>
      <c r="K363" s="77">
        <f t="shared" si="56"/>
        <v>-42015.289773247474</v>
      </c>
      <c r="M363" s="98">
        <f t="shared" si="57"/>
        <v>60000</v>
      </c>
      <c r="N363" s="73">
        <f t="shared" si="58"/>
        <v>0</v>
      </c>
      <c r="O363" s="98">
        <f t="shared" si="59"/>
        <v>62984.710226752526</v>
      </c>
      <c r="P363" s="77">
        <f t="shared" si="60"/>
        <v>2984.7102267525261</v>
      </c>
    </row>
    <row r="364" spans="1:16" x14ac:dyDescent="0.55000000000000004">
      <c r="A364" s="73">
        <v>362</v>
      </c>
      <c r="B364" s="74">
        <v>594.21979430524607</v>
      </c>
      <c r="C364" s="98">
        <f t="shared" si="51"/>
        <v>60000</v>
      </c>
      <c r="D364" s="73" t="s">
        <v>150</v>
      </c>
      <c r="E364" s="98">
        <f t="shared" si="52"/>
        <v>75000</v>
      </c>
      <c r="F364" s="77">
        <f t="shared" si="53"/>
        <v>15000</v>
      </c>
      <c r="G364" s="48"/>
      <c r="H364" s="98">
        <f t="shared" si="54"/>
        <v>100000</v>
      </c>
      <c r="I364" s="73">
        <v>5000</v>
      </c>
      <c r="J364" s="98">
        <f t="shared" si="55"/>
        <v>89132.969145786905</v>
      </c>
      <c r="K364" s="77">
        <f t="shared" si="56"/>
        <v>-15867.030854213095</v>
      </c>
      <c r="M364" s="98">
        <f t="shared" si="57"/>
        <v>100000</v>
      </c>
      <c r="N364" s="73">
        <f t="shared" si="58"/>
        <v>5000</v>
      </c>
      <c r="O364" s="98">
        <f t="shared" si="59"/>
        <v>89132.969145786905</v>
      </c>
      <c r="P364" s="77">
        <f t="shared" si="60"/>
        <v>-15867.030854213095</v>
      </c>
    </row>
    <row r="365" spans="1:16" x14ac:dyDescent="0.55000000000000004">
      <c r="A365" s="73">
        <v>363</v>
      </c>
      <c r="B365" s="74">
        <v>268.30042420728171</v>
      </c>
      <c r="C365" s="98">
        <f t="shared" si="51"/>
        <v>60000</v>
      </c>
      <c r="D365" s="73" t="s">
        <v>150</v>
      </c>
      <c r="E365" s="98">
        <f t="shared" si="52"/>
        <v>40245.063631092256</v>
      </c>
      <c r="F365" s="77">
        <f t="shared" si="53"/>
        <v>-19754.936368907744</v>
      </c>
      <c r="G365" s="48"/>
      <c r="H365" s="98">
        <f t="shared" si="54"/>
        <v>100000</v>
      </c>
      <c r="I365" s="73">
        <v>5000</v>
      </c>
      <c r="J365" s="98">
        <f t="shared" si="55"/>
        <v>40245.063631092256</v>
      </c>
      <c r="K365" s="77">
        <f t="shared" si="56"/>
        <v>-64754.936368907744</v>
      </c>
      <c r="M365" s="98">
        <f t="shared" si="57"/>
        <v>60000</v>
      </c>
      <c r="N365" s="73">
        <f t="shared" si="58"/>
        <v>0</v>
      </c>
      <c r="O365" s="98">
        <f t="shared" si="59"/>
        <v>40245.063631092256</v>
      </c>
      <c r="P365" s="77">
        <f t="shared" si="60"/>
        <v>-19754.936368907744</v>
      </c>
    </row>
    <row r="366" spans="1:16" x14ac:dyDescent="0.55000000000000004">
      <c r="A366" s="73">
        <v>364</v>
      </c>
      <c r="B366" s="74">
        <v>584.38673055207983</v>
      </c>
      <c r="C366" s="98">
        <f t="shared" si="51"/>
        <v>60000</v>
      </c>
      <c r="D366" s="73" t="s">
        <v>150</v>
      </c>
      <c r="E366" s="98">
        <f t="shared" si="52"/>
        <v>75000</v>
      </c>
      <c r="F366" s="77">
        <f t="shared" si="53"/>
        <v>15000</v>
      </c>
      <c r="G366" s="48"/>
      <c r="H366" s="98">
        <f t="shared" si="54"/>
        <v>100000</v>
      </c>
      <c r="I366" s="73">
        <v>5000</v>
      </c>
      <c r="J366" s="98">
        <f t="shared" si="55"/>
        <v>87658.009582811967</v>
      </c>
      <c r="K366" s="77">
        <f t="shared" si="56"/>
        <v>-17341.990417188033</v>
      </c>
      <c r="M366" s="98">
        <f t="shared" si="57"/>
        <v>100000</v>
      </c>
      <c r="N366" s="73">
        <f t="shared" si="58"/>
        <v>5000</v>
      </c>
      <c r="O366" s="98">
        <f t="shared" si="59"/>
        <v>87658.009582811967</v>
      </c>
      <c r="P366" s="77">
        <f t="shared" si="60"/>
        <v>-17341.990417188033</v>
      </c>
    </row>
    <row r="367" spans="1:16" x14ac:dyDescent="0.55000000000000004">
      <c r="A367" s="73">
        <v>365</v>
      </c>
      <c r="B367" s="74">
        <v>332.84707174901575</v>
      </c>
      <c r="C367" s="98">
        <f t="shared" si="51"/>
        <v>60000</v>
      </c>
      <c r="D367" s="73" t="s">
        <v>150</v>
      </c>
      <c r="E367" s="98">
        <f t="shared" si="52"/>
        <v>49927.060762352361</v>
      </c>
      <c r="F367" s="77">
        <f t="shared" si="53"/>
        <v>-10072.939237647639</v>
      </c>
      <c r="G367" s="48"/>
      <c r="H367" s="98">
        <f t="shared" si="54"/>
        <v>100000</v>
      </c>
      <c r="I367" s="73">
        <v>5000</v>
      </c>
      <c r="J367" s="98">
        <f t="shared" si="55"/>
        <v>49927.060762352361</v>
      </c>
      <c r="K367" s="77">
        <f t="shared" si="56"/>
        <v>-55072.939237647639</v>
      </c>
      <c r="M367" s="98">
        <f t="shared" si="57"/>
        <v>60000</v>
      </c>
      <c r="N367" s="73">
        <f t="shared" si="58"/>
        <v>0</v>
      </c>
      <c r="O367" s="98">
        <f t="shared" si="59"/>
        <v>49927.060762352361</v>
      </c>
      <c r="P367" s="77">
        <f t="shared" si="60"/>
        <v>-10072.939237647639</v>
      </c>
    </row>
    <row r="368" spans="1:16" x14ac:dyDescent="0.55000000000000004">
      <c r="A368" s="73">
        <v>366</v>
      </c>
      <c r="B368" s="74">
        <v>761.78472243415638</v>
      </c>
      <c r="C368" s="98">
        <f t="shared" si="51"/>
        <v>60000</v>
      </c>
      <c r="D368" s="73" t="s">
        <v>150</v>
      </c>
      <c r="E368" s="98">
        <f t="shared" si="52"/>
        <v>75000</v>
      </c>
      <c r="F368" s="77">
        <f t="shared" si="53"/>
        <v>15000</v>
      </c>
      <c r="G368" s="48"/>
      <c r="H368" s="98">
        <f t="shared" si="54"/>
        <v>100000</v>
      </c>
      <c r="I368" s="73">
        <v>5000</v>
      </c>
      <c r="J368" s="98">
        <f t="shared" si="55"/>
        <v>114267.70836512346</v>
      </c>
      <c r="K368" s="77">
        <f t="shared" si="56"/>
        <v>9267.708365123457</v>
      </c>
      <c r="M368" s="98">
        <f t="shared" si="57"/>
        <v>100000</v>
      </c>
      <c r="N368" s="73">
        <f t="shared" si="58"/>
        <v>5000</v>
      </c>
      <c r="O368" s="98">
        <f t="shared" si="59"/>
        <v>114267.70836512346</v>
      </c>
      <c r="P368" s="77">
        <f t="shared" si="60"/>
        <v>9267.708365123457</v>
      </c>
    </row>
    <row r="369" spans="1:16" x14ac:dyDescent="0.55000000000000004">
      <c r="A369" s="73">
        <v>367</v>
      </c>
      <c r="B369" s="74">
        <v>258.39411603137302</v>
      </c>
      <c r="C369" s="98">
        <f t="shared" si="51"/>
        <v>60000</v>
      </c>
      <c r="D369" s="73" t="s">
        <v>150</v>
      </c>
      <c r="E369" s="98">
        <f t="shared" si="52"/>
        <v>38759.117404705954</v>
      </c>
      <c r="F369" s="77">
        <f t="shared" si="53"/>
        <v>-21240.882595294046</v>
      </c>
      <c r="G369" s="48"/>
      <c r="H369" s="98">
        <f t="shared" si="54"/>
        <v>100000</v>
      </c>
      <c r="I369" s="73">
        <v>5000</v>
      </c>
      <c r="J369" s="98">
        <f t="shared" si="55"/>
        <v>38759.117404705954</v>
      </c>
      <c r="K369" s="77">
        <f t="shared" si="56"/>
        <v>-66240.882595294039</v>
      </c>
      <c r="M369" s="98">
        <f t="shared" si="57"/>
        <v>60000</v>
      </c>
      <c r="N369" s="73">
        <f t="shared" si="58"/>
        <v>0</v>
      </c>
      <c r="O369" s="98">
        <f t="shared" si="59"/>
        <v>38759.117404705954</v>
      </c>
      <c r="P369" s="77">
        <f t="shared" si="60"/>
        <v>-21240.882595294046</v>
      </c>
    </row>
    <row r="370" spans="1:16" x14ac:dyDescent="0.55000000000000004">
      <c r="A370" s="73">
        <v>368</v>
      </c>
      <c r="B370" s="74">
        <v>299.37437055574208</v>
      </c>
      <c r="C370" s="98">
        <f t="shared" si="51"/>
        <v>60000</v>
      </c>
      <c r="D370" s="73" t="s">
        <v>150</v>
      </c>
      <c r="E370" s="98">
        <f t="shared" si="52"/>
        <v>44906.155583361309</v>
      </c>
      <c r="F370" s="77">
        <f t="shared" si="53"/>
        <v>-15093.844416638691</v>
      </c>
      <c r="G370" s="48"/>
      <c r="H370" s="98">
        <f t="shared" si="54"/>
        <v>100000</v>
      </c>
      <c r="I370" s="73">
        <v>5000</v>
      </c>
      <c r="J370" s="98">
        <f t="shared" si="55"/>
        <v>44906.155583361309</v>
      </c>
      <c r="K370" s="77">
        <f t="shared" si="56"/>
        <v>-60093.844416638691</v>
      </c>
      <c r="M370" s="98">
        <f t="shared" si="57"/>
        <v>60000</v>
      </c>
      <c r="N370" s="73">
        <f t="shared" si="58"/>
        <v>0</v>
      </c>
      <c r="O370" s="98">
        <f t="shared" si="59"/>
        <v>44906.155583361309</v>
      </c>
      <c r="P370" s="77">
        <f t="shared" si="60"/>
        <v>-15093.844416638691</v>
      </c>
    </row>
    <row r="371" spans="1:16" x14ac:dyDescent="0.55000000000000004">
      <c r="A371" s="73">
        <v>369</v>
      </c>
      <c r="B371" s="74">
        <v>441.010773033845</v>
      </c>
      <c r="C371" s="98">
        <f t="shared" si="51"/>
        <v>60000</v>
      </c>
      <c r="D371" s="73" t="s">
        <v>150</v>
      </c>
      <c r="E371" s="98">
        <f t="shared" si="52"/>
        <v>66151.615955076748</v>
      </c>
      <c r="F371" s="77">
        <f t="shared" si="53"/>
        <v>6151.6159550767479</v>
      </c>
      <c r="G371" s="48"/>
      <c r="H371" s="98">
        <f t="shared" si="54"/>
        <v>100000</v>
      </c>
      <c r="I371" s="73">
        <v>5000</v>
      </c>
      <c r="J371" s="98">
        <f t="shared" si="55"/>
        <v>66151.615955076748</v>
      </c>
      <c r="K371" s="77">
        <f t="shared" si="56"/>
        <v>-38848.384044923252</v>
      </c>
      <c r="M371" s="98">
        <f t="shared" si="57"/>
        <v>60000</v>
      </c>
      <c r="N371" s="73">
        <f t="shared" si="58"/>
        <v>0</v>
      </c>
      <c r="O371" s="98">
        <f t="shared" si="59"/>
        <v>66151.615955076748</v>
      </c>
      <c r="P371" s="77">
        <f t="shared" si="60"/>
        <v>6151.6159550767479</v>
      </c>
    </row>
    <row r="372" spans="1:16" x14ac:dyDescent="0.55000000000000004">
      <c r="A372" s="73">
        <v>370</v>
      </c>
      <c r="B372" s="74">
        <v>551.07882930997653</v>
      </c>
      <c r="C372" s="98">
        <f t="shared" si="51"/>
        <v>60000</v>
      </c>
      <c r="D372" s="73" t="s">
        <v>150</v>
      </c>
      <c r="E372" s="98">
        <f t="shared" si="52"/>
        <v>75000</v>
      </c>
      <c r="F372" s="77">
        <f t="shared" si="53"/>
        <v>15000</v>
      </c>
      <c r="G372" s="48"/>
      <c r="H372" s="98">
        <f t="shared" si="54"/>
        <v>100000</v>
      </c>
      <c r="I372" s="73">
        <v>5000</v>
      </c>
      <c r="J372" s="98">
        <f t="shared" si="55"/>
        <v>82661.824396496479</v>
      </c>
      <c r="K372" s="77">
        <f t="shared" si="56"/>
        <v>-22338.175603503521</v>
      </c>
      <c r="M372" s="98">
        <f t="shared" si="57"/>
        <v>100000</v>
      </c>
      <c r="N372" s="73">
        <f t="shared" si="58"/>
        <v>5000</v>
      </c>
      <c r="O372" s="98">
        <f t="shared" si="59"/>
        <v>82661.824396496479</v>
      </c>
      <c r="P372" s="77">
        <f t="shared" si="60"/>
        <v>-22338.175603503521</v>
      </c>
    </row>
    <row r="373" spans="1:16" x14ac:dyDescent="0.55000000000000004">
      <c r="A373" s="73">
        <v>371</v>
      </c>
      <c r="B373" s="74">
        <v>330.15533921323282</v>
      </c>
      <c r="C373" s="98">
        <f t="shared" si="51"/>
        <v>60000</v>
      </c>
      <c r="D373" s="73" t="s">
        <v>150</v>
      </c>
      <c r="E373" s="98">
        <f t="shared" si="52"/>
        <v>49523.30088198492</v>
      </c>
      <c r="F373" s="77">
        <f t="shared" si="53"/>
        <v>-10476.69911801508</v>
      </c>
      <c r="G373" s="48"/>
      <c r="H373" s="98">
        <f t="shared" si="54"/>
        <v>100000</v>
      </c>
      <c r="I373" s="73">
        <v>5000</v>
      </c>
      <c r="J373" s="98">
        <f t="shared" si="55"/>
        <v>49523.30088198492</v>
      </c>
      <c r="K373" s="77">
        <f t="shared" si="56"/>
        <v>-55476.69911801508</v>
      </c>
      <c r="M373" s="98">
        <f t="shared" si="57"/>
        <v>60000</v>
      </c>
      <c r="N373" s="73">
        <f t="shared" si="58"/>
        <v>0</v>
      </c>
      <c r="O373" s="98">
        <f t="shared" si="59"/>
        <v>49523.30088198492</v>
      </c>
      <c r="P373" s="77">
        <f t="shared" si="60"/>
        <v>-10476.69911801508</v>
      </c>
    </row>
    <row r="374" spans="1:16" x14ac:dyDescent="0.55000000000000004">
      <c r="A374" s="73">
        <v>372</v>
      </c>
      <c r="B374" s="74">
        <v>622.54707480086677</v>
      </c>
      <c r="C374" s="98">
        <f t="shared" si="51"/>
        <v>60000</v>
      </c>
      <c r="D374" s="73" t="s">
        <v>150</v>
      </c>
      <c r="E374" s="98">
        <f t="shared" si="52"/>
        <v>75000</v>
      </c>
      <c r="F374" s="77">
        <f t="shared" si="53"/>
        <v>15000</v>
      </c>
      <c r="G374" s="48"/>
      <c r="H374" s="98">
        <f t="shared" si="54"/>
        <v>100000</v>
      </c>
      <c r="I374" s="73">
        <v>5000</v>
      </c>
      <c r="J374" s="98">
        <f t="shared" si="55"/>
        <v>93382.06122013001</v>
      </c>
      <c r="K374" s="77">
        <f t="shared" si="56"/>
        <v>-11617.93877986999</v>
      </c>
      <c r="M374" s="98">
        <f t="shared" si="57"/>
        <v>100000</v>
      </c>
      <c r="N374" s="73">
        <f t="shared" si="58"/>
        <v>5000</v>
      </c>
      <c r="O374" s="98">
        <f t="shared" si="59"/>
        <v>93382.06122013001</v>
      </c>
      <c r="P374" s="77">
        <f t="shared" si="60"/>
        <v>-11617.93877986999</v>
      </c>
    </row>
    <row r="375" spans="1:16" x14ac:dyDescent="0.55000000000000004">
      <c r="A375" s="73">
        <v>373</v>
      </c>
      <c r="B375" s="74">
        <v>683.96252327036336</v>
      </c>
      <c r="C375" s="98">
        <f t="shared" si="51"/>
        <v>60000</v>
      </c>
      <c r="D375" s="73" t="s">
        <v>150</v>
      </c>
      <c r="E375" s="98">
        <f t="shared" si="52"/>
        <v>75000</v>
      </c>
      <c r="F375" s="77">
        <f t="shared" si="53"/>
        <v>15000</v>
      </c>
      <c r="G375" s="48"/>
      <c r="H375" s="98">
        <f t="shared" si="54"/>
        <v>100000</v>
      </c>
      <c r="I375" s="73">
        <v>5000</v>
      </c>
      <c r="J375" s="98">
        <f t="shared" si="55"/>
        <v>102594.3784905545</v>
      </c>
      <c r="K375" s="77">
        <f t="shared" si="56"/>
        <v>-2405.6215094454965</v>
      </c>
      <c r="M375" s="98">
        <f t="shared" si="57"/>
        <v>100000</v>
      </c>
      <c r="N375" s="73">
        <f t="shared" si="58"/>
        <v>5000</v>
      </c>
      <c r="O375" s="98">
        <f t="shared" si="59"/>
        <v>102594.3784905545</v>
      </c>
      <c r="P375" s="77">
        <f t="shared" si="60"/>
        <v>-2405.6215094454965</v>
      </c>
    </row>
    <row r="376" spans="1:16" x14ac:dyDescent="0.55000000000000004">
      <c r="A376" s="73">
        <v>374</v>
      </c>
      <c r="B376" s="74">
        <v>301.75481429486985</v>
      </c>
      <c r="C376" s="98">
        <f t="shared" si="51"/>
        <v>60000</v>
      </c>
      <c r="D376" s="73" t="s">
        <v>150</v>
      </c>
      <c r="E376" s="98">
        <f t="shared" si="52"/>
        <v>45263.22214423048</v>
      </c>
      <c r="F376" s="77">
        <f t="shared" si="53"/>
        <v>-14736.77785576952</v>
      </c>
      <c r="G376" s="48"/>
      <c r="H376" s="98">
        <f t="shared" si="54"/>
        <v>100000</v>
      </c>
      <c r="I376" s="73">
        <v>5000</v>
      </c>
      <c r="J376" s="98">
        <f t="shared" si="55"/>
        <v>45263.22214423048</v>
      </c>
      <c r="K376" s="77">
        <f t="shared" si="56"/>
        <v>-59736.77785576952</v>
      </c>
      <c r="M376" s="98">
        <f t="shared" si="57"/>
        <v>60000</v>
      </c>
      <c r="N376" s="73">
        <f t="shared" si="58"/>
        <v>0</v>
      </c>
      <c r="O376" s="98">
        <f t="shared" si="59"/>
        <v>45263.22214423048</v>
      </c>
      <c r="P376" s="77">
        <f t="shared" si="60"/>
        <v>-14736.77785576952</v>
      </c>
    </row>
    <row r="377" spans="1:16" x14ac:dyDescent="0.55000000000000004">
      <c r="A377" s="73">
        <v>375</v>
      </c>
      <c r="B377" s="74">
        <v>489.13235877559742</v>
      </c>
      <c r="C377" s="98">
        <f t="shared" si="51"/>
        <v>60000</v>
      </c>
      <c r="D377" s="73" t="s">
        <v>150</v>
      </c>
      <c r="E377" s="98">
        <f t="shared" si="52"/>
        <v>73369.853816339615</v>
      </c>
      <c r="F377" s="77">
        <f t="shared" si="53"/>
        <v>13369.853816339615</v>
      </c>
      <c r="G377" s="48"/>
      <c r="H377" s="98">
        <f t="shared" si="54"/>
        <v>100000</v>
      </c>
      <c r="I377" s="73">
        <v>5000</v>
      </c>
      <c r="J377" s="98">
        <f t="shared" si="55"/>
        <v>73369.853816339615</v>
      </c>
      <c r="K377" s="77">
        <f t="shared" si="56"/>
        <v>-31630.146183660385</v>
      </c>
      <c r="M377" s="98">
        <f t="shared" si="57"/>
        <v>60000</v>
      </c>
      <c r="N377" s="73">
        <f t="shared" si="58"/>
        <v>0</v>
      </c>
      <c r="O377" s="98">
        <f t="shared" si="59"/>
        <v>73369.853816339615</v>
      </c>
      <c r="P377" s="77">
        <f t="shared" si="60"/>
        <v>13369.853816339615</v>
      </c>
    </row>
    <row r="378" spans="1:16" x14ac:dyDescent="0.55000000000000004">
      <c r="A378" s="73">
        <v>376</v>
      </c>
      <c r="B378" s="74">
        <v>563.64024781029696</v>
      </c>
      <c r="C378" s="98">
        <f t="shared" si="51"/>
        <v>60000</v>
      </c>
      <c r="D378" s="73" t="s">
        <v>150</v>
      </c>
      <c r="E378" s="98">
        <f t="shared" si="52"/>
        <v>75000</v>
      </c>
      <c r="F378" s="77">
        <f t="shared" si="53"/>
        <v>15000</v>
      </c>
      <c r="G378" s="48"/>
      <c r="H378" s="98">
        <f t="shared" si="54"/>
        <v>100000</v>
      </c>
      <c r="I378" s="73">
        <v>5000</v>
      </c>
      <c r="J378" s="98">
        <f t="shared" si="55"/>
        <v>84546.037171544536</v>
      </c>
      <c r="K378" s="77">
        <f t="shared" si="56"/>
        <v>-20453.962828455464</v>
      </c>
      <c r="M378" s="98">
        <f t="shared" si="57"/>
        <v>100000</v>
      </c>
      <c r="N378" s="73">
        <f t="shared" si="58"/>
        <v>5000</v>
      </c>
      <c r="O378" s="98">
        <f t="shared" si="59"/>
        <v>84546.037171544536</v>
      </c>
      <c r="P378" s="77">
        <f t="shared" si="60"/>
        <v>-20453.962828455464</v>
      </c>
    </row>
    <row r="379" spans="1:16" x14ac:dyDescent="0.55000000000000004">
      <c r="A379" s="73">
        <v>377</v>
      </c>
      <c r="B379" s="74">
        <v>652.9801324503311</v>
      </c>
      <c r="C379" s="98">
        <f t="shared" si="51"/>
        <v>60000</v>
      </c>
      <c r="D379" s="73" t="s">
        <v>150</v>
      </c>
      <c r="E379" s="98">
        <f t="shared" si="52"/>
        <v>75000</v>
      </c>
      <c r="F379" s="77">
        <f t="shared" si="53"/>
        <v>15000</v>
      </c>
      <c r="G379" s="48"/>
      <c r="H379" s="98">
        <f t="shared" si="54"/>
        <v>100000</v>
      </c>
      <c r="I379" s="73">
        <v>5000</v>
      </c>
      <c r="J379" s="98">
        <f t="shared" si="55"/>
        <v>97947.019867549665</v>
      </c>
      <c r="K379" s="77">
        <f t="shared" si="56"/>
        <v>-7052.9801324503351</v>
      </c>
      <c r="M379" s="98">
        <f t="shared" si="57"/>
        <v>100000</v>
      </c>
      <c r="N379" s="73">
        <f t="shared" si="58"/>
        <v>5000</v>
      </c>
      <c r="O379" s="98">
        <f t="shared" si="59"/>
        <v>97947.019867549665</v>
      </c>
      <c r="P379" s="77">
        <f t="shared" si="60"/>
        <v>-7052.9801324503351</v>
      </c>
    </row>
    <row r="380" spans="1:16" x14ac:dyDescent="0.55000000000000004">
      <c r="A380" s="73">
        <v>378</v>
      </c>
      <c r="B380" s="74">
        <v>278.1701101718192</v>
      </c>
      <c r="C380" s="98">
        <f t="shared" si="51"/>
        <v>60000</v>
      </c>
      <c r="D380" s="73" t="s">
        <v>150</v>
      </c>
      <c r="E380" s="98">
        <f t="shared" si="52"/>
        <v>41725.51652577288</v>
      </c>
      <c r="F380" s="77">
        <f t="shared" si="53"/>
        <v>-18274.48347422712</v>
      </c>
      <c r="G380" s="48"/>
      <c r="H380" s="98">
        <f t="shared" si="54"/>
        <v>100000</v>
      </c>
      <c r="I380" s="73">
        <v>5000</v>
      </c>
      <c r="J380" s="98">
        <f t="shared" si="55"/>
        <v>41725.51652577288</v>
      </c>
      <c r="K380" s="77">
        <f t="shared" si="56"/>
        <v>-63274.48347422712</v>
      </c>
      <c r="M380" s="98">
        <f t="shared" si="57"/>
        <v>60000</v>
      </c>
      <c r="N380" s="73">
        <f t="shared" si="58"/>
        <v>0</v>
      </c>
      <c r="O380" s="98">
        <f t="shared" si="59"/>
        <v>41725.51652577288</v>
      </c>
      <c r="P380" s="77">
        <f t="shared" si="60"/>
        <v>-18274.48347422712</v>
      </c>
    </row>
    <row r="381" spans="1:16" x14ac:dyDescent="0.55000000000000004">
      <c r="A381" s="73">
        <v>379</v>
      </c>
      <c r="B381" s="74">
        <v>727.76268807031465</v>
      </c>
      <c r="C381" s="98">
        <f t="shared" si="51"/>
        <v>60000</v>
      </c>
      <c r="D381" s="73" t="s">
        <v>150</v>
      </c>
      <c r="E381" s="98">
        <f t="shared" si="52"/>
        <v>75000</v>
      </c>
      <c r="F381" s="77">
        <f t="shared" si="53"/>
        <v>15000</v>
      </c>
      <c r="G381" s="48"/>
      <c r="H381" s="98">
        <f t="shared" si="54"/>
        <v>100000</v>
      </c>
      <c r="I381" s="73">
        <v>5000</v>
      </c>
      <c r="J381" s="98">
        <f t="shared" si="55"/>
        <v>109164.4032105472</v>
      </c>
      <c r="K381" s="77">
        <f t="shared" si="56"/>
        <v>4164.4032105471997</v>
      </c>
      <c r="M381" s="98">
        <f t="shared" si="57"/>
        <v>100000</v>
      </c>
      <c r="N381" s="73">
        <f t="shared" si="58"/>
        <v>5000</v>
      </c>
      <c r="O381" s="98">
        <f t="shared" si="59"/>
        <v>109164.4032105472</v>
      </c>
      <c r="P381" s="77">
        <f t="shared" si="60"/>
        <v>4164.4032105471997</v>
      </c>
    </row>
    <row r="382" spans="1:16" x14ac:dyDescent="0.55000000000000004">
      <c r="A382" s="73">
        <v>380</v>
      </c>
      <c r="B382" s="74">
        <v>489.09573656422623</v>
      </c>
      <c r="C382" s="98">
        <f t="shared" si="51"/>
        <v>60000</v>
      </c>
      <c r="D382" s="73" t="s">
        <v>150</v>
      </c>
      <c r="E382" s="98">
        <f t="shared" si="52"/>
        <v>73364.360484633929</v>
      </c>
      <c r="F382" s="77">
        <f t="shared" si="53"/>
        <v>13364.360484633929</v>
      </c>
      <c r="G382" s="48"/>
      <c r="H382" s="98">
        <f t="shared" si="54"/>
        <v>100000</v>
      </c>
      <c r="I382" s="73">
        <v>5000</v>
      </c>
      <c r="J382" s="98">
        <f t="shared" si="55"/>
        <v>73364.360484633929</v>
      </c>
      <c r="K382" s="77">
        <f t="shared" si="56"/>
        <v>-31635.639515366071</v>
      </c>
      <c r="M382" s="98">
        <f t="shared" si="57"/>
        <v>60000</v>
      </c>
      <c r="N382" s="73">
        <f t="shared" si="58"/>
        <v>0</v>
      </c>
      <c r="O382" s="98">
        <f t="shared" si="59"/>
        <v>73364.360484633929</v>
      </c>
      <c r="P382" s="77">
        <f t="shared" si="60"/>
        <v>13364.360484633929</v>
      </c>
    </row>
    <row r="383" spans="1:16" x14ac:dyDescent="0.55000000000000004">
      <c r="A383" s="73">
        <v>381</v>
      </c>
      <c r="B383" s="74">
        <v>317.96014282662435</v>
      </c>
      <c r="C383" s="98">
        <f t="shared" si="51"/>
        <v>60000</v>
      </c>
      <c r="D383" s="73" t="s">
        <v>150</v>
      </c>
      <c r="E383" s="98">
        <f t="shared" si="52"/>
        <v>47694.021423993654</v>
      </c>
      <c r="F383" s="77">
        <f t="shared" si="53"/>
        <v>-12305.978576006346</v>
      </c>
      <c r="G383" s="48"/>
      <c r="H383" s="98">
        <f t="shared" si="54"/>
        <v>100000</v>
      </c>
      <c r="I383" s="73">
        <v>5000</v>
      </c>
      <c r="J383" s="98">
        <f t="shared" si="55"/>
        <v>47694.021423993654</v>
      </c>
      <c r="K383" s="77">
        <f t="shared" si="56"/>
        <v>-57305.978576006346</v>
      </c>
      <c r="M383" s="98">
        <f t="shared" si="57"/>
        <v>60000</v>
      </c>
      <c r="N383" s="73">
        <f t="shared" si="58"/>
        <v>0</v>
      </c>
      <c r="O383" s="98">
        <f t="shared" si="59"/>
        <v>47694.021423993654</v>
      </c>
      <c r="P383" s="77">
        <f t="shared" si="60"/>
        <v>-12305.978576006346</v>
      </c>
    </row>
    <row r="384" spans="1:16" x14ac:dyDescent="0.55000000000000004">
      <c r="A384" s="73">
        <v>382</v>
      </c>
      <c r="B384" s="74">
        <v>663.58226264229256</v>
      </c>
      <c r="C384" s="98">
        <f t="shared" si="51"/>
        <v>60000</v>
      </c>
      <c r="D384" s="73" t="s">
        <v>150</v>
      </c>
      <c r="E384" s="98">
        <f t="shared" si="52"/>
        <v>75000</v>
      </c>
      <c r="F384" s="77">
        <f t="shared" si="53"/>
        <v>15000</v>
      </c>
      <c r="G384" s="48"/>
      <c r="H384" s="98">
        <f t="shared" si="54"/>
        <v>100000</v>
      </c>
      <c r="I384" s="73">
        <v>5000</v>
      </c>
      <c r="J384" s="98">
        <f t="shared" si="55"/>
        <v>99537.339396343887</v>
      </c>
      <c r="K384" s="77">
        <f t="shared" si="56"/>
        <v>-5462.6606036561134</v>
      </c>
      <c r="M384" s="98">
        <f t="shared" si="57"/>
        <v>100000</v>
      </c>
      <c r="N384" s="73">
        <f t="shared" si="58"/>
        <v>5000</v>
      </c>
      <c r="O384" s="98">
        <f t="shared" si="59"/>
        <v>99537.339396343887</v>
      </c>
      <c r="P384" s="77">
        <f t="shared" si="60"/>
        <v>-5462.6606036561134</v>
      </c>
    </row>
    <row r="385" spans="1:16" x14ac:dyDescent="0.55000000000000004">
      <c r="A385" s="73">
        <v>383</v>
      </c>
      <c r="B385" s="74">
        <v>517.66106143375964</v>
      </c>
      <c r="C385" s="98">
        <f t="shared" si="51"/>
        <v>60000</v>
      </c>
      <c r="D385" s="73" t="s">
        <v>150</v>
      </c>
      <c r="E385" s="98">
        <f t="shared" si="52"/>
        <v>75000</v>
      </c>
      <c r="F385" s="77">
        <f t="shared" si="53"/>
        <v>15000</v>
      </c>
      <c r="G385" s="48"/>
      <c r="H385" s="98">
        <f t="shared" si="54"/>
        <v>100000</v>
      </c>
      <c r="I385" s="73">
        <v>5000</v>
      </c>
      <c r="J385" s="98">
        <f t="shared" si="55"/>
        <v>77649.159215063948</v>
      </c>
      <c r="K385" s="77">
        <f t="shared" si="56"/>
        <v>-27350.840784936052</v>
      </c>
      <c r="M385" s="98">
        <f t="shared" si="57"/>
        <v>100000</v>
      </c>
      <c r="N385" s="73">
        <f t="shared" si="58"/>
        <v>5000</v>
      </c>
      <c r="O385" s="98">
        <f t="shared" si="59"/>
        <v>77649.159215063948</v>
      </c>
      <c r="P385" s="77">
        <f t="shared" si="60"/>
        <v>-27350.840784936052</v>
      </c>
    </row>
    <row r="386" spans="1:16" x14ac:dyDescent="0.55000000000000004">
      <c r="A386" s="73">
        <v>384</v>
      </c>
      <c r="B386" s="74">
        <v>419.80651264992218</v>
      </c>
      <c r="C386" s="98">
        <f t="shared" si="51"/>
        <v>60000</v>
      </c>
      <c r="D386" s="73" t="s">
        <v>150</v>
      </c>
      <c r="E386" s="98">
        <f t="shared" si="52"/>
        <v>62970.976897488326</v>
      </c>
      <c r="F386" s="77">
        <f t="shared" si="53"/>
        <v>2970.9768974883264</v>
      </c>
      <c r="G386" s="48"/>
      <c r="H386" s="98">
        <f t="shared" si="54"/>
        <v>100000</v>
      </c>
      <c r="I386" s="73">
        <v>5000</v>
      </c>
      <c r="J386" s="98">
        <f t="shared" si="55"/>
        <v>62970.976897488326</v>
      </c>
      <c r="K386" s="77">
        <f t="shared" si="56"/>
        <v>-42029.023102511674</v>
      </c>
      <c r="M386" s="98">
        <f t="shared" si="57"/>
        <v>60000</v>
      </c>
      <c r="N386" s="73">
        <f t="shared" si="58"/>
        <v>0</v>
      </c>
      <c r="O386" s="98">
        <f t="shared" si="59"/>
        <v>62970.976897488326</v>
      </c>
      <c r="P386" s="77">
        <f t="shared" si="60"/>
        <v>2970.9768974883264</v>
      </c>
    </row>
    <row r="387" spans="1:16" x14ac:dyDescent="0.55000000000000004">
      <c r="A387" s="73">
        <v>385</v>
      </c>
      <c r="B387" s="74">
        <v>408.58180486465039</v>
      </c>
      <c r="C387" s="98">
        <f t="shared" si="51"/>
        <v>60000</v>
      </c>
      <c r="D387" s="73" t="s">
        <v>150</v>
      </c>
      <c r="E387" s="98">
        <f t="shared" si="52"/>
        <v>61287.270729697557</v>
      </c>
      <c r="F387" s="77">
        <f t="shared" si="53"/>
        <v>1287.2707296975568</v>
      </c>
      <c r="G387" s="48"/>
      <c r="H387" s="98">
        <f t="shared" si="54"/>
        <v>100000</v>
      </c>
      <c r="I387" s="73">
        <v>5000</v>
      </c>
      <c r="J387" s="98">
        <f t="shared" si="55"/>
        <v>61287.270729697557</v>
      </c>
      <c r="K387" s="77">
        <f t="shared" si="56"/>
        <v>-43712.729270302443</v>
      </c>
      <c r="M387" s="98">
        <f t="shared" si="57"/>
        <v>60000</v>
      </c>
      <c r="N387" s="73">
        <f t="shared" si="58"/>
        <v>0</v>
      </c>
      <c r="O387" s="98">
        <f t="shared" si="59"/>
        <v>61287.270729697557</v>
      </c>
      <c r="P387" s="77">
        <f t="shared" si="60"/>
        <v>1287.2707296975568</v>
      </c>
    </row>
    <row r="388" spans="1:16" x14ac:dyDescent="0.55000000000000004">
      <c r="A388" s="73">
        <v>386</v>
      </c>
      <c r="B388" s="74">
        <v>791.4487136448256</v>
      </c>
      <c r="C388" s="98">
        <f t="shared" ref="C388:C451" si="61">($S$2*$S$7)</f>
        <v>60000</v>
      </c>
      <c r="D388" s="73" t="s">
        <v>150</v>
      </c>
      <c r="E388" s="98">
        <f t="shared" ref="E388:E451" si="62">IF(B388&gt;500,500*$S$8,B388*$S$8)</f>
        <v>75000</v>
      </c>
      <c r="F388" s="77">
        <f t="shared" ref="F388:F451" si="63">E388-C388</f>
        <v>15000</v>
      </c>
      <c r="G388" s="48"/>
      <c r="H388" s="98">
        <f t="shared" ref="H388:H451" si="64">$T$2*$T$7</f>
        <v>100000</v>
      </c>
      <c r="I388" s="73">
        <v>5000</v>
      </c>
      <c r="J388" s="98">
        <f t="shared" ref="J388:J451" si="65">B388*$S$8</f>
        <v>118717.30704672384</v>
      </c>
      <c r="K388" s="77">
        <f t="shared" ref="K388:K451" si="66">J388-(H388+I388)</f>
        <v>13717.307046723843</v>
      </c>
      <c r="M388" s="98">
        <f t="shared" ref="M388:M451" si="67">IF(B388&gt;500,$T$2*$T$7,$S$2*$S$7)</f>
        <v>100000</v>
      </c>
      <c r="N388" s="73">
        <f t="shared" ref="N388:N451" si="68">IF(B388&gt;500,5000,0)</f>
        <v>5000</v>
      </c>
      <c r="O388" s="98">
        <f t="shared" ref="O388:O451" si="69">B388*$S$8</f>
        <v>118717.30704672384</v>
      </c>
      <c r="P388" s="77">
        <f t="shared" ref="P388:P451" si="70">O388-(M388+N388)</f>
        <v>13717.307046723843</v>
      </c>
    </row>
    <row r="389" spans="1:16" x14ac:dyDescent="0.55000000000000004">
      <c r="A389" s="73">
        <v>387</v>
      </c>
      <c r="B389" s="74">
        <v>590.72237311929689</v>
      </c>
      <c r="C389" s="98">
        <f t="shared" si="61"/>
        <v>60000</v>
      </c>
      <c r="D389" s="73" t="s">
        <v>150</v>
      </c>
      <c r="E389" s="98">
        <f t="shared" si="62"/>
        <v>75000</v>
      </c>
      <c r="F389" s="77">
        <f t="shared" si="63"/>
        <v>15000</v>
      </c>
      <c r="G389" s="48"/>
      <c r="H389" s="98">
        <f t="shared" si="64"/>
        <v>100000</v>
      </c>
      <c r="I389" s="73">
        <v>5000</v>
      </c>
      <c r="J389" s="98">
        <f t="shared" si="65"/>
        <v>88608.355967894531</v>
      </c>
      <c r="K389" s="77">
        <f t="shared" si="66"/>
        <v>-16391.644032105469</v>
      </c>
      <c r="M389" s="98">
        <f t="shared" si="67"/>
        <v>100000</v>
      </c>
      <c r="N389" s="73">
        <f t="shared" si="68"/>
        <v>5000</v>
      </c>
      <c r="O389" s="98">
        <f t="shared" si="69"/>
        <v>88608.355967894531</v>
      </c>
      <c r="P389" s="77">
        <f t="shared" si="70"/>
        <v>-16391.644032105469</v>
      </c>
    </row>
    <row r="390" spans="1:16" x14ac:dyDescent="0.55000000000000004">
      <c r="A390" s="73">
        <v>388</v>
      </c>
      <c r="B390" s="74">
        <v>463.16721091341901</v>
      </c>
      <c r="C390" s="98">
        <f t="shared" si="61"/>
        <v>60000</v>
      </c>
      <c r="D390" s="73" t="s">
        <v>150</v>
      </c>
      <c r="E390" s="98">
        <f t="shared" si="62"/>
        <v>69475.081637012845</v>
      </c>
      <c r="F390" s="77">
        <f t="shared" si="63"/>
        <v>9475.081637012845</v>
      </c>
      <c r="G390" s="48"/>
      <c r="H390" s="98">
        <f t="shared" si="64"/>
        <v>100000</v>
      </c>
      <c r="I390" s="73">
        <v>5000</v>
      </c>
      <c r="J390" s="98">
        <f t="shared" si="65"/>
        <v>69475.081637012845</v>
      </c>
      <c r="K390" s="77">
        <f t="shared" si="66"/>
        <v>-35524.918362987155</v>
      </c>
      <c r="M390" s="98">
        <f t="shared" si="67"/>
        <v>60000</v>
      </c>
      <c r="N390" s="73">
        <f t="shared" si="68"/>
        <v>0</v>
      </c>
      <c r="O390" s="98">
        <f t="shared" si="69"/>
        <v>69475.081637012845</v>
      </c>
      <c r="P390" s="77">
        <f t="shared" si="70"/>
        <v>9475.081637012845</v>
      </c>
    </row>
    <row r="391" spans="1:16" x14ac:dyDescent="0.55000000000000004">
      <c r="A391" s="73">
        <v>389</v>
      </c>
      <c r="B391" s="74">
        <v>593.65215002899254</v>
      </c>
      <c r="C391" s="98">
        <f t="shared" si="61"/>
        <v>60000</v>
      </c>
      <c r="D391" s="73" t="s">
        <v>150</v>
      </c>
      <c r="E391" s="98">
        <f t="shared" si="62"/>
        <v>75000</v>
      </c>
      <c r="F391" s="77">
        <f t="shared" si="63"/>
        <v>15000</v>
      </c>
      <c r="G391" s="48"/>
      <c r="H391" s="98">
        <f t="shared" si="64"/>
        <v>100000</v>
      </c>
      <c r="I391" s="73">
        <v>5000</v>
      </c>
      <c r="J391" s="98">
        <f t="shared" si="65"/>
        <v>89047.822504348878</v>
      </c>
      <c r="K391" s="77">
        <f t="shared" si="66"/>
        <v>-15952.177495651122</v>
      </c>
      <c r="M391" s="98">
        <f t="shared" si="67"/>
        <v>100000</v>
      </c>
      <c r="N391" s="73">
        <f t="shared" si="68"/>
        <v>5000</v>
      </c>
      <c r="O391" s="98">
        <f t="shared" si="69"/>
        <v>89047.822504348878</v>
      </c>
      <c r="P391" s="77">
        <f t="shared" si="70"/>
        <v>-15952.177495651122</v>
      </c>
    </row>
    <row r="392" spans="1:16" x14ac:dyDescent="0.55000000000000004">
      <c r="A392" s="73">
        <v>390</v>
      </c>
      <c r="B392" s="74">
        <v>782.65938291573843</v>
      </c>
      <c r="C392" s="98">
        <f t="shared" si="61"/>
        <v>60000</v>
      </c>
      <c r="D392" s="73" t="s">
        <v>150</v>
      </c>
      <c r="E392" s="98">
        <f t="shared" si="62"/>
        <v>75000</v>
      </c>
      <c r="F392" s="77">
        <f t="shared" si="63"/>
        <v>15000</v>
      </c>
      <c r="G392" s="48"/>
      <c r="H392" s="98">
        <f t="shared" si="64"/>
        <v>100000</v>
      </c>
      <c r="I392" s="73">
        <v>5000</v>
      </c>
      <c r="J392" s="98">
        <f t="shared" si="65"/>
        <v>117398.90743736076</v>
      </c>
      <c r="K392" s="77">
        <f t="shared" si="66"/>
        <v>12398.907437360758</v>
      </c>
      <c r="M392" s="98">
        <f t="shared" si="67"/>
        <v>100000</v>
      </c>
      <c r="N392" s="73">
        <f t="shared" si="68"/>
        <v>5000</v>
      </c>
      <c r="O392" s="98">
        <f t="shared" si="69"/>
        <v>117398.90743736076</v>
      </c>
      <c r="P392" s="77">
        <f t="shared" si="70"/>
        <v>12398.907437360758</v>
      </c>
    </row>
    <row r="393" spans="1:16" x14ac:dyDescent="0.55000000000000004">
      <c r="A393" s="73">
        <v>391</v>
      </c>
      <c r="B393" s="74">
        <v>502.51777703176975</v>
      </c>
      <c r="C393" s="98">
        <f t="shared" si="61"/>
        <v>60000</v>
      </c>
      <c r="D393" s="73" t="s">
        <v>150</v>
      </c>
      <c r="E393" s="98">
        <f t="shared" si="62"/>
        <v>75000</v>
      </c>
      <c r="F393" s="77">
        <f t="shared" si="63"/>
        <v>15000</v>
      </c>
      <c r="G393" s="48"/>
      <c r="H393" s="98">
        <f t="shared" si="64"/>
        <v>100000</v>
      </c>
      <c r="I393" s="73">
        <v>5000</v>
      </c>
      <c r="J393" s="98">
        <f t="shared" si="65"/>
        <v>75377.66655476547</v>
      </c>
      <c r="K393" s="77">
        <f t="shared" si="66"/>
        <v>-29622.33344523453</v>
      </c>
      <c r="M393" s="98">
        <f t="shared" si="67"/>
        <v>100000</v>
      </c>
      <c r="N393" s="73">
        <f t="shared" si="68"/>
        <v>5000</v>
      </c>
      <c r="O393" s="98">
        <f t="shared" si="69"/>
        <v>75377.66655476547</v>
      </c>
      <c r="P393" s="77">
        <f t="shared" si="70"/>
        <v>-29622.33344523453</v>
      </c>
    </row>
    <row r="394" spans="1:16" x14ac:dyDescent="0.55000000000000004">
      <c r="A394" s="73">
        <v>392</v>
      </c>
      <c r="B394" s="74">
        <v>697.64091921750537</v>
      </c>
      <c r="C394" s="98">
        <f t="shared" si="61"/>
        <v>60000</v>
      </c>
      <c r="D394" s="73" t="s">
        <v>150</v>
      </c>
      <c r="E394" s="98">
        <f t="shared" si="62"/>
        <v>75000</v>
      </c>
      <c r="F394" s="77">
        <f t="shared" si="63"/>
        <v>15000</v>
      </c>
      <c r="G394" s="48"/>
      <c r="H394" s="98">
        <f t="shared" si="64"/>
        <v>100000</v>
      </c>
      <c r="I394" s="73">
        <v>5000</v>
      </c>
      <c r="J394" s="98">
        <f t="shared" si="65"/>
        <v>104646.1378826258</v>
      </c>
      <c r="K394" s="77">
        <f t="shared" si="66"/>
        <v>-353.86211737419944</v>
      </c>
      <c r="M394" s="98">
        <f t="shared" si="67"/>
        <v>100000</v>
      </c>
      <c r="N394" s="73">
        <f t="shared" si="68"/>
        <v>5000</v>
      </c>
      <c r="O394" s="98">
        <f t="shared" si="69"/>
        <v>104646.1378826258</v>
      </c>
      <c r="P394" s="77">
        <f t="shared" si="70"/>
        <v>-353.86211737419944</v>
      </c>
    </row>
    <row r="395" spans="1:16" x14ac:dyDescent="0.55000000000000004">
      <c r="A395" s="73">
        <v>393</v>
      </c>
      <c r="B395" s="74">
        <v>502.07831049531541</v>
      </c>
      <c r="C395" s="98">
        <f t="shared" si="61"/>
        <v>60000</v>
      </c>
      <c r="D395" s="73" t="s">
        <v>150</v>
      </c>
      <c r="E395" s="98">
        <f t="shared" si="62"/>
        <v>75000</v>
      </c>
      <c r="F395" s="77">
        <f t="shared" si="63"/>
        <v>15000</v>
      </c>
      <c r="G395" s="48"/>
      <c r="H395" s="98">
        <f t="shared" si="64"/>
        <v>100000</v>
      </c>
      <c r="I395" s="73">
        <v>5000</v>
      </c>
      <c r="J395" s="98">
        <f t="shared" si="65"/>
        <v>75311.746574297315</v>
      </c>
      <c r="K395" s="77">
        <f t="shared" si="66"/>
        <v>-29688.253425702685</v>
      </c>
      <c r="M395" s="98">
        <f t="shared" si="67"/>
        <v>100000</v>
      </c>
      <c r="N395" s="73">
        <f t="shared" si="68"/>
        <v>5000</v>
      </c>
      <c r="O395" s="98">
        <f t="shared" si="69"/>
        <v>75311.746574297315</v>
      </c>
      <c r="P395" s="77">
        <f t="shared" si="70"/>
        <v>-29688.253425702685</v>
      </c>
    </row>
    <row r="396" spans="1:16" x14ac:dyDescent="0.55000000000000004">
      <c r="A396" s="73">
        <v>394</v>
      </c>
      <c r="B396" s="74">
        <v>657.31986449781789</v>
      </c>
      <c r="C396" s="98">
        <f t="shared" si="61"/>
        <v>60000</v>
      </c>
      <c r="D396" s="73" t="s">
        <v>150</v>
      </c>
      <c r="E396" s="98">
        <f t="shared" si="62"/>
        <v>75000</v>
      </c>
      <c r="F396" s="77">
        <f t="shared" si="63"/>
        <v>15000</v>
      </c>
      <c r="G396" s="48"/>
      <c r="H396" s="98">
        <f t="shared" si="64"/>
        <v>100000</v>
      </c>
      <c r="I396" s="73">
        <v>5000</v>
      </c>
      <c r="J396" s="98">
        <f t="shared" si="65"/>
        <v>98597.979674672679</v>
      </c>
      <c r="K396" s="77">
        <f t="shared" si="66"/>
        <v>-6402.0203253273212</v>
      </c>
      <c r="M396" s="98">
        <f t="shared" si="67"/>
        <v>100000</v>
      </c>
      <c r="N396" s="73">
        <f t="shared" si="68"/>
        <v>5000</v>
      </c>
      <c r="O396" s="98">
        <f t="shared" si="69"/>
        <v>98597.979674672679</v>
      </c>
      <c r="P396" s="77">
        <f t="shared" si="70"/>
        <v>-6402.0203253273212</v>
      </c>
    </row>
    <row r="397" spans="1:16" x14ac:dyDescent="0.55000000000000004">
      <c r="A397" s="73">
        <v>395</v>
      </c>
      <c r="B397" s="74">
        <v>771.96569719534898</v>
      </c>
      <c r="C397" s="98">
        <f t="shared" si="61"/>
        <v>60000</v>
      </c>
      <c r="D397" s="73" t="s">
        <v>150</v>
      </c>
      <c r="E397" s="98">
        <f t="shared" si="62"/>
        <v>75000</v>
      </c>
      <c r="F397" s="77">
        <f t="shared" si="63"/>
        <v>15000</v>
      </c>
      <c r="G397" s="48"/>
      <c r="H397" s="98">
        <f t="shared" si="64"/>
        <v>100000</v>
      </c>
      <c r="I397" s="73">
        <v>5000</v>
      </c>
      <c r="J397" s="98">
        <f t="shared" si="65"/>
        <v>115794.85457930235</v>
      </c>
      <c r="K397" s="77">
        <f t="shared" si="66"/>
        <v>10794.854579302351</v>
      </c>
      <c r="M397" s="98">
        <f t="shared" si="67"/>
        <v>100000</v>
      </c>
      <c r="N397" s="73">
        <f t="shared" si="68"/>
        <v>5000</v>
      </c>
      <c r="O397" s="98">
        <f t="shared" si="69"/>
        <v>115794.85457930235</v>
      </c>
      <c r="P397" s="77">
        <f t="shared" si="70"/>
        <v>10794.854579302351</v>
      </c>
    </row>
    <row r="398" spans="1:16" x14ac:dyDescent="0.55000000000000004">
      <c r="A398" s="73">
        <v>396</v>
      </c>
      <c r="B398" s="74">
        <v>528.92239143040251</v>
      </c>
      <c r="C398" s="98">
        <f t="shared" si="61"/>
        <v>60000</v>
      </c>
      <c r="D398" s="73" t="s">
        <v>150</v>
      </c>
      <c r="E398" s="98">
        <f t="shared" si="62"/>
        <v>75000</v>
      </c>
      <c r="F398" s="77">
        <f t="shared" si="63"/>
        <v>15000</v>
      </c>
      <c r="G398" s="48"/>
      <c r="H398" s="98">
        <f t="shared" si="64"/>
        <v>100000</v>
      </c>
      <c r="I398" s="73">
        <v>5000</v>
      </c>
      <c r="J398" s="98">
        <f t="shared" si="65"/>
        <v>79338.358714560381</v>
      </c>
      <c r="K398" s="77">
        <f t="shared" si="66"/>
        <v>-25661.641285439619</v>
      </c>
      <c r="M398" s="98">
        <f t="shared" si="67"/>
        <v>100000</v>
      </c>
      <c r="N398" s="73">
        <f t="shared" si="68"/>
        <v>5000</v>
      </c>
      <c r="O398" s="98">
        <f t="shared" si="69"/>
        <v>79338.358714560381</v>
      </c>
      <c r="P398" s="77">
        <f t="shared" si="70"/>
        <v>-25661.641285439619</v>
      </c>
    </row>
    <row r="399" spans="1:16" x14ac:dyDescent="0.55000000000000004">
      <c r="A399" s="73">
        <v>397</v>
      </c>
      <c r="B399" s="74">
        <v>529.61821344645523</v>
      </c>
      <c r="C399" s="98">
        <f t="shared" si="61"/>
        <v>60000</v>
      </c>
      <c r="D399" s="73" t="s">
        <v>150</v>
      </c>
      <c r="E399" s="98">
        <f t="shared" si="62"/>
        <v>75000</v>
      </c>
      <c r="F399" s="77">
        <f t="shared" si="63"/>
        <v>15000</v>
      </c>
      <c r="G399" s="48"/>
      <c r="H399" s="98">
        <f t="shared" si="64"/>
        <v>100000</v>
      </c>
      <c r="I399" s="73">
        <v>5000</v>
      </c>
      <c r="J399" s="98">
        <f t="shared" si="65"/>
        <v>79442.732016968279</v>
      </c>
      <c r="K399" s="77">
        <f t="shared" si="66"/>
        <v>-25557.267983031721</v>
      </c>
      <c r="M399" s="98">
        <f t="shared" si="67"/>
        <v>100000</v>
      </c>
      <c r="N399" s="73">
        <f t="shared" si="68"/>
        <v>5000</v>
      </c>
      <c r="O399" s="98">
        <f t="shared" si="69"/>
        <v>79442.732016968279</v>
      </c>
      <c r="P399" s="77">
        <f t="shared" si="70"/>
        <v>-25557.267983031721</v>
      </c>
    </row>
    <row r="400" spans="1:16" x14ac:dyDescent="0.55000000000000004">
      <c r="A400" s="73">
        <v>398</v>
      </c>
      <c r="B400" s="74">
        <v>689.87701040681168</v>
      </c>
      <c r="C400" s="98">
        <f t="shared" si="61"/>
        <v>60000</v>
      </c>
      <c r="D400" s="73" t="s">
        <v>150</v>
      </c>
      <c r="E400" s="98">
        <f t="shared" si="62"/>
        <v>75000</v>
      </c>
      <c r="F400" s="77">
        <f t="shared" si="63"/>
        <v>15000</v>
      </c>
      <c r="G400" s="48"/>
      <c r="H400" s="98">
        <f t="shared" si="64"/>
        <v>100000</v>
      </c>
      <c r="I400" s="73">
        <v>5000</v>
      </c>
      <c r="J400" s="98">
        <f t="shared" si="65"/>
        <v>103481.55156102176</v>
      </c>
      <c r="K400" s="77">
        <f t="shared" si="66"/>
        <v>-1518.4484389782447</v>
      </c>
      <c r="M400" s="98">
        <f t="shared" si="67"/>
        <v>100000</v>
      </c>
      <c r="N400" s="73">
        <f t="shared" si="68"/>
        <v>5000</v>
      </c>
      <c r="O400" s="98">
        <f t="shared" si="69"/>
        <v>103481.55156102176</v>
      </c>
      <c r="P400" s="77">
        <f t="shared" si="70"/>
        <v>-1518.4484389782447</v>
      </c>
    </row>
    <row r="401" spans="1:16" x14ac:dyDescent="0.55000000000000004">
      <c r="A401" s="73">
        <v>399</v>
      </c>
      <c r="B401" s="74">
        <v>690.82918790246276</v>
      </c>
      <c r="C401" s="98">
        <f t="shared" si="61"/>
        <v>60000</v>
      </c>
      <c r="D401" s="73" t="s">
        <v>150</v>
      </c>
      <c r="E401" s="98">
        <f t="shared" si="62"/>
        <v>75000</v>
      </c>
      <c r="F401" s="77">
        <f t="shared" si="63"/>
        <v>15000</v>
      </c>
      <c r="G401" s="48"/>
      <c r="H401" s="98">
        <f t="shared" si="64"/>
        <v>100000</v>
      </c>
      <c r="I401" s="73">
        <v>5000</v>
      </c>
      <c r="J401" s="98">
        <f t="shared" si="65"/>
        <v>103624.37818536941</v>
      </c>
      <c r="K401" s="77">
        <f t="shared" si="66"/>
        <v>-1375.621814630591</v>
      </c>
      <c r="M401" s="98">
        <f t="shared" si="67"/>
        <v>100000</v>
      </c>
      <c r="N401" s="73">
        <f t="shared" si="68"/>
        <v>5000</v>
      </c>
      <c r="O401" s="98">
        <f t="shared" si="69"/>
        <v>103624.37818536941</v>
      </c>
      <c r="P401" s="77">
        <f t="shared" si="70"/>
        <v>-1375.621814630591</v>
      </c>
    </row>
    <row r="402" spans="1:16" x14ac:dyDescent="0.55000000000000004">
      <c r="A402" s="73">
        <v>400</v>
      </c>
      <c r="B402" s="74">
        <v>236.25598925748466</v>
      </c>
      <c r="C402" s="98">
        <f t="shared" si="61"/>
        <v>60000</v>
      </c>
      <c r="D402" s="73" t="s">
        <v>150</v>
      </c>
      <c r="E402" s="98">
        <f t="shared" si="62"/>
        <v>35438.3983886227</v>
      </c>
      <c r="F402" s="77">
        <f t="shared" si="63"/>
        <v>-24561.6016113773</v>
      </c>
      <c r="G402" s="48"/>
      <c r="H402" s="98">
        <f t="shared" si="64"/>
        <v>100000</v>
      </c>
      <c r="I402" s="73">
        <v>5000</v>
      </c>
      <c r="J402" s="98">
        <f t="shared" si="65"/>
        <v>35438.3983886227</v>
      </c>
      <c r="K402" s="77">
        <f t="shared" si="66"/>
        <v>-69561.601611377293</v>
      </c>
      <c r="M402" s="98">
        <f t="shared" si="67"/>
        <v>60000</v>
      </c>
      <c r="N402" s="73">
        <f t="shared" si="68"/>
        <v>0</v>
      </c>
      <c r="O402" s="98">
        <f t="shared" si="69"/>
        <v>35438.3983886227</v>
      </c>
      <c r="P402" s="77">
        <f t="shared" si="70"/>
        <v>-24561.6016113773</v>
      </c>
    </row>
    <row r="403" spans="1:16" x14ac:dyDescent="0.55000000000000004">
      <c r="A403" s="73">
        <v>401</v>
      </c>
      <c r="B403" s="74">
        <v>274.65437788018431</v>
      </c>
      <c r="C403" s="98">
        <f t="shared" si="61"/>
        <v>60000</v>
      </c>
      <c r="D403" s="73" t="s">
        <v>150</v>
      </c>
      <c r="E403" s="98">
        <f t="shared" si="62"/>
        <v>41198.156682027649</v>
      </c>
      <c r="F403" s="77">
        <f t="shared" si="63"/>
        <v>-18801.843317972351</v>
      </c>
      <c r="G403" s="48"/>
      <c r="H403" s="98">
        <f t="shared" si="64"/>
        <v>100000</v>
      </c>
      <c r="I403" s="73">
        <v>5000</v>
      </c>
      <c r="J403" s="98">
        <f t="shared" si="65"/>
        <v>41198.156682027649</v>
      </c>
      <c r="K403" s="77">
        <f t="shared" si="66"/>
        <v>-63801.843317972351</v>
      </c>
      <c r="M403" s="98">
        <f t="shared" si="67"/>
        <v>60000</v>
      </c>
      <c r="N403" s="73">
        <f t="shared" si="68"/>
        <v>0</v>
      </c>
      <c r="O403" s="98">
        <f t="shared" si="69"/>
        <v>41198.156682027649</v>
      </c>
      <c r="P403" s="77">
        <f t="shared" si="70"/>
        <v>-18801.843317972351</v>
      </c>
    </row>
    <row r="404" spans="1:16" x14ac:dyDescent="0.55000000000000004">
      <c r="A404" s="73">
        <v>402</v>
      </c>
      <c r="B404" s="74">
        <v>476.42445142979216</v>
      </c>
      <c r="C404" s="98">
        <f t="shared" si="61"/>
        <v>60000</v>
      </c>
      <c r="D404" s="73" t="s">
        <v>150</v>
      </c>
      <c r="E404" s="98">
        <f t="shared" si="62"/>
        <v>71463.667714468829</v>
      </c>
      <c r="F404" s="77">
        <f t="shared" si="63"/>
        <v>11463.667714468829</v>
      </c>
      <c r="G404" s="48"/>
      <c r="H404" s="98">
        <f t="shared" si="64"/>
        <v>100000</v>
      </c>
      <c r="I404" s="73">
        <v>5000</v>
      </c>
      <c r="J404" s="98">
        <f t="shared" si="65"/>
        <v>71463.667714468829</v>
      </c>
      <c r="K404" s="77">
        <f t="shared" si="66"/>
        <v>-33536.332285531171</v>
      </c>
      <c r="M404" s="98">
        <f t="shared" si="67"/>
        <v>60000</v>
      </c>
      <c r="N404" s="73">
        <f t="shared" si="68"/>
        <v>0</v>
      </c>
      <c r="O404" s="98">
        <f t="shared" si="69"/>
        <v>71463.667714468829</v>
      </c>
      <c r="P404" s="77">
        <f t="shared" si="70"/>
        <v>11463.667714468829</v>
      </c>
    </row>
    <row r="405" spans="1:16" x14ac:dyDescent="0.55000000000000004">
      <c r="A405" s="73">
        <v>403</v>
      </c>
      <c r="B405" s="74">
        <v>596.98477126377145</v>
      </c>
      <c r="C405" s="98">
        <f t="shared" si="61"/>
        <v>60000</v>
      </c>
      <c r="D405" s="73" t="s">
        <v>150</v>
      </c>
      <c r="E405" s="98">
        <f t="shared" si="62"/>
        <v>75000</v>
      </c>
      <c r="F405" s="77">
        <f t="shared" si="63"/>
        <v>15000</v>
      </c>
      <c r="G405" s="48"/>
      <c r="H405" s="98">
        <f t="shared" si="64"/>
        <v>100000</v>
      </c>
      <c r="I405" s="73">
        <v>5000</v>
      </c>
      <c r="J405" s="98">
        <f t="shared" si="65"/>
        <v>89547.715689565724</v>
      </c>
      <c r="K405" s="77">
        <f t="shared" si="66"/>
        <v>-15452.284310434276</v>
      </c>
      <c r="M405" s="98">
        <f t="shared" si="67"/>
        <v>100000</v>
      </c>
      <c r="N405" s="73">
        <f t="shared" si="68"/>
        <v>5000</v>
      </c>
      <c r="O405" s="98">
        <f t="shared" si="69"/>
        <v>89547.715689565724</v>
      </c>
      <c r="P405" s="77">
        <f t="shared" si="70"/>
        <v>-15452.284310434276</v>
      </c>
    </row>
    <row r="406" spans="1:16" x14ac:dyDescent="0.55000000000000004">
      <c r="A406" s="73">
        <v>404</v>
      </c>
      <c r="B406" s="74">
        <v>527.91528061769463</v>
      </c>
      <c r="C406" s="98">
        <f t="shared" si="61"/>
        <v>60000</v>
      </c>
      <c r="D406" s="73" t="s">
        <v>150</v>
      </c>
      <c r="E406" s="98">
        <f t="shared" si="62"/>
        <v>75000</v>
      </c>
      <c r="F406" s="77">
        <f t="shared" si="63"/>
        <v>15000</v>
      </c>
      <c r="G406" s="48"/>
      <c r="H406" s="98">
        <f t="shared" si="64"/>
        <v>100000</v>
      </c>
      <c r="I406" s="73">
        <v>5000</v>
      </c>
      <c r="J406" s="98">
        <f t="shared" si="65"/>
        <v>79187.292092654199</v>
      </c>
      <c r="K406" s="77">
        <f t="shared" si="66"/>
        <v>-25812.707907345801</v>
      </c>
      <c r="M406" s="98">
        <f t="shared" si="67"/>
        <v>100000</v>
      </c>
      <c r="N406" s="73">
        <f t="shared" si="68"/>
        <v>5000</v>
      </c>
      <c r="O406" s="98">
        <f t="shared" si="69"/>
        <v>79187.292092654199</v>
      </c>
      <c r="P406" s="77">
        <f t="shared" si="70"/>
        <v>-25812.707907345801</v>
      </c>
    </row>
    <row r="407" spans="1:16" x14ac:dyDescent="0.55000000000000004">
      <c r="A407" s="73">
        <v>405</v>
      </c>
      <c r="B407" s="74">
        <v>547.28843043305756</v>
      </c>
      <c r="C407" s="98">
        <f t="shared" si="61"/>
        <v>60000</v>
      </c>
      <c r="D407" s="73" t="s">
        <v>150</v>
      </c>
      <c r="E407" s="98">
        <f t="shared" si="62"/>
        <v>75000</v>
      </c>
      <c r="F407" s="77">
        <f t="shared" si="63"/>
        <v>15000</v>
      </c>
      <c r="G407" s="48"/>
      <c r="H407" s="98">
        <f t="shared" si="64"/>
        <v>100000</v>
      </c>
      <c r="I407" s="73">
        <v>5000</v>
      </c>
      <c r="J407" s="98">
        <f t="shared" si="65"/>
        <v>82093.264564958634</v>
      </c>
      <c r="K407" s="77">
        <f t="shared" si="66"/>
        <v>-22906.735435041366</v>
      </c>
      <c r="M407" s="98">
        <f t="shared" si="67"/>
        <v>100000</v>
      </c>
      <c r="N407" s="73">
        <f t="shared" si="68"/>
        <v>5000</v>
      </c>
      <c r="O407" s="98">
        <f t="shared" si="69"/>
        <v>82093.264564958634</v>
      </c>
      <c r="P407" s="77">
        <f t="shared" si="70"/>
        <v>-22906.735435041366</v>
      </c>
    </row>
    <row r="408" spans="1:16" x14ac:dyDescent="0.55000000000000004">
      <c r="A408" s="73">
        <v>406</v>
      </c>
      <c r="B408" s="74">
        <v>482.76009399700916</v>
      </c>
      <c r="C408" s="98">
        <f t="shared" si="61"/>
        <v>60000</v>
      </c>
      <c r="D408" s="73" t="s">
        <v>150</v>
      </c>
      <c r="E408" s="98">
        <f t="shared" si="62"/>
        <v>72414.014099551379</v>
      </c>
      <c r="F408" s="77">
        <f t="shared" si="63"/>
        <v>12414.014099551379</v>
      </c>
      <c r="G408" s="48"/>
      <c r="H408" s="98">
        <f t="shared" si="64"/>
        <v>100000</v>
      </c>
      <c r="I408" s="73">
        <v>5000</v>
      </c>
      <c r="J408" s="98">
        <f t="shared" si="65"/>
        <v>72414.014099551379</v>
      </c>
      <c r="K408" s="77">
        <f t="shared" si="66"/>
        <v>-32585.985900448621</v>
      </c>
      <c r="M408" s="98">
        <f t="shared" si="67"/>
        <v>60000</v>
      </c>
      <c r="N408" s="73">
        <f t="shared" si="68"/>
        <v>0</v>
      </c>
      <c r="O408" s="98">
        <f t="shared" si="69"/>
        <v>72414.014099551379</v>
      </c>
      <c r="P408" s="77">
        <f t="shared" si="70"/>
        <v>12414.014099551379</v>
      </c>
    </row>
    <row r="409" spans="1:16" x14ac:dyDescent="0.55000000000000004">
      <c r="A409" s="73">
        <v>407</v>
      </c>
      <c r="B409" s="74">
        <v>304.97756889553511</v>
      </c>
      <c r="C409" s="98">
        <f t="shared" si="61"/>
        <v>60000</v>
      </c>
      <c r="D409" s="73" t="s">
        <v>150</v>
      </c>
      <c r="E409" s="98">
        <f t="shared" si="62"/>
        <v>45746.635334330269</v>
      </c>
      <c r="F409" s="77">
        <f t="shared" si="63"/>
        <v>-14253.364665669731</v>
      </c>
      <c r="G409" s="48"/>
      <c r="H409" s="98">
        <f t="shared" si="64"/>
        <v>100000</v>
      </c>
      <c r="I409" s="73">
        <v>5000</v>
      </c>
      <c r="J409" s="98">
        <f t="shared" si="65"/>
        <v>45746.635334330269</v>
      </c>
      <c r="K409" s="77">
        <f t="shared" si="66"/>
        <v>-59253.364665669731</v>
      </c>
      <c r="M409" s="98">
        <f t="shared" si="67"/>
        <v>60000</v>
      </c>
      <c r="N409" s="73">
        <f t="shared" si="68"/>
        <v>0</v>
      </c>
      <c r="O409" s="98">
        <f t="shared" si="69"/>
        <v>45746.635334330269</v>
      </c>
      <c r="P409" s="77">
        <f t="shared" si="70"/>
        <v>-14253.364665669731</v>
      </c>
    </row>
    <row r="410" spans="1:16" x14ac:dyDescent="0.55000000000000004">
      <c r="A410" s="73">
        <v>408</v>
      </c>
      <c r="B410" s="74">
        <v>424.03637806329539</v>
      </c>
      <c r="C410" s="98">
        <f t="shared" si="61"/>
        <v>60000</v>
      </c>
      <c r="D410" s="73" t="s">
        <v>150</v>
      </c>
      <c r="E410" s="98">
        <f t="shared" si="62"/>
        <v>63605.456709494305</v>
      </c>
      <c r="F410" s="77">
        <f t="shared" si="63"/>
        <v>3605.456709494305</v>
      </c>
      <c r="G410" s="48"/>
      <c r="H410" s="98">
        <f t="shared" si="64"/>
        <v>100000</v>
      </c>
      <c r="I410" s="73">
        <v>5000</v>
      </c>
      <c r="J410" s="98">
        <f t="shared" si="65"/>
        <v>63605.456709494305</v>
      </c>
      <c r="K410" s="77">
        <f t="shared" si="66"/>
        <v>-41394.543290505695</v>
      </c>
      <c r="M410" s="98">
        <f t="shared" si="67"/>
        <v>60000</v>
      </c>
      <c r="N410" s="73">
        <f t="shared" si="68"/>
        <v>0</v>
      </c>
      <c r="O410" s="98">
        <f t="shared" si="69"/>
        <v>63605.456709494305</v>
      </c>
      <c r="P410" s="77">
        <f t="shared" si="70"/>
        <v>3605.456709494305</v>
      </c>
    </row>
    <row r="411" spans="1:16" x14ac:dyDescent="0.55000000000000004">
      <c r="A411" s="73">
        <v>409</v>
      </c>
      <c r="B411" s="74">
        <v>794.96444593646049</v>
      </c>
      <c r="C411" s="98">
        <f t="shared" si="61"/>
        <v>60000</v>
      </c>
      <c r="D411" s="73" t="s">
        <v>150</v>
      </c>
      <c r="E411" s="98">
        <f t="shared" si="62"/>
        <v>75000</v>
      </c>
      <c r="F411" s="77">
        <f t="shared" si="63"/>
        <v>15000</v>
      </c>
      <c r="G411" s="48"/>
      <c r="H411" s="98">
        <f t="shared" si="64"/>
        <v>100000</v>
      </c>
      <c r="I411" s="73">
        <v>5000</v>
      </c>
      <c r="J411" s="98">
        <f t="shared" si="65"/>
        <v>119244.66689046907</v>
      </c>
      <c r="K411" s="77">
        <f t="shared" si="66"/>
        <v>14244.666890469074</v>
      </c>
      <c r="M411" s="98">
        <f t="shared" si="67"/>
        <v>100000</v>
      </c>
      <c r="N411" s="73">
        <f t="shared" si="68"/>
        <v>5000</v>
      </c>
      <c r="O411" s="98">
        <f t="shared" si="69"/>
        <v>119244.66689046907</v>
      </c>
      <c r="P411" s="77">
        <f t="shared" si="70"/>
        <v>14244.666890469074</v>
      </c>
    </row>
    <row r="412" spans="1:16" x14ac:dyDescent="0.55000000000000004">
      <c r="A412" s="73">
        <v>410</v>
      </c>
      <c r="B412" s="74">
        <v>542.16132084109017</v>
      </c>
      <c r="C412" s="98">
        <f t="shared" si="61"/>
        <v>60000</v>
      </c>
      <c r="D412" s="73" t="s">
        <v>150</v>
      </c>
      <c r="E412" s="98">
        <f t="shared" si="62"/>
        <v>75000</v>
      </c>
      <c r="F412" s="77">
        <f t="shared" si="63"/>
        <v>15000</v>
      </c>
      <c r="G412" s="48"/>
      <c r="H412" s="98">
        <f t="shared" si="64"/>
        <v>100000</v>
      </c>
      <c r="I412" s="73">
        <v>5000</v>
      </c>
      <c r="J412" s="98">
        <f t="shared" si="65"/>
        <v>81324.198126163523</v>
      </c>
      <c r="K412" s="77">
        <f t="shared" si="66"/>
        <v>-23675.801873836477</v>
      </c>
      <c r="M412" s="98">
        <f t="shared" si="67"/>
        <v>100000</v>
      </c>
      <c r="N412" s="73">
        <f t="shared" si="68"/>
        <v>5000</v>
      </c>
      <c r="O412" s="98">
        <f t="shared" si="69"/>
        <v>81324.198126163523</v>
      </c>
      <c r="P412" s="77">
        <f t="shared" si="70"/>
        <v>-23675.801873836477</v>
      </c>
    </row>
    <row r="413" spans="1:16" x14ac:dyDescent="0.55000000000000004">
      <c r="A413" s="73">
        <v>411</v>
      </c>
      <c r="B413" s="74">
        <v>687.97265541550951</v>
      </c>
      <c r="C413" s="98">
        <f t="shared" si="61"/>
        <v>60000</v>
      </c>
      <c r="D413" s="73" t="s">
        <v>150</v>
      </c>
      <c r="E413" s="98">
        <f t="shared" si="62"/>
        <v>75000</v>
      </c>
      <c r="F413" s="77">
        <f t="shared" si="63"/>
        <v>15000</v>
      </c>
      <c r="G413" s="48"/>
      <c r="H413" s="98">
        <f t="shared" si="64"/>
        <v>100000</v>
      </c>
      <c r="I413" s="73">
        <v>5000</v>
      </c>
      <c r="J413" s="98">
        <f t="shared" si="65"/>
        <v>103195.89831232643</v>
      </c>
      <c r="K413" s="77">
        <f t="shared" si="66"/>
        <v>-1804.1016876735666</v>
      </c>
      <c r="M413" s="98">
        <f t="shared" si="67"/>
        <v>100000</v>
      </c>
      <c r="N413" s="73">
        <f t="shared" si="68"/>
        <v>5000</v>
      </c>
      <c r="O413" s="98">
        <f t="shared" si="69"/>
        <v>103195.89831232643</v>
      </c>
      <c r="P413" s="77">
        <f t="shared" si="70"/>
        <v>-1804.1016876735666</v>
      </c>
    </row>
    <row r="414" spans="1:16" x14ac:dyDescent="0.55000000000000004">
      <c r="A414" s="73">
        <v>412</v>
      </c>
      <c r="B414" s="74">
        <v>686.45283364360489</v>
      </c>
      <c r="C414" s="98">
        <f t="shared" si="61"/>
        <v>60000</v>
      </c>
      <c r="D414" s="73" t="s">
        <v>150</v>
      </c>
      <c r="E414" s="98">
        <f t="shared" si="62"/>
        <v>75000</v>
      </c>
      <c r="F414" s="77">
        <f t="shared" si="63"/>
        <v>15000</v>
      </c>
      <c r="G414" s="48"/>
      <c r="H414" s="98">
        <f t="shared" si="64"/>
        <v>100000</v>
      </c>
      <c r="I414" s="73">
        <v>5000</v>
      </c>
      <c r="J414" s="98">
        <f t="shared" si="65"/>
        <v>102967.92504654074</v>
      </c>
      <c r="K414" s="77">
        <f t="shared" si="66"/>
        <v>-2032.0749534592615</v>
      </c>
      <c r="M414" s="98">
        <f t="shared" si="67"/>
        <v>100000</v>
      </c>
      <c r="N414" s="73">
        <f t="shared" si="68"/>
        <v>5000</v>
      </c>
      <c r="O414" s="98">
        <f t="shared" si="69"/>
        <v>102967.92504654074</v>
      </c>
      <c r="P414" s="77">
        <f t="shared" si="70"/>
        <v>-2032.0749534592615</v>
      </c>
    </row>
    <row r="415" spans="1:16" x14ac:dyDescent="0.55000000000000004">
      <c r="A415" s="73">
        <v>413</v>
      </c>
      <c r="B415" s="74">
        <v>288.8271736808374</v>
      </c>
      <c r="C415" s="98">
        <f t="shared" si="61"/>
        <v>60000</v>
      </c>
      <c r="D415" s="73" t="s">
        <v>150</v>
      </c>
      <c r="E415" s="98">
        <f t="shared" si="62"/>
        <v>43324.076052125609</v>
      </c>
      <c r="F415" s="77">
        <f t="shared" si="63"/>
        <v>-16675.923947874391</v>
      </c>
      <c r="G415" s="48"/>
      <c r="H415" s="98">
        <f t="shared" si="64"/>
        <v>100000</v>
      </c>
      <c r="I415" s="73">
        <v>5000</v>
      </c>
      <c r="J415" s="98">
        <f t="shared" si="65"/>
        <v>43324.076052125609</v>
      </c>
      <c r="K415" s="77">
        <f t="shared" si="66"/>
        <v>-61675.923947874391</v>
      </c>
      <c r="M415" s="98">
        <f t="shared" si="67"/>
        <v>60000</v>
      </c>
      <c r="N415" s="73">
        <f t="shared" si="68"/>
        <v>0</v>
      </c>
      <c r="O415" s="98">
        <f t="shared" si="69"/>
        <v>43324.076052125609</v>
      </c>
      <c r="P415" s="77">
        <f t="shared" si="70"/>
        <v>-16675.923947874391</v>
      </c>
    </row>
    <row r="416" spans="1:16" x14ac:dyDescent="0.55000000000000004">
      <c r="A416" s="73">
        <v>414</v>
      </c>
      <c r="B416" s="74">
        <v>271.44993438520464</v>
      </c>
      <c r="C416" s="98">
        <f t="shared" si="61"/>
        <v>60000</v>
      </c>
      <c r="D416" s="73" t="s">
        <v>150</v>
      </c>
      <c r="E416" s="98">
        <f t="shared" si="62"/>
        <v>40717.490157780696</v>
      </c>
      <c r="F416" s="77">
        <f t="shared" si="63"/>
        <v>-19282.509842219304</v>
      </c>
      <c r="G416" s="48"/>
      <c r="H416" s="98">
        <f t="shared" si="64"/>
        <v>100000</v>
      </c>
      <c r="I416" s="73">
        <v>5000</v>
      </c>
      <c r="J416" s="98">
        <f t="shared" si="65"/>
        <v>40717.490157780696</v>
      </c>
      <c r="K416" s="77">
        <f t="shared" si="66"/>
        <v>-64282.509842219304</v>
      </c>
      <c r="M416" s="98">
        <f t="shared" si="67"/>
        <v>60000</v>
      </c>
      <c r="N416" s="73">
        <f t="shared" si="68"/>
        <v>0</v>
      </c>
      <c r="O416" s="98">
        <f t="shared" si="69"/>
        <v>40717.490157780696</v>
      </c>
      <c r="P416" s="77">
        <f t="shared" si="70"/>
        <v>-19282.509842219304</v>
      </c>
    </row>
    <row r="417" spans="1:16" x14ac:dyDescent="0.55000000000000004">
      <c r="A417" s="73">
        <v>415</v>
      </c>
      <c r="B417" s="74">
        <v>704.34278389843439</v>
      </c>
      <c r="C417" s="98">
        <f t="shared" si="61"/>
        <v>60000</v>
      </c>
      <c r="D417" s="73" t="s">
        <v>150</v>
      </c>
      <c r="E417" s="98">
        <f t="shared" si="62"/>
        <v>75000</v>
      </c>
      <c r="F417" s="77">
        <f t="shared" si="63"/>
        <v>15000</v>
      </c>
      <c r="G417" s="48"/>
      <c r="H417" s="98">
        <f t="shared" si="64"/>
        <v>100000</v>
      </c>
      <c r="I417" s="73">
        <v>5000</v>
      </c>
      <c r="J417" s="98">
        <f t="shared" si="65"/>
        <v>105651.41758476516</v>
      </c>
      <c r="K417" s="77">
        <f t="shared" si="66"/>
        <v>651.41758476516407</v>
      </c>
      <c r="M417" s="98">
        <f t="shared" si="67"/>
        <v>100000</v>
      </c>
      <c r="N417" s="73">
        <f t="shared" si="68"/>
        <v>5000</v>
      </c>
      <c r="O417" s="98">
        <f t="shared" si="69"/>
        <v>105651.41758476516</v>
      </c>
      <c r="P417" s="77">
        <f t="shared" si="70"/>
        <v>651.41758476516407</v>
      </c>
    </row>
    <row r="418" spans="1:16" x14ac:dyDescent="0.55000000000000004">
      <c r="A418" s="73">
        <v>416</v>
      </c>
      <c r="B418" s="74">
        <v>513.30301828058714</v>
      </c>
      <c r="C418" s="98">
        <f t="shared" si="61"/>
        <v>60000</v>
      </c>
      <c r="D418" s="73" t="s">
        <v>150</v>
      </c>
      <c r="E418" s="98">
        <f t="shared" si="62"/>
        <v>75000</v>
      </c>
      <c r="F418" s="77">
        <f t="shared" si="63"/>
        <v>15000</v>
      </c>
      <c r="G418" s="48"/>
      <c r="H418" s="98">
        <f t="shared" si="64"/>
        <v>100000</v>
      </c>
      <c r="I418" s="73">
        <v>5000</v>
      </c>
      <c r="J418" s="98">
        <f t="shared" si="65"/>
        <v>76995.452742088077</v>
      </c>
      <c r="K418" s="77">
        <f t="shared" si="66"/>
        <v>-28004.547257911923</v>
      </c>
      <c r="M418" s="98">
        <f t="shared" si="67"/>
        <v>100000</v>
      </c>
      <c r="N418" s="73">
        <f t="shared" si="68"/>
        <v>5000</v>
      </c>
      <c r="O418" s="98">
        <f t="shared" si="69"/>
        <v>76995.452742088077</v>
      </c>
      <c r="P418" s="77">
        <f t="shared" si="70"/>
        <v>-28004.547257911923</v>
      </c>
    </row>
    <row r="419" spans="1:16" x14ac:dyDescent="0.55000000000000004">
      <c r="A419" s="73">
        <v>417</v>
      </c>
      <c r="B419" s="74">
        <v>314.44441053498946</v>
      </c>
      <c r="C419" s="98">
        <f t="shared" si="61"/>
        <v>60000</v>
      </c>
      <c r="D419" s="73" t="s">
        <v>150</v>
      </c>
      <c r="E419" s="98">
        <f t="shared" si="62"/>
        <v>47166.661580248416</v>
      </c>
      <c r="F419" s="77">
        <f t="shared" si="63"/>
        <v>-12833.338419751584</v>
      </c>
      <c r="G419" s="48"/>
      <c r="H419" s="98">
        <f t="shared" si="64"/>
        <v>100000</v>
      </c>
      <c r="I419" s="73">
        <v>5000</v>
      </c>
      <c r="J419" s="98">
        <f t="shared" si="65"/>
        <v>47166.661580248416</v>
      </c>
      <c r="K419" s="77">
        <f t="shared" si="66"/>
        <v>-57833.338419751584</v>
      </c>
      <c r="M419" s="98">
        <f t="shared" si="67"/>
        <v>60000</v>
      </c>
      <c r="N419" s="73">
        <f t="shared" si="68"/>
        <v>0</v>
      </c>
      <c r="O419" s="98">
        <f t="shared" si="69"/>
        <v>47166.661580248416</v>
      </c>
      <c r="P419" s="77">
        <f t="shared" si="70"/>
        <v>-12833.338419751584</v>
      </c>
    </row>
    <row r="420" spans="1:16" x14ac:dyDescent="0.55000000000000004">
      <c r="A420" s="73">
        <v>418</v>
      </c>
      <c r="B420" s="74">
        <v>674.22101504562511</v>
      </c>
      <c r="C420" s="98">
        <f t="shared" si="61"/>
        <v>60000</v>
      </c>
      <c r="D420" s="73" t="s">
        <v>150</v>
      </c>
      <c r="E420" s="98">
        <f t="shared" si="62"/>
        <v>75000</v>
      </c>
      <c r="F420" s="77">
        <f t="shared" si="63"/>
        <v>15000</v>
      </c>
      <c r="G420" s="48"/>
      <c r="H420" s="98">
        <f t="shared" si="64"/>
        <v>100000</v>
      </c>
      <c r="I420" s="73">
        <v>5000</v>
      </c>
      <c r="J420" s="98">
        <f t="shared" si="65"/>
        <v>101133.15225684376</v>
      </c>
      <c r="K420" s="77">
        <f t="shared" si="66"/>
        <v>-3866.8477431562351</v>
      </c>
      <c r="M420" s="98">
        <f t="shared" si="67"/>
        <v>100000</v>
      </c>
      <c r="N420" s="73">
        <f t="shared" si="68"/>
        <v>5000</v>
      </c>
      <c r="O420" s="98">
        <f t="shared" si="69"/>
        <v>101133.15225684376</v>
      </c>
      <c r="P420" s="77">
        <f t="shared" si="70"/>
        <v>-3866.8477431562351</v>
      </c>
    </row>
    <row r="421" spans="1:16" x14ac:dyDescent="0.55000000000000004">
      <c r="A421" s="73">
        <v>419</v>
      </c>
      <c r="B421" s="74">
        <v>463.13058870204782</v>
      </c>
      <c r="C421" s="98">
        <f t="shared" si="61"/>
        <v>60000</v>
      </c>
      <c r="D421" s="73" t="s">
        <v>150</v>
      </c>
      <c r="E421" s="98">
        <f t="shared" si="62"/>
        <v>69469.588305307174</v>
      </c>
      <c r="F421" s="77">
        <f t="shared" si="63"/>
        <v>9469.5883053071739</v>
      </c>
      <c r="G421" s="48"/>
      <c r="H421" s="98">
        <f t="shared" si="64"/>
        <v>100000</v>
      </c>
      <c r="I421" s="73">
        <v>5000</v>
      </c>
      <c r="J421" s="98">
        <f t="shared" si="65"/>
        <v>69469.588305307174</v>
      </c>
      <c r="K421" s="77">
        <f t="shared" si="66"/>
        <v>-35530.411694692826</v>
      </c>
      <c r="M421" s="98">
        <f t="shared" si="67"/>
        <v>60000</v>
      </c>
      <c r="N421" s="73">
        <f t="shared" si="68"/>
        <v>0</v>
      </c>
      <c r="O421" s="98">
        <f t="shared" si="69"/>
        <v>69469.588305307174</v>
      </c>
      <c r="P421" s="77">
        <f t="shared" si="70"/>
        <v>9469.5883053071739</v>
      </c>
    </row>
    <row r="422" spans="1:16" x14ac:dyDescent="0.55000000000000004">
      <c r="A422" s="73">
        <v>420</v>
      </c>
      <c r="B422" s="74">
        <v>717.9296243171483</v>
      </c>
      <c r="C422" s="98">
        <f t="shared" si="61"/>
        <v>60000</v>
      </c>
      <c r="D422" s="73" t="s">
        <v>150</v>
      </c>
      <c r="E422" s="98">
        <f t="shared" si="62"/>
        <v>75000</v>
      </c>
      <c r="F422" s="77">
        <f t="shared" si="63"/>
        <v>15000</v>
      </c>
      <c r="G422" s="48"/>
      <c r="H422" s="98">
        <f t="shared" si="64"/>
        <v>100000</v>
      </c>
      <c r="I422" s="73">
        <v>5000</v>
      </c>
      <c r="J422" s="98">
        <f t="shared" si="65"/>
        <v>107689.44364757225</v>
      </c>
      <c r="K422" s="77">
        <f t="shared" si="66"/>
        <v>2689.4436475722468</v>
      </c>
      <c r="M422" s="98">
        <f t="shared" si="67"/>
        <v>100000</v>
      </c>
      <c r="N422" s="73">
        <f t="shared" si="68"/>
        <v>5000</v>
      </c>
      <c r="O422" s="98">
        <f t="shared" si="69"/>
        <v>107689.44364757225</v>
      </c>
      <c r="P422" s="77">
        <f t="shared" si="70"/>
        <v>2689.4436475722468</v>
      </c>
    </row>
    <row r="423" spans="1:16" x14ac:dyDescent="0.55000000000000004">
      <c r="A423" s="73">
        <v>421</v>
      </c>
      <c r="B423" s="74">
        <v>710.22064882351151</v>
      </c>
      <c r="C423" s="98">
        <f t="shared" si="61"/>
        <v>60000</v>
      </c>
      <c r="D423" s="73" t="s">
        <v>150</v>
      </c>
      <c r="E423" s="98">
        <f t="shared" si="62"/>
        <v>75000</v>
      </c>
      <c r="F423" s="77">
        <f t="shared" si="63"/>
        <v>15000</v>
      </c>
      <c r="G423" s="48"/>
      <c r="H423" s="98">
        <f t="shared" si="64"/>
        <v>100000</v>
      </c>
      <c r="I423" s="73">
        <v>5000</v>
      </c>
      <c r="J423" s="98">
        <f t="shared" si="65"/>
        <v>106533.09732352673</v>
      </c>
      <c r="K423" s="77">
        <f t="shared" si="66"/>
        <v>1533.0973235267302</v>
      </c>
      <c r="M423" s="98">
        <f t="shared" si="67"/>
        <v>100000</v>
      </c>
      <c r="N423" s="73">
        <f t="shared" si="68"/>
        <v>5000</v>
      </c>
      <c r="O423" s="98">
        <f t="shared" si="69"/>
        <v>106533.09732352673</v>
      </c>
      <c r="P423" s="77">
        <f t="shared" si="70"/>
        <v>1533.0973235267302</v>
      </c>
    </row>
    <row r="424" spans="1:16" x14ac:dyDescent="0.55000000000000004">
      <c r="A424" s="73">
        <v>422</v>
      </c>
      <c r="B424" s="74">
        <v>499.88097781304361</v>
      </c>
      <c r="C424" s="98">
        <f t="shared" si="61"/>
        <v>60000</v>
      </c>
      <c r="D424" s="73" t="s">
        <v>150</v>
      </c>
      <c r="E424" s="98">
        <f t="shared" si="62"/>
        <v>74982.146671956536</v>
      </c>
      <c r="F424" s="77">
        <f t="shared" si="63"/>
        <v>14982.146671956536</v>
      </c>
      <c r="G424" s="48"/>
      <c r="H424" s="98">
        <f t="shared" si="64"/>
        <v>100000</v>
      </c>
      <c r="I424" s="73">
        <v>5000</v>
      </c>
      <c r="J424" s="98">
        <f t="shared" si="65"/>
        <v>74982.146671956536</v>
      </c>
      <c r="K424" s="77">
        <f t="shared" si="66"/>
        <v>-30017.853328043464</v>
      </c>
      <c r="M424" s="98">
        <f t="shared" si="67"/>
        <v>60000</v>
      </c>
      <c r="N424" s="73">
        <f t="shared" si="68"/>
        <v>0</v>
      </c>
      <c r="O424" s="98">
        <f t="shared" si="69"/>
        <v>74982.146671956536</v>
      </c>
      <c r="P424" s="77">
        <f t="shared" si="70"/>
        <v>14982.146671956536</v>
      </c>
    </row>
    <row r="425" spans="1:16" x14ac:dyDescent="0.55000000000000004">
      <c r="A425" s="73">
        <v>423</v>
      </c>
      <c r="B425" s="74">
        <v>221.95501571703238</v>
      </c>
      <c r="C425" s="98">
        <f t="shared" si="61"/>
        <v>60000</v>
      </c>
      <c r="D425" s="73" t="s">
        <v>150</v>
      </c>
      <c r="E425" s="98">
        <f t="shared" si="62"/>
        <v>33293.252357554855</v>
      </c>
      <c r="F425" s="77">
        <f t="shared" si="63"/>
        <v>-26706.747642445145</v>
      </c>
      <c r="G425" s="48"/>
      <c r="H425" s="98">
        <f t="shared" si="64"/>
        <v>100000</v>
      </c>
      <c r="I425" s="73">
        <v>5000</v>
      </c>
      <c r="J425" s="98">
        <f t="shared" si="65"/>
        <v>33293.252357554855</v>
      </c>
      <c r="K425" s="77">
        <f t="shared" si="66"/>
        <v>-71706.747642445145</v>
      </c>
      <c r="M425" s="98">
        <f t="shared" si="67"/>
        <v>60000</v>
      </c>
      <c r="N425" s="73">
        <f t="shared" si="68"/>
        <v>0</v>
      </c>
      <c r="O425" s="98">
        <f t="shared" si="69"/>
        <v>33293.252357554855</v>
      </c>
      <c r="P425" s="77">
        <f t="shared" si="70"/>
        <v>-26706.747642445145</v>
      </c>
    </row>
    <row r="426" spans="1:16" x14ac:dyDescent="0.55000000000000004">
      <c r="A426" s="73">
        <v>424</v>
      </c>
      <c r="B426" s="74">
        <v>510.29999694814904</v>
      </c>
      <c r="C426" s="98">
        <f t="shared" si="61"/>
        <v>60000</v>
      </c>
      <c r="D426" s="73" t="s">
        <v>150</v>
      </c>
      <c r="E426" s="98">
        <f t="shared" si="62"/>
        <v>75000</v>
      </c>
      <c r="F426" s="77">
        <f t="shared" si="63"/>
        <v>15000</v>
      </c>
      <c r="G426" s="48"/>
      <c r="H426" s="98">
        <f t="shared" si="64"/>
        <v>100000</v>
      </c>
      <c r="I426" s="73">
        <v>5000</v>
      </c>
      <c r="J426" s="98">
        <f t="shared" si="65"/>
        <v>76544.999542222358</v>
      </c>
      <c r="K426" s="77">
        <f t="shared" si="66"/>
        <v>-28455.000457777642</v>
      </c>
      <c r="M426" s="98">
        <f t="shared" si="67"/>
        <v>100000</v>
      </c>
      <c r="N426" s="73">
        <f t="shared" si="68"/>
        <v>5000</v>
      </c>
      <c r="O426" s="98">
        <f t="shared" si="69"/>
        <v>76544.999542222358</v>
      </c>
      <c r="P426" s="77">
        <f t="shared" si="70"/>
        <v>-28455.000457777642</v>
      </c>
    </row>
    <row r="427" spans="1:16" x14ac:dyDescent="0.55000000000000004">
      <c r="A427" s="73">
        <v>425</v>
      </c>
      <c r="B427" s="74">
        <v>597.99188207647944</v>
      </c>
      <c r="C427" s="98">
        <f t="shared" si="61"/>
        <v>60000</v>
      </c>
      <c r="D427" s="73" t="s">
        <v>150</v>
      </c>
      <c r="E427" s="98">
        <f t="shared" si="62"/>
        <v>75000</v>
      </c>
      <c r="F427" s="77">
        <f t="shared" si="63"/>
        <v>15000</v>
      </c>
      <c r="G427" s="48"/>
      <c r="H427" s="98">
        <f t="shared" si="64"/>
        <v>100000</v>
      </c>
      <c r="I427" s="73">
        <v>5000</v>
      </c>
      <c r="J427" s="98">
        <f t="shared" si="65"/>
        <v>89698.782311471921</v>
      </c>
      <c r="K427" s="77">
        <f t="shared" si="66"/>
        <v>-15301.217688528079</v>
      </c>
      <c r="M427" s="98">
        <f t="shared" si="67"/>
        <v>100000</v>
      </c>
      <c r="N427" s="73">
        <f t="shared" si="68"/>
        <v>5000</v>
      </c>
      <c r="O427" s="98">
        <f t="shared" si="69"/>
        <v>89698.782311471921</v>
      </c>
      <c r="P427" s="77">
        <f t="shared" si="70"/>
        <v>-15301.217688528079</v>
      </c>
    </row>
    <row r="428" spans="1:16" x14ac:dyDescent="0.55000000000000004">
      <c r="A428" s="73">
        <v>426</v>
      </c>
      <c r="B428" s="74">
        <v>427.27744376964631</v>
      </c>
      <c r="C428" s="98">
        <f t="shared" si="61"/>
        <v>60000</v>
      </c>
      <c r="D428" s="73" t="s">
        <v>150</v>
      </c>
      <c r="E428" s="98">
        <f t="shared" si="62"/>
        <v>64091.616565446944</v>
      </c>
      <c r="F428" s="77">
        <f t="shared" si="63"/>
        <v>4091.6165654469442</v>
      </c>
      <c r="G428" s="48"/>
      <c r="H428" s="98">
        <f t="shared" si="64"/>
        <v>100000</v>
      </c>
      <c r="I428" s="73">
        <v>5000</v>
      </c>
      <c r="J428" s="98">
        <f t="shared" si="65"/>
        <v>64091.616565446944</v>
      </c>
      <c r="K428" s="77">
        <f t="shared" si="66"/>
        <v>-40908.383434553056</v>
      </c>
      <c r="M428" s="98">
        <f t="shared" si="67"/>
        <v>60000</v>
      </c>
      <c r="N428" s="73">
        <f t="shared" si="68"/>
        <v>0</v>
      </c>
      <c r="O428" s="98">
        <f t="shared" si="69"/>
        <v>64091.616565446944</v>
      </c>
      <c r="P428" s="77">
        <f t="shared" si="70"/>
        <v>4091.6165654469442</v>
      </c>
    </row>
    <row r="429" spans="1:16" x14ac:dyDescent="0.55000000000000004">
      <c r="A429" s="73">
        <v>427</v>
      </c>
      <c r="B429" s="74">
        <v>510.86764122440263</v>
      </c>
      <c r="C429" s="98">
        <f t="shared" si="61"/>
        <v>60000</v>
      </c>
      <c r="D429" s="73" t="s">
        <v>150</v>
      </c>
      <c r="E429" s="98">
        <f t="shared" si="62"/>
        <v>75000</v>
      </c>
      <c r="F429" s="77">
        <f t="shared" si="63"/>
        <v>15000</v>
      </c>
      <c r="G429" s="48"/>
      <c r="H429" s="98">
        <f t="shared" si="64"/>
        <v>100000</v>
      </c>
      <c r="I429" s="73">
        <v>5000</v>
      </c>
      <c r="J429" s="98">
        <f t="shared" si="65"/>
        <v>76630.146183660399</v>
      </c>
      <c r="K429" s="77">
        <f t="shared" si="66"/>
        <v>-28369.853816339601</v>
      </c>
      <c r="M429" s="98">
        <f t="shared" si="67"/>
        <v>100000</v>
      </c>
      <c r="N429" s="73">
        <f t="shared" si="68"/>
        <v>5000</v>
      </c>
      <c r="O429" s="98">
        <f t="shared" si="69"/>
        <v>76630.146183660399</v>
      </c>
      <c r="P429" s="77">
        <f t="shared" si="70"/>
        <v>-28369.853816339601</v>
      </c>
    </row>
    <row r="430" spans="1:16" x14ac:dyDescent="0.55000000000000004">
      <c r="A430" s="73">
        <v>428</v>
      </c>
      <c r="B430" s="74">
        <v>500.13733329264198</v>
      </c>
      <c r="C430" s="98">
        <f t="shared" si="61"/>
        <v>60000</v>
      </c>
      <c r="D430" s="73" t="s">
        <v>150</v>
      </c>
      <c r="E430" s="98">
        <f t="shared" si="62"/>
        <v>75000</v>
      </c>
      <c r="F430" s="77">
        <f t="shared" si="63"/>
        <v>15000</v>
      </c>
      <c r="G430" s="48"/>
      <c r="H430" s="98">
        <f t="shared" si="64"/>
        <v>100000</v>
      </c>
      <c r="I430" s="73">
        <v>5000</v>
      </c>
      <c r="J430" s="98">
        <f t="shared" si="65"/>
        <v>75020.599993896292</v>
      </c>
      <c r="K430" s="77">
        <f t="shared" si="66"/>
        <v>-29979.400006103708</v>
      </c>
      <c r="M430" s="98">
        <f t="shared" si="67"/>
        <v>100000</v>
      </c>
      <c r="N430" s="73">
        <f t="shared" si="68"/>
        <v>5000</v>
      </c>
      <c r="O430" s="98">
        <f t="shared" si="69"/>
        <v>75020.599993896292</v>
      </c>
      <c r="P430" s="77">
        <f t="shared" si="70"/>
        <v>-29979.400006103708</v>
      </c>
    </row>
    <row r="431" spans="1:16" x14ac:dyDescent="0.55000000000000004">
      <c r="A431" s="73">
        <v>429</v>
      </c>
      <c r="B431" s="74">
        <v>249.01882992034669</v>
      </c>
      <c r="C431" s="98">
        <f t="shared" si="61"/>
        <v>60000</v>
      </c>
      <c r="D431" s="73" t="s">
        <v>150</v>
      </c>
      <c r="E431" s="98">
        <f t="shared" si="62"/>
        <v>37352.824488052007</v>
      </c>
      <c r="F431" s="77">
        <f t="shared" si="63"/>
        <v>-22647.175511947993</v>
      </c>
      <c r="G431" s="48"/>
      <c r="H431" s="98">
        <f t="shared" si="64"/>
        <v>100000</v>
      </c>
      <c r="I431" s="73">
        <v>5000</v>
      </c>
      <c r="J431" s="98">
        <f t="shared" si="65"/>
        <v>37352.824488052007</v>
      </c>
      <c r="K431" s="77">
        <f t="shared" si="66"/>
        <v>-67647.175511947993</v>
      </c>
      <c r="M431" s="98">
        <f t="shared" si="67"/>
        <v>60000</v>
      </c>
      <c r="N431" s="73">
        <f t="shared" si="68"/>
        <v>0</v>
      </c>
      <c r="O431" s="98">
        <f t="shared" si="69"/>
        <v>37352.824488052007</v>
      </c>
      <c r="P431" s="77">
        <f t="shared" si="70"/>
        <v>-22647.175511947993</v>
      </c>
    </row>
    <row r="432" spans="1:16" x14ac:dyDescent="0.55000000000000004">
      <c r="A432" s="73">
        <v>430</v>
      </c>
      <c r="B432" s="74">
        <v>241.80425428022096</v>
      </c>
      <c r="C432" s="98">
        <f t="shared" si="61"/>
        <v>60000</v>
      </c>
      <c r="D432" s="73" t="s">
        <v>150</v>
      </c>
      <c r="E432" s="98">
        <f t="shared" si="62"/>
        <v>36270.638142033145</v>
      </c>
      <c r="F432" s="77">
        <f t="shared" si="63"/>
        <v>-23729.361857966855</v>
      </c>
      <c r="G432" s="48"/>
      <c r="H432" s="98">
        <f t="shared" si="64"/>
        <v>100000</v>
      </c>
      <c r="I432" s="73">
        <v>5000</v>
      </c>
      <c r="J432" s="98">
        <f t="shared" si="65"/>
        <v>36270.638142033145</v>
      </c>
      <c r="K432" s="77">
        <f t="shared" si="66"/>
        <v>-68729.361857966855</v>
      </c>
      <c r="M432" s="98">
        <f t="shared" si="67"/>
        <v>60000</v>
      </c>
      <c r="N432" s="73">
        <f t="shared" si="68"/>
        <v>0</v>
      </c>
      <c r="O432" s="98">
        <f t="shared" si="69"/>
        <v>36270.638142033145</v>
      </c>
      <c r="P432" s="77">
        <f t="shared" si="70"/>
        <v>-23729.361857966855</v>
      </c>
    </row>
    <row r="433" spans="1:16" x14ac:dyDescent="0.55000000000000004">
      <c r="A433" s="73">
        <v>431</v>
      </c>
      <c r="B433" s="74">
        <v>476.36951811273536</v>
      </c>
      <c r="C433" s="98">
        <f t="shared" si="61"/>
        <v>60000</v>
      </c>
      <c r="D433" s="73" t="s">
        <v>150</v>
      </c>
      <c r="E433" s="98">
        <f t="shared" si="62"/>
        <v>71455.427716910301</v>
      </c>
      <c r="F433" s="77">
        <f t="shared" si="63"/>
        <v>11455.427716910301</v>
      </c>
      <c r="G433" s="48"/>
      <c r="H433" s="98">
        <f t="shared" si="64"/>
        <v>100000</v>
      </c>
      <c r="I433" s="73">
        <v>5000</v>
      </c>
      <c r="J433" s="98">
        <f t="shared" si="65"/>
        <v>71455.427716910301</v>
      </c>
      <c r="K433" s="77">
        <f t="shared" si="66"/>
        <v>-33544.572283089699</v>
      </c>
      <c r="M433" s="98">
        <f t="shared" si="67"/>
        <v>60000</v>
      </c>
      <c r="N433" s="73">
        <f t="shared" si="68"/>
        <v>0</v>
      </c>
      <c r="O433" s="98">
        <f t="shared" si="69"/>
        <v>71455.427716910301</v>
      </c>
      <c r="P433" s="77">
        <f t="shared" si="70"/>
        <v>11455.427716910301</v>
      </c>
    </row>
    <row r="434" spans="1:16" x14ac:dyDescent="0.55000000000000004">
      <c r="A434" s="73">
        <v>432</v>
      </c>
      <c r="B434" s="74">
        <v>240.00976592303232</v>
      </c>
      <c r="C434" s="98">
        <f t="shared" si="61"/>
        <v>60000</v>
      </c>
      <c r="D434" s="73" t="s">
        <v>150</v>
      </c>
      <c r="E434" s="98">
        <f t="shared" si="62"/>
        <v>36001.464888454851</v>
      </c>
      <c r="F434" s="77">
        <f t="shared" si="63"/>
        <v>-23998.535111545149</v>
      </c>
      <c r="G434" s="48"/>
      <c r="H434" s="98">
        <f t="shared" si="64"/>
        <v>100000</v>
      </c>
      <c r="I434" s="73">
        <v>5000</v>
      </c>
      <c r="J434" s="98">
        <f t="shared" si="65"/>
        <v>36001.464888454851</v>
      </c>
      <c r="K434" s="77">
        <f t="shared" si="66"/>
        <v>-68998.535111545149</v>
      </c>
      <c r="M434" s="98">
        <f t="shared" si="67"/>
        <v>60000</v>
      </c>
      <c r="N434" s="73">
        <f t="shared" si="68"/>
        <v>0</v>
      </c>
      <c r="O434" s="98">
        <f t="shared" si="69"/>
        <v>36001.464888454851</v>
      </c>
      <c r="P434" s="77">
        <f t="shared" si="70"/>
        <v>-23998.535111545149</v>
      </c>
    </row>
    <row r="435" spans="1:16" x14ac:dyDescent="0.55000000000000004">
      <c r="A435" s="73">
        <v>433</v>
      </c>
      <c r="B435" s="74">
        <v>729.28250984221927</v>
      </c>
      <c r="C435" s="98">
        <f t="shared" si="61"/>
        <v>60000</v>
      </c>
      <c r="D435" s="73" t="s">
        <v>150</v>
      </c>
      <c r="E435" s="98">
        <f t="shared" si="62"/>
        <v>75000</v>
      </c>
      <c r="F435" s="77">
        <f t="shared" si="63"/>
        <v>15000</v>
      </c>
      <c r="G435" s="48"/>
      <c r="H435" s="98">
        <f t="shared" si="64"/>
        <v>100000</v>
      </c>
      <c r="I435" s="73">
        <v>5000</v>
      </c>
      <c r="J435" s="98">
        <f t="shared" si="65"/>
        <v>109392.37647633289</v>
      </c>
      <c r="K435" s="77">
        <f t="shared" si="66"/>
        <v>4392.3764763328945</v>
      </c>
      <c r="M435" s="98">
        <f t="shared" si="67"/>
        <v>100000</v>
      </c>
      <c r="N435" s="73">
        <f t="shared" si="68"/>
        <v>5000</v>
      </c>
      <c r="O435" s="98">
        <f t="shared" si="69"/>
        <v>109392.37647633289</v>
      </c>
      <c r="P435" s="77">
        <f t="shared" si="70"/>
        <v>4392.3764763328945</v>
      </c>
    </row>
    <row r="436" spans="1:16" x14ac:dyDescent="0.55000000000000004">
      <c r="A436" s="73">
        <v>434</v>
      </c>
      <c r="B436" s="74">
        <v>274.48957792901393</v>
      </c>
      <c r="C436" s="98">
        <f t="shared" si="61"/>
        <v>60000</v>
      </c>
      <c r="D436" s="73" t="s">
        <v>150</v>
      </c>
      <c r="E436" s="98">
        <f t="shared" si="62"/>
        <v>41173.436689352093</v>
      </c>
      <c r="F436" s="77">
        <f t="shared" si="63"/>
        <v>-18826.563310647907</v>
      </c>
      <c r="G436" s="48"/>
      <c r="H436" s="98">
        <f t="shared" si="64"/>
        <v>100000</v>
      </c>
      <c r="I436" s="73">
        <v>5000</v>
      </c>
      <c r="J436" s="98">
        <f t="shared" si="65"/>
        <v>41173.436689352093</v>
      </c>
      <c r="K436" s="77">
        <f t="shared" si="66"/>
        <v>-63826.563310647907</v>
      </c>
      <c r="M436" s="98">
        <f t="shared" si="67"/>
        <v>60000</v>
      </c>
      <c r="N436" s="73">
        <f t="shared" si="68"/>
        <v>0</v>
      </c>
      <c r="O436" s="98">
        <f t="shared" si="69"/>
        <v>41173.436689352093</v>
      </c>
      <c r="P436" s="77">
        <f t="shared" si="70"/>
        <v>-18826.563310647907</v>
      </c>
    </row>
    <row r="437" spans="1:16" x14ac:dyDescent="0.55000000000000004">
      <c r="A437" s="73">
        <v>435</v>
      </c>
      <c r="B437" s="74">
        <v>238.94772179326762</v>
      </c>
      <c r="C437" s="98">
        <f t="shared" si="61"/>
        <v>60000</v>
      </c>
      <c r="D437" s="73" t="s">
        <v>150</v>
      </c>
      <c r="E437" s="98">
        <f t="shared" si="62"/>
        <v>35842.158268990141</v>
      </c>
      <c r="F437" s="77">
        <f t="shared" si="63"/>
        <v>-24157.841731009859</v>
      </c>
      <c r="G437" s="48"/>
      <c r="H437" s="98">
        <f t="shared" si="64"/>
        <v>100000</v>
      </c>
      <c r="I437" s="73">
        <v>5000</v>
      </c>
      <c r="J437" s="98">
        <f t="shared" si="65"/>
        <v>35842.158268990141</v>
      </c>
      <c r="K437" s="77">
        <f t="shared" si="66"/>
        <v>-69157.841731009859</v>
      </c>
      <c r="M437" s="98">
        <f t="shared" si="67"/>
        <v>60000</v>
      </c>
      <c r="N437" s="73">
        <f t="shared" si="68"/>
        <v>0</v>
      </c>
      <c r="O437" s="98">
        <f t="shared" si="69"/>
        <v>35842.158268990141</v>
      </c>
      <c r="P437" s="77">
        <f t="shared" si="70"/>
        <v>-24157.841731009859</v>
      </c>
    </row>
    <row r="438" spans="1:16" x14ac:dyDescent="0.55000000000000004">
      <c r="A438" s="73">
        <v>436</v>
      </c>
      <c r="B438" s="74">
        <v>527.67723624378186</v>
      </c>
      <c r="C438" s="98">
        <f t="shared" si="61"/>
        <v>60000</v>
      </c>
      <c r="D438" s="73" t="s">
        <v>150</v>
      </c>
      <c r="E438" s="98">
        <f t="shared" si="62"/>
        <v>75000</v>
      </c>
      <c r="F438" s="77">
        <f t="shared" si="63"/>
        <v>15000</v>
      </c>
      <c r="G438" s="48"/>
      <c r="H438" s="98">
        <f t="shared" si="64"/>
        <v>100000</v>
      </c>
      <c r="I438" s="73">
        <v>5000</v>
      </c>
      <c r="J438" s="98">
        <f t="shared" si="65"/>
        <v>79151.585436567286</v>
      </c>
      <c r="K438" s="77">
        <f t="shared" si="66"/>
        <v>-25848.414563432714</v>
      </c>
      <c r="M438" s="98">
        <f t="shared" si="67"/>
        <v>100000</v>
      </c>
      <c r="N438" s="73">
        <f t="shared" si="68"/>
        <v>5000</v>
      </c>
      <c r="O438" s="98">
        <f t="shared" si="69"/>
        <v>79151.585436567286</v>
      </c>
      <c r="P438" s="77">
        <f t="shared" si="70"/>
        <v>-25848.414563432714</v>
      </c>
    </row>
    <row r="439" spans="1:16" x14ac:dyDescent="0.55000000000000004">
      <c r="A439" s="73">
        <v>437</v>
      </c>
      <c r="B439" s="74">
        <v>667.64732810449539</v>
      </c>
      <c r="C439" s="98">
        <f t="shared" si="61"/>
        <v>60000</v>
      </c>
      <c r="D439" s="73" t="s">
        <v>150</v>
      </c>
      <c r="E439" s="98">
        <f t="shared" si="62"/>
        <v>75000</v>
      </c>
      <c r="F439" s="77">
        <f t="shared" si="63"/>
        <v>15000</v>
      </c>
      <c r="G439" s="48"/>
      <c r="H439" s="98">
        <f t="shared" si="64"/>
        <v>100000</v>
      </c>
      <c r="I439" s="73">
        <v>5000</v>
      </c>
      <c r="J439" s="98">
        <f t="shared" si="65"/>
        <v>100147.0992156743</v>
      </c>
      <c r="K439" s="77">
        <f t="shared" si="66"/>
        <v>-4852.9007843256986</v>
      </c>
      <c r="M439" s="98">
        <f t="shared" si="67"/>
        <v>100000</v>
      </c>
      <c r="N439" s="73">
        <f t="shared" si="68"/>
        <v>5000</v>
      </c>
      <c r="O439" s="98">
        <f t="shared" si="69"/>
        <v>100147.0992156743</v>
      </c>
      <c r="P439" s="77">
        <f t="shared" si="70"/>
        <v>-4852.9007843256986</v>
      </c>
    </row>
    <row r="440" spans="1:16" x14ac:dyDescent="0.55000000000000004">
      <c r="A440" s="73">
        <v>438</v>
      </c>
      <c r="B440" s="74">
        <v>672.00537125766778</v>
      </c>
      <c r="C440" s="98">
        <f t="shared" si="61"/>
        <v>60000</v>
      </c>
      <c r="D440" s="73" t="s">
        <v>150</v>
      </c>
      <c r="E440" s="98">
        <f t="shared" si="62"/>
        <v>75000</v>
      </c>
      <c r="F440" s="77">
        <f t="shared" si="63"/>
        <v>15000</v>
      </c>
      <c r="G440" s="48"/>
      <c r="H440" s="98">
        <f t="shared" si="64"/>
        <v>100000</v>
      </c>
      <c r="I440" s="73">
        <v>5000</v>
      </c>
      <c r="J440" s="98">
        <f t="shared" si="65"/>
        <v>100800.80568865017</v>
      </c>
      <c r="K440" s="77">
        <f t="shared" si="66"/>
        <v>-4199.1943113498273</v>
      </c>
      <c r="M440" s="98">
        <f t="shared" si="67"/>
        <v>100000</v>
      </c>
      <c r="N440" s="73">
        <f t="shared" si="68"/>
        <v>5000</v>
      </c>
      <c r="O440" s="98">
        <f t="shared" si="69"/>
        <v>100800.80568865017</v>
      </c>
      <c r="P440" s="77">
        <f t="shared" si="70"/>
        <v>-4199.1943113498273</v>
      </c>
    </row>
    <row r="441" spans="1:16" x14ac:dyDescent="0.55000000000000004">
      <c r="A441" s="73">
        <v>439</v>
      </c>
      <c r="B441" s="74">
        <v>758.19574571977898</v>
      </c>
      <c r="C441" s="98">
        <f t="shared" si="61"/>
        <v>60000</v>
      </c>
      <c r="D441" s="73" t="s">
        <v>150</v>
      </c>
      <c r="E441" s="98">
        <f t="shared" si="62"/>
        <v>75000</v>
      </c>
      <c r="F441" s="77">
        <f t="shared" si="63"/>
        <v>15000</v>
      </c>
      <c r="G441" s="48"/>
      <c r="H441" s="98">
        <f t="shared" si="64"/>
        <v>100000</v>
      </c>
      <c r="I441" s="73">
        <v>5000</v>
      </c>
      <c r="J441" s="98">
        <f t="shared" si="65"/>
        <v>113729.36185796685</v>
      </c>
      <c r="K441" s="77">
        <f t="shared" si="66"/>
        <v>8729.3618579668546</v>
      </c>
      <c r="M441" s="98">
        <f t="shared" si="67"/>
        <v>100000</v>
      </c>
      <c r="N441" s="73">
        <f t="shared" si="68"/>
        <v>5000</v>
      </c>
      <c r="O441" s="98">
        <f t="shared" si="69"/>
        <v>113729.36185796685</v>
      </c>
      <c r="P441" s="77">
        <f t="shared" si="70"/>
        <v>8729.3618579668546</v>
      </c>
    </row>
    <row r="442" spans="1:16" x14ac:dyDescent="0.55000000000000004">
      <c r="A442" s="73">
        <v>440</v>
      </c>
      <c r="B442" s="74">
        <v>585.97979674672683</v>
      </c>
      <c r="C442" s="98">
        <f t="shared" si="61"/>
        <v>60000</v>
      </c>
      <c r="D442" s="73" t="s">
        <v>150</v>
      </c>
      <c r="E442" s="98">
        <f t="shared" si="62"/>
        <v>75000</v>
      </c>
      <c r="F442" s="77">
        <f t="shared" si="63"/>
        <v>15000</v>
      </c>
      <c r="G442" s="48"/>
      <c r="H442" s="98">
        <f t="shared" si="64"/>
        <v>100000</v>
      </c>
      <c r="I442" s="73">
        <v>5000</v>
      </c>
      <c r="J442" s="98">
        <f t="shared" si="65"/>
        <v>87896.969512009018</v>
      </c>
      <c r="K442" s="77">
        <f t="shared" si="66"/>
        <v>-17103.030487990982</v>
      </c>
      <c r="M442" s="98">
        <f t="shared" si="67"/>
        <v>100000</v>
      </c>
      <c r="N442" s="73">
        <f t="shared" si="68"/>
        <v>5000</v>
      </c>
      <c r="O442" s="98">
        <f t="shared" si="69"/>
        <v>87896.969512009018</v>
      </c>
      <c r="P442" s="77">
        <f t="shared" si="70"/>
        <v>-17103.030487990982</v>
      </c>
    </row>
    <row r="443" spans="1:16" x14ac:dyDescent="0.55000000000000004">
      <c r="A443" s="73">
        <v>441</v>
      </c>
      <c r="B443" s="74">
        <v>591.27170628986482</v>
      </c>
      <c r="C443" s="98">
        <f t="shared" si="61"/>
        <v>60000</v>
      </c>
      <c r="D443" s="73" t="s">
        <v>150</v>
      </c>
      <c r="E443" s="98">
        <f t="shared" si="62"/>
        <v>75000</v>
      </c>
      <c r="F443" s="77">
        <f t="shared" si="63"/>
        <v>15000</v>
      </c>
      <c r="G443" s="48"/>
      <c r="H443" s="98">
        <f t="shared" si="64"/>
        <v>100000</v>
      </c>
      <c r="I443" s="73">
        <v>5000</v>
      </c>
      <c r="J443" s="98">
        <f t="shared" si="65"/>
        <v>88690.755943479729</v>
      </c>
      <c r="K443" s="77">
        <f t="shared" si="66"/>
        <v>-16309.244056520271</v>
      </c>
      <c r="M443" s="98">
        <f t="shared" si="67"/>
        <v>100000</v>
      </c>
      <c r="N443" s="73">
        <f t="shared" si="68"/>
        <v>5000</v>
      </c>
      <c r="O443" s="98">
        <f t="shared" si="69"/>
        <v>88690.755943479729</v>
      </c>
      <c r="P443" s="77">
        <f t="shared" si="70"/>
        <v>-16309.244056520271</v>
      </c>
    </row>
    <row r="444" spans="1:16" x14ac:dyDescent="0.55000000000000004">
      <c r="A444" s="73">
        <v>442</v>
      </c>
      <c r="B444" s="74">
        <v>766.21601001007116</v>
      </c>
      <c r="C444" s="98">
        <f t="shared" si="61"/>
        <v>60000</v>
      </c>
      <c r="D444" s="73" t="s">
        <v>150</v>
      </c>
      <c r="E444" s="98">
        <f t="shared" si="62"/>
        <v>75000</v>
      </c>
      <c r="F444" s="77">
        <f t="shared" si="63"/>
        <v>15000</v>
      </c>
      <c r="G444" s="48"/>
      <c r="H444" s="98">
        <f t="shared" si="64"/>
        <v>100000</v>
      </c>
      <c r="I444" s="73">
        <v>5000</v>
      </c>
      <c r="J444" s="98">
        <f t="shared" si="65"/>
        <v>114932.40150151067</v>
      </c>
      <c r="K444" s="77">
        <f t="shared" si="66"/>
        <v>9932.4015015106706</v>
      </c>
      <c r="M444" s="98">
        <f t="shared" si="67"/>
        <v>100000</v>
      </c>
      <c r="N444" s="73">
        <f t="shared" si="68"/>
        <v>5000</v>
      </c>
      <c r="O444" s="98">
        <f t="shared" si="69"/>
        <v>114932.40150151067</v>
      </c>
      <c r="P444" s="77">
        <f t="shared" si="70"/>
        <v>9932.4015015106706</v>
      </c>
    </row>
    <row r="445" spans="1:16" x14ac:dyDescent="0.55000000000000004">
      <c r="A445" s="73">
        <v>443</v>
      </c>
      <c r="B445" s="74">
        <v>398.82198553422654</v>
      </c>
      <c r="C445" s="98">
        <f t="shared" si="61"/>
        <v>60000</v>
      </c>
      <c r="D445" s="73" t="s">
        <v>150</v>
      </c>
      <c r="E445" s="98">
        <f t="shared" si="62"/>
        <v>59823.297830133983</v>
      </c>
      <c r="F445" s="77">
        <f t="shared" si="63"/>
        <v>-176.70216986601736</v>
      </c>
      <c r="G445" s="48"/>
      <c r="H445" s="98">
        <f t="shared" si="64"/>
        <v>100000</v>
      </c>
      <c r="I445" s="73">
        <v>5000</v>
      </c>
      <c r="J445" s="98">
        <f t="shared" si="65"/>
        <v>59823.297830133983</v>
      </c>
      <c r="K445" s="77">
        <f t="shared" si="66"/>
        <v>-45176.702169866017</v>
      </c>
      <c r="M445" s="98">
        <f t="shared" si="67"/>
        <v>60000</v>
      </c>
      <c r="N445" s="73">
        <f t="shared" si="68"/>
        <v>0</v>
      </c>
      <c r="O445" s="98">
        <f t="shared" si="69"/>
        <v>59823.297830133983</v>
      </c>
      <c r="P445" s="77">
        <f t="shared" si="70"/>
        <v>-176.70216986601736</v>
      </c>
    </row>
    <row r="446" spans="1:16" x14ac:dyDescent="0.55000000000000004">
      <c r="A446" s="73">
        <v>444</v>
      </c>
      <c r="B446" s="74">
        <v>339.27426984466081</v>
      </c>
      <c r="C446" s="98">
        <f t="shared" si="61"/>
        <v>60000</v>
      </c>
      <c r="D446" s="73" t="s">
        <v>150</v>
      </c>
      <c r="E446" s="98">
        <f t="shared" si="62"/>
        <v>50891.140476699118</v>
      </c>
      <c r="F446" s="77">
        <f t="shared" si="63"/>
        <v>-9108.8595233008818</v>
      </c>
      <c r="G446" s="48"/>
      <c r="H446" s="98">
        <f t="shared" si="64"/>
        <v>100000</v>
      </c>
      <c r="I446" s="73">
        <v>5000</v>
      </c>
      <c r="J446" s="98">
        <f t="shared" si="65"/>
        <v>50891.140476699118</v>
      </c>
      <c r="K446" s="77">
        <f t="shared" si="66"/>
        <v>-54108.859523300882</v>
      </c>
      <c r="M446" s="98">
        <f t="shared" si="67"/>
        <v>60000</v>
      </c>
      <c r="N446" s="73">
        <f t="shared" si="68"/>
        <v>0</v>
      </c>
      <c r="O446" s="98">
        <f t="shared" si="69"/>
        <v>50891.140476699118</v>
      </c>
      <c r="P446" s="77">
        <f t="shared" si="70"/>
        <v>-9108.8595233008818</v>
      </c>
    </row>
    <row r="447" spans="1:16" x14ac:dyDescent="0.55000000000000004">
      <c r="A447" s="73">
        <v>445</v>
      </c>
      <c r="B447" s="74">
        <v>371.02572710348829</v>
      </c>
      <c r="C447" s="98">
        <f t="shared" si="61"/>
        <v>60000</v>
      </c>
      <c r="D447" s="73" t="s">
        <v>150</v>
      </c>
      <c r="E447" s="98">
        <f t="shared" si="62"/>
        <v>55653.859065523247</v>
      </c>
      <c r="F447" s="77">
        <f t="shared" si="63"/>
        <v>-4346.1409344767526</v>
      </c>
      <c r="G447" s="48"/>
      <c r="H447" s="98">
        <f t="shared" si="64"/>
        <v>100000</v>
      </c>
      <c r="I447" s="73">
        <v>5000</v>
      </c>
      <c r="J447" s="98">
        <f t="shared" si="65"/>
        <v>55653.859065523247</v>
      </c>
      <c r="K447" s="77">
        <f t="shared" si="66"/>
        <v>-49346.140934476753</v>
      </c>
      <c r="M447" s="98">
        <f t="shared" si="67"/>
        <v>60000</v>
      </c>
      <c r="N447" s="73">
        <f t="shared" si="68"/>
        <v>0</v>
      </c>
      <c r="O447" s="98">
        <f t="shared" si="69"/>
        <v>55653.859065523247</v>
      </c>
      <c r="P447" s="77">
        <f t="shared" si="70"/>
        <v>-4346.1409344767526</v>
      </c>
    </row>
    <row r="448" spans="1:16" x14ac:dyDescent="0.55000000000000004">
      <c r="A448" s="73">
        <v>446</v>
      </c>
      <c r="B448" s="74">
        <v>512.20435193945127</v>
      </c>
      <c r="C448" s="98">
        <f t="shared" si="61"/>
        <v>60000</v>
      </c>
      <c r="D448" s="73" t="s">
        <v>150</v>
      </c>
      <c r="E448" s="98">
        <f t="shared" si="62"/>
        <v>75000</v>
      </c>
      <c r="F448" s="77">
        <f t="shared" si="63"/>
        <v>15000</v>
      </c>
      <c r="G448" s="48"/>
      <c r="H448" s="98">
        <f t="shared" si="64"/>
        <v>100000</v>
      </c>
      <c r="I448" s="73">
        <v>5000</v>
      </c>
      <c r="J448" s="98">
        <f t="shared" si="65"/>
        <v>76830.652790917695</v>
      </c>
      <c r="K448" s="77">
        <f t="shared" si="66"/>
        <v>-28169.347209082305</v>
      </c>
      <c r="M448" s="98">
        <f t="shared" si="67"/>
        <v>100000</v>
      </c>
      <c r="N448" s="73">
        <f t="shared" si="68"/>
        <v>5000</v>
      </c>
      <c r="O448" s="98">
        <f t="shared" si="69"/>
        <v>76830.652790917695</v>
      </c>
      <c r="P448" s="77">
        <f t="shared" si="70"/>
        <v>-28169.347209082305</v>
      </c>
    </row>
    <row r="449" spans="1:16" x14ac:dyDescent="0.55000000000000004">
      <c r="A449" s="73">
        <v>447</v>
      </c>
      <c r="B449" s="74">
        <v>291.94006164738914</v>
      </c>
      <c r="C449" s="98">
        <f t="shared" si="61"/>
        <v>60000</v>
      </c>
      <c r="D449" s="73" t="s">
        <v>150</v>
      </c>
      <c r="E449" s="98">
        <f t="shared" si="62"/>
        <v>43791.00924710837</v>
      </c>
      <c r="F449" s="77">
        <f t="shared" si="63"/>
        <v>-16208.99075289163</v>
      </c>
      <c r="G449" s="48"/>
      <c r="H449" s="98">
        <f t="shared" si="64"/>
        <v>100000</v>
      </c>
      <c r="I449" s="73">
        <v>5000</v>
      </c>
      <c r="J449" s="98">
        <f t="shared" si="65"/>
        <v>43791.00924710837</v>
      </c>
      <c r="K449" s="77">
        <f t="shared" si="66"/>
        <v>-61208.99075289163</v>
      </c>
      <c r="M449" s="98">
        <f t="shared" si="67"/>
        <v>60000</v>
      </c>
      <c r="N449" s="73">
        <f t="shared" si="68"/>
        <v>0</v>
      </c>
      <c r="O449" s="98">
        <f t="shared" si="69"/>
        <v>43791.00924710837</v>
      </c>
      <c r="P449" s="77">
        <f t="shared" si="70"/>
        <v>-16208.99075289163</v>
      </c>
    </row>
    <row r="450" spans="1:16" x14ac:dyDescent="0.55000000000000004">
      <c r="A450" s="73">
        <v>448</v>
      </c>
      <c r="B450" s="74">
        <v>305.14236884670549</v>
      </c>
      <c r="C450" s="98">
        <f t="shared" si="61"/>
        <v>60000</v>
      </c>
      <c r="D450" s="73" t="s">
        <v>150</v>
      </c>
      <c r="E450" s="98">
        <f t="shared" si="62"/>
        <v>45771.355327005826</v>
      </c>
      <c r="F450" s="77">
        <f t="shared" si="63"/>
        <v>-14228.644672994174</v>
      </c>
      <c r="G450" s="48"/>
      <c r="H450" s="98">
        <f t="shared" si="64"/>
        <v>100000</v>
      </c>
      <c r="I450" s="73">
        <v>5000</v>
      </c>
      <c r="J450" s="98">
        <f t="shared" si="65"/>
        <v>45771.355327005826</v>
      </c>
      <c r="K450" s="77">
        <f t="shared" si="66"/>
        <v>-59228.644672994174</v>
      </c>
      <c r="M450" s="98">
        <f t="shared" si="67"/>
        <v>60000</v>
      </c>
      <c r="N450" s="73">
        <f t="shared" si="68"/>
        <v>0</v>
      </c>
      <c r="O450" s="98">
        <f t="shared" si="69"/>
        <v>45771.355327005826</v>
      </c>
      <c r="P450" s="77">
        <f t="shared" si="70"/>
        <v>-14228.644672994174</v>
      </c>
    </row>
    <row r="451" spans="1:16" x14ac:dyDescent="0.55000000000000004">
      <c r="A451" s="73">
        <v>449</v>
      </c>
      <c r="B451" s="74">
        <v>221.68034913174841</v>
      </c>
      <c r="C451" s="98">
        <f t="shared" si="61"/>
        <v>60000</v>
      </c>
      <c r="D451" s="73" t="s">
        <v>150</v>
      </c>
      <c r="E451" s="98">
        <f t="shared" si="62"/>
        <v>33252.052369762263</v>
      </c>
      <c r="F451" s="77">
        <f t="shared" si="63"/>
        <v>-26747.947630237737</v>
      </c>
      <c r="G451" s="48"/>
      <c r="H451" s="98">
        <f t="shared" si="64"/>
        <v>100000</v>
      </c>
      <c r="I451" s="73">
        <v>5000</v>
      </c>
      <c r="J451" s="98">
        <f t="shared" si="65"/>
        <v>33252.052369762263</v>
      </c>
      <c r="K451" s="77">
        <f t="shared" si="66"/>
        <v>-71747.94763023773</v>
      </c>
      <c r="M451" s="98">
        <f t="shared" si="67"/>
        <v>60000</v>
      </c>
      <c r="N451" s="73">
        <f t="shared" si="68"/>
        <v>0</v>
      </c>
      <c r="O451" s="98">
        <f t="shared" si="69"/>
        <v>33252.052369762263</v>
      </c>
      <c r="P451" s="77">
        <f t="shared" si="70"/>
        <v>-26747.947630237737</v>
      </c>
    </row>
    <row r="452" spans="1:16" x14ac:dyDescent="0.55000000000000004">
      <c r="A452" s="73">
        <v>450</v>
      </c>
      <c r="B452" s="74">
        <v>263.39304788354139</v>
      </c>
      <c r="C452" s="98">
        <f t="shared" ref="C452:C515" si="71">($S$2*$S$7)</f>
        <v>60000</v>
      </c>
      <c r="D452" s="73" t="s">
        <v>150</v>
      </c>
      <c r="E452" s="98">
        <f t="shared" ref="E452:E515" si="72">IF(B452&gt;500,500*$S$8,B452*$S$8)</f>
        <v>39508.957182531209</v>
      </c>
      <c r="F452" s="77">
        <f t="shared" ref="F452:F515" si="73">E452-C452</f>
        <v>-20491.042817468791</v>
      </c>
      <c r="G452" s="48"/>
      <c r="H452" s="98">
        <f t="shared" ref="H452:H515" si="74">$T$2*$T$7</f>
        <v>100000</v>
      </c>
      <c r="I452" s="73">
        <v>5000</v>
      </c>
      <c r="J452" s="98">
        <f t="shared" ref="J452:J515" si="75">B452*$S$8</f>
        <v>39508.957182531209</v>
      </c>
      <c r="K452" s="77">
        <f t="shared" ref="K452:K515" si="76">J452-(H452+I452)</f>
        <v>-65491.042817468791</v>
      </c>
      <c r="M452" s="98">
        <f t="shared" ref="M452:M515" si="77">IF(B452&gt;500,$T$2*$T$7,$S$2*$S$7)</f>
        <v>60000</v>
      </c>
      <c r="N452" s="73">
        <f t="shared" ref="N452:N515" si="78">IF(B452&gt;500,5000,0)</f>
        <v>0</v>
      </c>
      <c r="O452" s="98">
        <f t="shared" ref="O452:O515" si="79">B452*$S$8</f>
        <v>39508.957182531209</v>
      </c>
      <c r="P452" s="77">
        <f t="shared" ref="P452:P515" si="80">O452-(M452+N452)</f>
        <v>-20491.042817468791</v>
      </c>
    </row>
    <row r="453" spans="1:16" x14ac:dyDescent="0.55000000000000004">
      <c r="A453" s="73">
        <v>451</v>
      </c>
      <c r="B453" s="74">
        <v>284.72548600726338</v>
      </c>
      <c r="C453" s="98">
        <f t="shared" si="71"/>
        <v>60000</v>
      </c>
      <c r="D453" s="73" t="s">
        <v>150</v>
      </c>
      <c r="E453" s="98">
        <f t="shared" si="72"/>
        <v>42708.822901089508</v>
      </c>
      <c r="F453" s="77">
        <f t="shared" si="73"/>
        <v>-17291.177098910492</v>
      </c>
      <c r="G453" s="48"/>
      <c r="H453" s="98">
        <f t="shared" si="74"/>
        <v>100000</v>
      </c>
      <c r="I453" s="73">
        <v>5000</v>
      </c>
      <c r="J453" s="98">
        <f t="shared" si="75"/>
        <v>42708.822901089508</v>
      </c>
      <c r="K453" s="77">
        <f t="shared" si="76"/>
        <v>-62291.177098910492</v>
      </c>
      <c r="M453" s="98">
        <f t="shared" si="77"/>
        <v>60000</v>
      </c>
      <c r="N453" s="73">
        <f t="shared" si="78"/>
        <v>0</v>
      </c>
      <c r="O453" s="98">
        <f t="shared" si="79"/>
        <v>42708.822901089508</v>
      </c>
      <c r="P453" s="77">
        <f t="shared" si="80"/>
        <v>-17291.177098910492</v>
      </c>
    </row>
    <row r="454" spans="1:16" x14ac:dyDescent="0.55000000000000004">
      <c r="A454" s="73">
        <v>452</v>
      </c>
      <c r="B454" s="74">
        <v>320.06591998046815</v>
      </c>
      <c r="C454" s="98">
        <f t="shared" si="71"/>
        <v>60000</v>
      </c>
      <c r="D454" s="73" t="s">
        <v>150</v>
      </c>
      <c r="E454" s="98">
        <f t="shared" si="72"/>
        <v>48009.887997070226</v>
      </c>
      <c r="F454" s="77">
        <f t="shared" si="73"/>
        <v>-11990.112002929774</v>
      </c>
      <c r="G454" s="48"/>
      <c r="H454" s="98">
        <f t="shared" si="74"/>
        <v>100000</v>
      </c>
      <c r="I454" s="73">
        <v>5000</v>
      </c>
      <c r="J454" s="98">
        <f t="shared" si="75"/>
        <v>48009.887997070226</v>
      </c>
      <c r="K454" s="77">
        <f t="shared" si="76"/>
        <v>-56990.112002929774</v>
      </c>
      <c r="M454" s="98">
        <f t="shared" si="77"/>
        <v>60000</v>
      </c>
      <c r="N454" s="73">
        <f t="shared" si="78"/>
        <v>0</v>
      </c>
      <c r="O454" s="98">
        <f t="shared" si="79"/>
        <v>48009.887997070226</v>
      </c>
      <c r="P454" s="77">
        <f t="shared" si="80"/>
        <v>-11990.112002929774</v>
      </c>
    </row>
    <row r="455" spans="1:16" x14ac:dyDescent="0.55000000000000004">
      <c r="A455" s="73">
        <v>453</v>
      </c>
      <c r="B455" s="74">
        <v>399.77416302987763</v>
      </c>
      <c r="C455" s="98">
        <f t="shared" si="71"/>
        <v>60000</v>
      </c>
      <c r="D455" s="73" t="s">
        <v>150</v>
      </c>
      <c r="E455" s="98">
        <f t="shared" si="72"/>
        <v>59966.124454481644</v>
      </c>
      <c r="F455" s="77">
        <f t="shared" si="73"/>
        <v>-33.875545518356375</v>
      </c>
      <c r="G455" s="48"/>
      <c r="H455" s="98">
        <f t="shared" si="74"/>
        <v>100000</v>
      </c>
      <c r="I455" s="73">
        <v>5000</v>
      </c>
      <c r="J455" s="98">
        <f t="shared" si="75"/>
        <v>59966.124454481644</v>
      </c>
      <c r="K455" s="77">
        <f t="shared" si="76"/>
        <v>-45033.875545518356</v>
      </c>
      <c r="M455" s="98">
        <f t="shared" si="77"/>
        <v>60000</v>
      </c>
      <c r="N455" s="73">
        <f t="shared" si="78"/>
        <v>0</v>
      </c>
      <c r="O455" s="98">
        <f t="shared" si="79"/>
        <v>59966.124454481644</v>
      </c>
      <c r="P455" s="77">
        <f t="shared" si="80"/>
        <v>-33.875545518356375</v>
      </c>
    </row>
    <row r="456" spans="1:16" x14ac:dyDescent="0.55000000000000004">
      <c r="A456" s="73">
        <v>454</v>
      </c>
      <c r="B456" s="74">
        <v>252.36976226081117</v>
      </c>
      <c r="C456" s="98">
        <f t="shared" si="71"/>
        <v>60000</v>
      </c>
      <c r="D456" s="73" t="s">
        <v>150</v>
      </c>
      <c r="E456" s="98">
        <f t="shared" si="72"/>
        <v>37855.464339121674</v>
      </c>
      <c r="F456" s="77">
        <f t="shared" si="73"/>
        <v>-22144.535660878326</v>
      </c>
      <c r="G456" s="48"/>
      <c r="H456" s="98">
        <f t="shared" si="74"/>
        <v>100000</v>
      </c>
      <c r="I456" s="73">
        <v>5000</v>
      </c>
      <c r="J456" s="98">
        <f t="shared" si="75"/>
        <v>37855.464339121674</v>
      </c>
      <c r="K456" s="77">
        <f t="shared" si="76"/>
        <v>-67144.535660878319</v>
      </c>
      <c r="M456" s="98">
        <f t="shared" si="77"/>
        <v>60000</v>
      </c>
      <c r="N456" s="73">
        <f t="shared" si="78"/>
        <v>0</v>
      </c>
      <c r="O456" s="98">
        <f t="shared" si="79"/>
        <v>37855.464339121674</v>
      </c>
      <c r="P456" s="77">
        <f t="shared" si="80"/>
        <v>-22144.535660878326</v>
      </c>
    </row>
    <row r="457" spans="1:16" x14ac:dyDescent="0.55000000000000004">
      <c r="A457" s="73">
        <v>455</v>
      </c>
      <c r="B457" s="74">
        <v>572.70424512466809</v>
      </c>
      <c r="C457" s="98">
        <f t="shared" si="71"/>
        <v>60000</v>
      </c>
      <c r="D457" s="73" t="s">
        <v>150</v>
      </c>
      <c r="E457" s="98">
        <f t="shared" si="72"/>
        <v>75000</v>
      </c>
      <c r="F457" s="77">
        <f t="shared" si="73"/>
        <v>15000</v>
      </c>
      <c r="G457" s="48"/>
      <c r="H457" s="98">
        <f t="shared" si="74"/>
        <v>100000</v>
      </c>
      <c r="I457" s="73">
        <v>5000</v>
      </c>
      <c r="J457" s="98">
        <f t="shared" si="75"/>
        <v>85905.63676870022</v>
      </c>
      <c r="K457" s="77">
        <f t="shared" si="76"/>
        <v>-19094.36323129978</v>
      </c>
      <c r="M457" s="98">
        <f t="shared" si="77"/>
        <v>100000</v>
      </c>
      <c r="N457" s="73">
        <f t="shared" si="78"/>
        <v>5000</v>
      </c>
      <c r="O457" s="98">
        <f t="shared" si="79"/>
        <v>85905.63676870022</v>
      </c>
      <c r="P457" s="77">
        <f t="shared" si="80"/>
        <v>-19094.36323129978</v>
      </c>
    </row>
    <row r="458" spans="1:16" x14ac:dyDescent="0.55000000000000004">
      <c r="A458" s="73">
        <v>456</v>
      </c>
      <c r="B458" s="74">
        <v>417.75566881313517</v>
      </c>
      <c r="C458" s="98">
        <f t="shared" si="71"/>
        <v>60000</v>
      </c>
      <c r="D458" s="73" t="s">
        <v>150</v>
      </c>
      <c r="E458" s="98">
        <f t="shared" si="72"/>
        <v>62663.350321970276</v>
      </c>
      <c r="F458" s="77">
        <f t="shared" si="73"/>
        <v>2663.3503219702761</v>
      </c>
      <c r="G458" s="48"/>
      <c r="H458" s="98">
        <f t="shared" si="74"/>
        <v>100000</v>
      </c>
      <c r="I458" s="73">
        <v>5000</v>
      </c>
      <c r="J458" s="98">
        <f t="shared" si="75"/>
        <v>62663.350321970276</v>
      </c>
      <c r="K458" s="77">
        <f t="shared" si="76"/>
        <v>-42336.649678029724</v>
      </c>
      <c r="M458" s="98">
        <f t="shared" si="77"/>
        <v>60000</v>
      </c>
      <c r="N458" s="73">
        <f t="shared" si="78"/>
        <v>0</v>
      </c>
      <c r="O458" s="98">
        <f t="shared" si="79"/>
        <v>62663.350321970276</v>
      </c>
      <c r="P458" s="77">
        <f t="shared" si="80"/>
        <v>2663.3503219702761</v>
      </c>
    </row>
    <row r="459" spans="1:16" x14ac:dyDescent="0.55000000000000004">
      <c r="A459" s="73">
        <v>457</v>
      </c>
      <c r="B459" s="74">
        <v>443.50108340708641</v>
      </c>
      <c r="C459" s="98">
        <f t="shared" si="71"/>
        <v>60000</v>
      </c>
      <c r="D459" s="73" t="s">
        <v>150</v>
      </c>
      <c r="E459" s="98">
        <f t="shared" si="72"/>
        <v>66525.162511062968</v>
      </c>
      <c r="F459" s="77">
        <f t="shared" si="73"/>
        <v>6525.1625110629684</v>
      </c>
      <c r="G459" s="48"/>
      <c r="H459" s="98">
        <f t="shared" si="74"/>
        <v>100000</v>
      </c>
      <c r="I459" s="73">
        <v>5000</v>
      </c>
      <c r="J459" s="98">
        <f t="shared" si="75"/>
        <v>66525.162511062968</v>
      </c>
      <c r="K459" s="77">
        <f t="shared" si="76"/>
        <v>-38474.837488937032</v>
      </c>
      <c r="M459" s="98">
        <f t="shared" si="77"/>
        <v>60000</v>
      </c>
      <c r="N459" s="73">
        <f t="shared" si="78"/>
        <v>0</v>
      </c>
      <c r="O459" s="98">
        <f t="shared" si="79"/>
        <v>66525.162511062968</v>
      </c>
      <c r="P459" s="77">
        <f t="shared" si="80"/>
        <v>6525.1625110629684</v>
      </c>
    </row>
    <row r="460" spans="1:16" x14ac:dyDescent="0.55000000000000004">
      <c r="A460" s="73">
        <v>458</v>
      </c>
      <c r="B460" s="74">
        <v>246.43696401867732</v>
      </c>
      <c r="C460" s="98">
        <f t="shared" si="71"/>
        <v>60000</v>
      </c>
      <c r="D460" s="73" t="s">
        <v>150</v>
      </c>
      <c r="E460" s="98">
        <f t="shared" si="72"/>
        <v>36965.544602801594</v>
      </c>
      <c r="F460" s="77">
        <f t="shared" si="73"/>
        <v>-23034.455397198406</v>
      </c>
      <c r="G460" s="48"/>
      <c r="H460" s="98">
        <f t="shared" si="74"/>
        <v>100000</v>
      </c>
      <c r="I460" s="73">
        <v>5000</v>
      </c>
      <c r="J460" s="98">
        <f t="shared" si="75"/>
        <v>36965.544602801594</v>
      </c>
      <c r="K460" s="77">
        <f t="shared" si="76"/>
        <v>-68034.455397198413</v>
      </c>
      <c r="M460" s="98">
        <f t="shared" si="77"/>
        <v>60000</v>
      </c>
      <c r="N460" s="73">
        <f t="shared" si="78"/>
        <v>0</v>
      </c>
      <c r="O460" s="98">
        <f t="shared" si="79"/>
        <v>36965.544602801594</v>
      </c>
      <c r="P460" s="77">
        <f t="shared" si="80"/>
        <v>-23034.455397198406</v>
      </c>
    </row>
    <row r="461" spans="1:16" x14ac:dyDescent="0.55000000000000004">
      <c r="A461" s="73">
        <v>459</v>
      </c>
      <c r="B461" s="74">
        <v>408.01416058839686</v>
      </c>
      <c r="C461" s="98">
        <f t="shared" si="71"/>
        <v>60000</v>
      </c>
      <c r="D461" s="73" t="s">
        <v>150</v>
      </c>
      <c r="E461" s="98">
        <f t="shared" si="72"/>
        <v>61202.12408825953</v>
      </c>
      <c r="F461" s="77">
        <f t="shared" si="73"/>
        <v>1202.1240882595303</v>
      </c>
      <c r="G461" s="48"/>
      <c r="H461" s="98">
        <f t="shared" si="74"/>
        <v>100000</v>
      </c>
      <c r="I461" s="73">
        <v>5000</v>
      </c>
      <c r="J461" s="98">
        <f t="shared" si="75"/>
        <v>61202.12408825953</v>
      </c>
      <c r="K461" s="77">
        <f t="shared" si="76"/>
        <v>-43797.87591174047</v>
      </c>
      <c r="M461" s="98">
        <f t="shared" si="77"/>
        <v>60000</v>
      </c>
      <c r="N461" s="73">
        <f t="shared" si="78"/>
        <v>0</v>
      </c>
      <c r="O461" s="98">
        <f t="shared" si="79"/>
        <v>61202.12408825953</v>
      </c>
      <c r="P461" s="77">
        <f t="shared" si="80"/>
        <v>1202.1240882595303</v>
      </c>
    </row>
    <row r="462" spans="1:16" x14ac:dyDescent="0.55000000000000004">
      <c r="A462" s="73">
        <v>460</v>
      </c>
      <c r="B462" s="74">
        <v>279.04904324472795</v>
      </c>
      <c r="C462" s="98">
        <f t="shared" si="71"/>
        <v>60000</v>
      </c>
      <c r="D462" s="73" t="s">
        <v>150</v>
      </c>
      <c r="E462" s="98">
        <f t="shared" si="72"/>
        <v>41857.356486709192</v>
      </c>
      <c r="F462" s="77">
        <f t="shared" si="73"/>
        <v>-18142.643513290808</v>
      </c>
      <c r="G462" s="48"/>
      <c r="H462" s="98">
        <f t="shared" si="74"/>
        <v>100000</v>
      </c>
      <c r="I462" s="73">
        <v>5000</v>
      </c>
      <c r="J462" s="98">
        <f t="shared" si="75"/>
        <v>41857.356486709192</v>
      </c>
      <c r="K462" s="77">
        <f t="shared" si="76"/>
        <v>-63142.643513290808</v>
      </c>
      <c r="M462" s="98">
        <f t="shared" si="77"/>
        <v>60000</v>
      </c>
      <c r="N462" s="73">
        <f t="shared" si="78"/>
        <v>0</v>
      </c>
      <c r="O462" s="98">
        <f t="shared" si="79"/>
        <v>41857.356486709192</v>
      </c>
      <c r="P462" s="77">
        <f t="shared" si="80"/>
        <v>-18142.643513290808</v>
      </c>
    </row>
    <row r="463" spans="1:16" x14ac:dyDescent="0.55000000000000004">
      <c r="A463" s="73">
        <v>461</v>
      </c>
      <c r="B463" s="74">
        <v>298.07428205206458</v>
      </c>
      <c r="C463" s="98">
        <f t="shared" si="71"/>
        <v>60000</v>
      </c>
      <c r="D463" s="73" t="s">
        <v>150</v>
      </c>
      <c r="E463" s="98">
        <f t="shared" si="72"/>
        <v>44711.142307809685</v>
      </c>
      <c r="F463" s="77">
        <f t="shared" si="73"/>
        <v>-15288.857692190315</v>
      </c>
      <c r="G463" s="48"/>
      <c r="H463" s="98">
        <f t="shared" si="74"/>
        <v>100000</v>
      </c>
      <c r="I463" s="73">
        <v>5000</v>
      </c>
      <c r="J463" s="98">
        <f t="shared" si="75"/>
        <v>44711.142307809685</v>
      </c>
      <c r="K463" s="77">
        <f t="shared" si="76"/>
        <v>-60288.857692190315</v>
      </c>
      <c r="M463" s="98">
        <f t="shared" si="77"/>
        <v>60000</v>
      </c>
      <c r="N463" s="73">
        <f t="shared" si="78"/>
        <v>0</v>
      </c>
      <c r="O463" s="98">
        <f t="shared" si="79"/>
        <v>44711.142307809685</v>
      </c>
      <c r="P463" s="77">
        <f t="shared" si="80"/>
        <v>-15288.857692190315</v>
      </c>
    </row>
    <row r="464" spans="1:16" x14ac:dyDescent="0.55000000000000004">
      <c r="A464" s="73">
        <v>462</v>
      </c>
      <c r="B464" s="74">
        <v>746.64143803216655</v>
      </c>
      <c r="C464" s="98">
        <f t="shared" si="71"/>
        <v>60000</v>
      </c>
      <c r="D464" s="73" t="s">
        <v>150</v>
      </c>
      <c r="E464" s="98">
        <f t="shared" si="72"/>
        <v>75000</v>
      </c>
      <c r="F464" s="77">
        <f t="shared" si="73"/>
        <v>15000</v>
      </c>
      <c r="G464" s="48"/>
      <c r="H464" s="98">
        <f t="shared" si="74"/>
        <v>100000</v>
      </c>
      <c r="I464" s="73">
        <v>5000</v>
      </c>
      <c r="J464" s="98">
        <f t="shared" si="75"/>
        <v>111996.21570482498</v>
      </c>
      <c r="K464" s="77">
        <f t="shared" si="76"/>
        <v>6996.2157048249792</v>
      </c>
      <c r="M464" s="98">
        <f t="shared" si="77"/>
        <v>100000</v>
      </c>
      <c r="N464" s="73">
        <f t="shared" si="78"/>
        <v>5000</v>
      </c>
      <c r="O464" s="98">
        <f t="shared" si="79"/>
        <v>111996.21570482498</v>
      </c>
      <c r="P464" s="77">
        <f t="shared" si="80"/>
        <v>6996.2157048249792</v>
      </c>
    </row>
    <row r="465" spans="1:16" x14ac:dyDescent="0.55000000000000004">
      <c r="A465" s="73">
        <v>463</v>
      </c>
      <c r="B465" s="74">
        <v>577.84966582232119</v>
      </c>
      <c r="C465" s="98">
        <f t="shared" si="71"/>
        <v>60000</v>
      </c>
      <c r="D465" s="73" t="s">
        <v>150</v>
      </c>
      <c r="E465" s="98">
        <f t="shared" si="72"/>
        <v>75000</v>
      </c>
      <c r="F465" s="77">
        <f t="shared" si="73"/>
        <v>15000</v>
      </c>
      <c r="G465" s="48"/>
      <c r="H465" s="98">
        <f t="shared" si="74"/>
        <v>100000</v>
      </c>
      <c r="I465" s="73">
        <v>5000</v>
      </c>
      <c r="J465" s="98">
        <f t="shared" si="75"/>
        <v>86677.449873348174</v>
      </c>
      <c r="K465" s="77">
        <f t="shared" si="76"/>
        <v>-18322.550126651826</v>
      </c>
      <c r="M465" s="98">
        <f t="shared" si="77"/>
        <v>100000</v>
      </c>
      <c r="N465" s="73">
        <f t="shared" si="78"/>
        <v>5000</v>
      </c>
      <c r="O465" s="98">
        <f t="shared" si="79"/>
        <v>86677.449873348174</v>
      </c>
      <c r="P465" s="77">
        <f t="shared" si="80"/>
        <v>-18322.550126651826</v>
      </c>
    </row>
    <row r="466" spans="1:16" x14ac:dyDescent="0.55000000000000004">
      <c r="A466" s="73">
        <v>464</v>
      </c>
      <c r="B466" s="74">
        <v>572.08166753135777</v>
      </c>
      <c r="C466" s="98">
        <f t="shared" si="71"/>
        <v>60000</v>
      </c>
      <c r="D466" s="73" t="s">
        <v>150</v>
      </c>
      <c r="E466" s="98">
        <f t="shared" si="72"/>
        <v>75000</v>
      </c>
      <c r="F466" s="77">
        <f t="shared" si="73"/>
        <v>15000</v>
      </c>
      <c r="G466" s="48"/>
      <c r="H466" s="98">
        <f t="shared" si="74"/>
        <v>100000</v>
      </c>
      <c r="I466" s="73">
        <v>5000</v>
      </c>
      <c r="J466" s="98">
        <f t="shared" si="75"/>
        <v>85812.250129703665</v>
      </c>
      <c r="K466" s="77">
        <f t="shared" si="76"/>
        <v>-19187.749870296335</v>
      </c>
      <c r="M466" s="98">
        <f t="shared" si="77"/>
        <v>100000</v>
      </c>
      <c r="N466" s="73">
        <f t="shared" si="78"/>
        <v>5000</v>
      </c>
      <c r="O466" s="98">
        <f t="shared" si="79"/>
        <v>85812.250129703665</v>
      </c>
      <c r="P466" s="77">
        <f t="shared" si="80"/>
        <v>-19187.749870296335</v>
      </c>
    </row>
    <row r="467" spans="1:16" x14ac:dyDescent="0.55000000000000004">
      <c r="A467" s="73">
        <v>465</v>
      </c>
      <c r="B467" s="74">
        <v>570.39704580828266</v>
      </c>
      <c r="C467" s="98">
        <f t="shared" si="71"/>
        <v>60000</v>
      </c>
      <c r="D467" s="73" t="s">
        <v>150</v>
      </c>
      <c r="E467" s="98">
        <f t="shared" si="72"/>
        <v>75000</v>
      </c>
      <c r="F467" s="77">
        <f t="shared" si="73"/>
        <v>15000</v>
      </c>
      <c r="G467" s="48"/>
      <c r="H467" s="98">
        <f t="shared" si="74"/>
        <v>100000</v>
      </c>
      <c r="I467" s="73">
        <v>5000</v>
      </c>
      <c r="J467" s="98">
        <f t="shared" si="75"/>
        <v>85559.556871242399</v>
      </c>
      <c r="K467" s="77">
        <f t="shared" si="76"/>
        <v>-19440.443128757601</v>
      </c>
      <c r="M467" s="98">
        <f t="shared" si="77"/>
        <v>100000</v>
      </c>
      <c r="N467" s="73">
        <f t="shared" si="78"/>
        <v>5000</v>
      </c>
      <c r="O467" s="98">
        <f t="shared" si="79"/>
        <v>85559.556871242399</v>
      </c>
      <c r="P467" s="77">
        <f t="shared" si="80"/>
        <v>-19440.443128757601</v>
      </c>
    </row>
    <row r="468" spans="1:16" x14ac:dyDescent="0.55000000000000004">
      <c r="A468" s="73">
        <v>466</v>
      </c>
      <c r="B468" s="74">
        <v>798.59004486220886</v>
      </c>
      <c r="C468" s="98">
        <f t="shared" si="71"/>
        <v>60000</v>
      </c>
      <c r="D468" s="73" t="s">
        <v>150</v>
      </c>
      <c r="E468" s="98">
        <f t="shared" si="72"/>
        <v>75000</v>
      </c>
      <c r="F468" s="77">
        <f t="shared" si="73"/>
        <v>15000</v>
      </c>
      <c r="G468" s="48"/>
      <c r="H468" s="98">
        <f t="shared" si="74"/>
        <v>100000</v>
      </c>
      <c r="I468" s="73">
        <v>5000</v>
      </c>
      <c r="J468" s="98">
        <f t="shared" si="75"/>
        <v>119788.50672933133</v>
      </c>
      <c r="K468" s="77">
        <f t="shared" si="76"/>
        <v>14788.506729331333</v>
      </c>
      <c r="M468" s="98">
        <f t="shared" si="77"/>
        <v>100000</v>
      </c>
      <c r="N468" s="73">
        <f t="shared" si="78"/>
        <v>5000</v>
      </c>
      <c r="O468" s="98">
        <f t="shared" si="79"/>
        <v>119788.50672933133</v>
      </c>
      <c r="P468" s="77">
        <f t="shared" si="80"/>
        <v>14788.506729331333</v>
      </c>
    </row>
    <row r="469" spans="1:16" x14ac:dyDescent="0.55000000000000004">
      <c r="A469" s="73">
        <v>467</v>
      </c>
      <c r="B469" s="74">
        <v>446.30268257698293</v>
      </c>
      <c r="C469" s="98">
        <f t="shared" si="71"/>
        <v>60000</v>
      </c>
      <c r="D469" s="73" t="s">
        <v>150</v>
      </c>
      <c r="E469" s="98">
        <f t="shared" si="72"/>
        <v>66945.402386547445</v>
      </c>
      <c r="F469" s="77">
        <f t="shared" si="73"/>
        <v>6945.4023865474446</v>
      </c>
      <c r="G469" s="48"/>
      <c r="H469" s="98">
        <f t="shared" si="74"/>
        <v>100000</v>
      </c>
      <c r="I469" s="73">
        <v>5000</v>
      </c>
      <c r="J469" s="98">
        <f t="shared" si="75"/>
        <v>66945.402386547445</v>
      </c>
      <c r="K469" s="77">
        <f t="shared" si="76"/>
        <v>-38054.597613452555</v>
      </c>
      <c r="M469" s="98">
        <f t="shared" si="77"/>
        <v>60000</v>
      </c>
      <c r="N469" s="73">
        <f t="shared" si="78"/>
        <v>0</v>
      </c>
      <c r="O469" s="98">
        <f t="shared" si="79"/>
        <v>66945.402386547445</v>
      </c>
      <c r="P469" s="77">
        <f t="shared" si="80"/>
        <v>6945.4023865474446</v>
      </c>
    </row>
    <row r="470" spans="1:16" x14ac:dyDescent="0.55000000000000004">
      <c r="A470" s="73">
        <v>468</v>
      </c>
      <c r="B470" s="74">
        <v>201.30008850367747</v>
      </c>
      <c r="C470" s="98">
        <f t="shared" si="71"/>
        <v>60000</v>
      </c>
      <c r="D470" s="73" t="s">
        <v>150</v>
      </c>
      <c r="E470" s="98">
        <f t="shared" si="72"/>
        <v>30195.013275551621</v>
      </c>
      <c r="F470" s="77">
        <f t="shared" si="73"/>
        <v>-29804.986724448379</v>
      </c>
      <c r="G470" s="48"/>
      <c r="H470" s="98">
        <f t="shared" si="74"/>
        <v>100000</v>
      </c>
      <c r="I470" s="73">
        <v>5000</v>
      </c>
      <c r="J470" s="98">
        <f t="shared" si="75"/>
        <v>30195.013275551621</v>
      </c>
      <c r="K470" s="77">
        <f t="shared" si="76"/>
        <v>-74804.986724448376</v>
      </c>
      <c r="M470" s="98">
        <f t="shared" si="77"/>
        <v>60000</v>
      </c>
      <c r="N470" s="73">
        <f t="shared" si="78"/>
        <v>0</v>
      </c>
      <c r="O470" s="98">
        <f t="shared" si="79"/>
        <v>30195.013275551621</v>
      </c>
      <c r="P470" s="77">
        <f t="shared" si="80"/>
        <v>-29804.986724448379</v>
      </c>
    </row>
    <row r="471" spans="1:16" x14ac:dyDescent="0.55000000000000004">
      <c r="A471" s="73">
        <v>469</v>
      </c>
      <c r="B471" s="74">
        <v>656.69728690450756</v>
      </c>
      <c r="C471" s="98">
        <f t="shared" si="71"/>
        <v>60000</v>
      </c>
      <c r="D471" s="73" t="s">
        <v>150</v>
      </c>
      <c r="E471" s="98">
        <f t="shared" si="72"/>
        <v>75000</v>
      </c>
      <c r="F471" s="77">
        <f t="shared" si="73"/>
        <v>15000</v>
      </c>
      <c r="G471" s="48"/>
      <c r="H471" s="98">
        <f t="shared" si="74"/>
        <v>100000</v>
      </c>
      <c r="I471" s="73">
        <v>5000</v>
      </c>
      <c r="J471" s="98">
        <f t="shared" si="75"/>
        <v>98504.593035676138</v>
      </c>
      <c r="K471" s="77">
        <f t="shared" si="76"/>
        <v>-6495.4069643238618</v>
      </c>
      <c r="M471" s="98">
        <f t="shared" si="77"/>
        <v>100000</v>
      </c>
      <c r="N471" s="73">
        <f t="shared" si="78"/>
        <v>5000</v>
      </c>
      <c r="O471" s="98">
        <f t="shared" si="79"/>
        <v>98504.593035676138</v>
      </c>
      <c r="P471" s="77">
        <f t="shared" si="80"/>
        <v>-6495.4069643238618</v>
      </c>
    </row>
    <row r="472" spans="1:16" x14ac:dyDescent="0.55000000000000004">
      <c r="A472" s="73">
        <v>470</v>
      </c>
      <c r="B472" s="74">
        <v>384.46607867671742</v>
      </c>
      <c r="C472" s="98">
        <f t="shared" si="71"/>
        <v>60000</v>
      </c>
      <c r="D472" s="73" t="s">
        <v>150</v>
      </c>
      <c r="E472" s="98">
        <f t="shared" si="72"/>
        <v>57669.911801507609</v>
      </c>
      <c r="F472" s="77">
        <f t="shared" si="73"/>
        <v>-2330.0881984923908</v>
      </c>
      <c r="G472" s="48"/>
      <c r="H472" s="98">
        <f t="shared" si="74"/>
        <v>100000</v>
      </c>
      <c r="I472" s="73">
        <v>5000</v>
      </c>
      <c r="J472" s="98">
        <f t="shared" si="75"/>
        <v>57669.911801507609</v>
      </c>
      <c r="K472" s="77">
        <f t="shared" si="76"/>
        <v>-47330.088198492391</v>
      </c>
      <c r="M472" s="98">
        <f t="shared" si="77"/>
        <v>60000</v>
      </c>
      <c r="N472" s="73">
        <f t="shared" si="78"/>
        <v>0</v>
      </c>
      <c r="O472" s="98">
        <f t="shared" si="79"/>
        <v>57669.911801507609</v>
      </c>
      <c r="P472" s="77">
        <f t="shared" si="80"/>
        <v>-2330.0881984923908</v>
      </c>
    </row>
    <row r="473" spans="1:16" x14ac:dyDescent="0.55000000000000004">
      <c r="A473" s="73">
        <v>471</v>
      </c>
      <c r="B473" s="74">
        <v>453.81023590807825</v>
      </c>
      <c r="C473" s="98">
        <f t="shared" si="71"/>
        <v>60000</v>
      </c>
      <c r="D473" s="73" t="s">
        <v>150</v>
      </c>
      <c r="E473" s="98">
        <f t="shared" si="72"/>
        <v>68071.535386211734</v>
      </c>
      <c r="F473" s="77">
        <f t="shared" si="73"/>
        <v>8071.5353862117336</v>
      </c>
      <c r="G473" s="48"/>
      <c r="H473" s="98">
        <f t="shared" si="74"/>
        <v>100000</v>
      </c>
      <c r="I473" s="73">
        <v>5000</v>
      </c>
      <c r="J473" s="98">
        <f t="shared" si="75"/>
        <v>68071.535386211734</v>
      </c>
      <c r="K473" s="77">
        <f t="shared" si="76"/>
        <v>-36928.464613788266</v>
      </c>
      <c r="M473" s="98">
        <f t="shared" si="77"/>
        <v>60000</v>
      </c>
      <c r="N473" s="73">
        <f t="shared" si="78"/>
        <v>0</v>
      </c>
      <c r="O473" s="98">
        <f t="shared" si="79"/>
        <v>68071.535386211734</v>
      </c>
      <c r="P473" s="77">
        <f t="shared" si="80"/>
        <v>8071.5353862117336</v>
      </c>
    </row>
    <row r="474" spans="1:16" x14ac:dyDescent="0.55000000000000004">
      <c r="A474" s="73">
        <v>472</v>
      </c>
      <c r="B474" s="74">
        <v>584.38673055207983</v>
      </c>
      <c r="C474" s="98">
        <f t="shared" si="71"/>
        <v>60000</v>
      </c>
      <c r="D474" s="73" t="s">
        <v>150</v>
      </c>
      <c r="E474" s="98">
        <f t="shared" si="72"/>
        <v>75000</v>
      </c>
      <c r="F474" s="77">
        <f t="shared" si="73"/>
        <v>15000</v>
      </c>
      <c r="G474" s="48"/>
      <c r="H474" s="98">
        <f t="shared" si="74"/>
        <v>100000</v>
      </c>
      <c r="I474" s="73">
        <v>5000</v>
      </c>
      <c r="J474" s="98">
        <f t="shared" si="75"/>
        <v>87658.009582811967</v>
      </c>
      <c r="K474" s="77">
        <f t="shared" si="76"/>
        <v>-17341.990417188033</v>
      </c>
      <c r="M474" s="98">
        <f t="shared" si="77"/>
        <v>100000</v>
      </c>
      <c r="N474" s="73">
        <f t="shared" si="78"/>
        <v>5000</v>
      </c>
      <c r="O474" s="98">
        <f t="shared" si="79"/>
        <v>87658.009582811967</v>
      </c>
      <c r="P474" s="77">
        <f t="shared" si="80"/>
        <v>-17341.990417188033</v>
      </c>
    </row>
    <row r="475" spans="1:16" x14ac:dyDescent="0.55000000000000004">
      <c r="A475" s="73">
        <v>473</v>
      </c>
      <c r="B475" s="74">
        <v>387.15781121250041</v>
      </c>
      <c r="C475" s="98">
        <f t="shared" si="71"/>
        <v>60000</v>
      </c>
      <c r="D475" s="73" t="s">
        <v>150</v>
      </c>
      <c r="E475" s="98">
        <f t="shared" si="72"/>
        <v>58073.671681875057</v>
      </c>
      <c r="F475" s="77">
        <f t="shared" si="73"/>
        <v>-1926.3283181249426</v>
      </c>
      <c r="G475" s="48"/>
      <c r="H475" s="98">
        <f t="shared" si="74"/>
        <v>100000</v>
      </c>
      <c r="I475" s="73">
        <v>5000</v>
      </c>
      <c r="J475" s="98">
        <f t="shared" si="75"/>
        <v>58073.671681875057</v>
      </c>
      <c r="K475" s="77">
        <f t="shared" si="76"/>
        <v>-46926.328318124943</v>
      </c>
      <c r="M475" s="98">
        <f t="shared" si="77"/>
        <v>60000</v>
      </c>
      <c r="N475" s="73">
        <f t="shared" si="78"/>
        <v>0</v>
      </c>
      <c r="O475" s="98">
        <f t="shared" si="79"/>
        <v>58073.671681875057</v>
      </c>
      <c r="P475" s="77">
        <f t="shared" si="80"/>
        <v>-1926.3283181249426</v>
      </c>
    </row>
    <row r="476" spans="1:16" x14ac:dyDescent="0.55000000000000004">
      <c r="A476" s="73">
        <v>474</v>
      </c>
      <c r="B476" s="74">
        <v>664.53444013794365</v>
      </c>
      <c r="C476" s="98">
        <f t="shared" si="71"/>
        <v>60000</v>
      </c>
      <c r="D476" s="73" t="s">
        <v>150</v>
      </c>
      <c r="E476" s="98">
        <f t="shared" si="72"/>
        <v>75000</v>
      </c>
      <c r="F476" s="77">
        <f t="shared" si="73"/>
        <v>15000</v>
      </c>
      <c r="G476" s="48"/>
      <c r="H476" s="98">
        <f t="shared" si="74"/>
        <v>100000</v>
      </c>
      <c r="I476" s="73">
        <v>5000</v>
      </c>
      <c r="J476" s="98">
        <f t="shared" si="75"/>
        <v>99680.16602069154</v>
      </c>
      <c r="K476" s="77">
        <f t="shared" si="76"/>
        <v>-5319.8339793084597</v>
      </c>
      <c r="M476" s="98">
        <f t="shared" si="77"/>
        <v>100000</v>
      </c>
      <c r="N476" s="73">
        <f t="shared" si="78"/>
        <v>5000</v>
      </c>
      <c r="O476" s="98">
        <f t="shared" si="79"/>
        <v>99680.16602069154</v>
      </c>
      <c r="P476" s="77">
        <f t="shared" si="80"/>
        <v>-5319.8339793084597</v>
      </c>
    </row>
    <row r="477" spans="1:16" x14ac:dyDescent="0.55000000000000004">
      <c r="A477" s="73">
        <v>475</v>
      </c>
      <c r="B477" s="74">
        <v>267.69615771965698</v>
      </c>
      <c r="C477" s="98">
        <f t="shared" si="71"/>
        <v>60000</v>
      </c>
      <c r="D477" s="73" t="s">
        <v>150</v>
      </c>
      <c r="E477" s="98">
        <f t="shared" si="72"/>
        <v>40154.423657948544</v>
      </c>
      <c r="F477" s="77">
        <f t="shared" si="73"/>
        <v>-19845.576342051456</v>
      </c>
      <c r="G477" s="48"/>
      <c r="H477" s="98">
        <f t="shared" si="74"/>
        <v>100000</v>
      </c>
      <c r="I477" s="73">
        <v>5000</v>
      </c>
      <c r="J477" s="98">
        <f t="shared" si="75"/>
        <v>40154.423657948544</v>
      </c>
      <c r="K477" s="77">
        <f t="shared" si="76"/>
        <v>-64845.576342051456</v>
      </c>
      <c r="M477" s="98">
        <f t="shared" si="77"/>
        <v>60000</v>
      </c>
      <c r="N477" s="73">
        <f t="shared" si="78"/>
        <v>0</v>
      </c>
      <c r="O477" s="98">
        <f t="shared" si="79"/>
        <v>40154.423657948544</v>
      </c>
      <c r="P477" s="77">
        <f t="shared" si="80"/>
        <v>-19845.576342051456</v>
      </c>
    </row>
    <row r="478" spans="1:16" x14ac:dyDescent="0.55000000000000004">
      <c r="A478" s="73">
        <v>476</v>
      </c>
      <c r="B478" s="74">
        <v>775.48142948698387</v>
      </c>
      <c r="C478" s="98">
        <f t="shared" si="71"/>
        <v>60000</v>
      </c>
      <c r="D478" s="73" t="s">
        <v>150</v>
      </c>
      <c r="E478" s="98">
        <f t="shared" si="72"/>
        <v>75000</v>
      </c>
      <c r="F478" s="77">
        <f t="shared" si="73"/>
        <v>15000</v>
      </c>
      <c r="G478" s="48"/>
      <c r="H478" s="98">
        <f t="shared" si="74"/>
        <v>100000</v>
      </c>
      <c r="I478" s="73">
        <v>5000</v>
      </c>
      <c r="J478" s="98">
        <f t="shared" si="75"/>
        <v>116322.21442304758</v>
      </c>
      <c r="K478" s="77">
        <f t="shared" si="76"/>
        <v>11322.214423047582</v>
      </c>
      <c r="M478" s="98">
        <f t="shared" si="77"/>
        <v>100000</v>
      </c>
      <c r="N478" s="73">
        <f t="shared" si="78"/>
        <v>5000</v>
      </c>
      <c r="O478" s="98">
        <f t="shared" si="79"/>
        <v>116322.21442304758</v>
      </c>
      <c r="P478" s="77">
        <f t="shared" si="80"/>
        <v>11322.214423047582</v>
      </c>
    </row>
    <row r="479" spans="1:16" x14ac:dyDescent="0.55000000000000004">
      <c r="A479" s="73">
        <v>477</v>
      </c>
      <c r="B479" s="74">
        <v>330.86947233497119</v>
      </c>
      <c r="C479" s="98">
        <f t="shared" si="71"/>
        <v>60000</v>
      </c>
      <c r="D479" s="73" t="s">
        <v>150</v>
      </c>
      <c r="E479" s="98">
        <f t="shared" si="72"/>
        <v>49630.420850245682</v>
      </c>
      <c r="F479" s="77">
        <f t="shared" si="73"/>
        <v>-10369.579149754318</v>
      </c>
      <c r="G479" s="48"/>
      <c r="H479" s="98">
        <f t="shared" si="74"/>
        <v>100000</v>
      </c>
      <c r="I479" s="73">
        <v>5000</v>
      </c>
      <c r="J479" s="98">
        <f t="shared" si="75"/>
        <v>49630.420850245682</v>
      </c>
      <c r="K479" s="77">
        <f t="shared" si="76"/>
        <v>-55369.579149754318</v>
      </c>
      <c r="M479" s="98">
        <f t="shared" si="77"/>
        <v>60000</v>
      </c>
      <c r="N479" s="73">
        <f t="shared" si="78"/>
        <v>0</v>
      </c>
      <c r="O479" s="98">
        <f t="shared" si="79"/>
        <v>49630.420850245682</v>
      </c>
      <c r="P479" s="77">
        <f t="shared" si="80"/>
        <v>-10369.579149754318</v>
      </c>
    </row>
    <row r="480" spans="1:16" x14ac:dyDescent="0.55000000000000004">
      <c r="A480" s="73">
        <v>478</v>
      </c>
      <c r="B480" s="74">
        <v>436.79921872615739</v>
      </c>
      <c r="C480" s="98">
        <f t="shared" si="71"/>
        <v>60000</v>
      </c>
      <c r="D480" s="73" t="s">
        <v>150</v>
      </c>
      <c r="E480" s="98">
        <f t="shared" si="72"/>
        <v>65519.882808923612</v>
      </c>
      <c r="F480" s="77">
        <f t="shared" si="73"/>
        <v>5519.8828089236122</v>
      </c>
      <c r="G480" s="48"/>
      <c r="H480" s="98">
        <f t="shared" si="74"/>
        <v>100000</v>
      </c>
      <c r="I480" s="73">
        <v>5000</v>
      </c>
      <c r="J480" s="98">
        <f t="shared" si="75"/>
        <v>65519.882808923612</v>
      </c>
      <c r="K480" s="77">
        <f t="shared" si="76"/>
        <v>-39480.117191076388</v>
      </c>
      <c r="M480" s="98">
        <f t="shared" si="77"/>
        <v>60000</v>
      </c>
      <c r="N480" s="73">
        <f t="shared" si="78"/>
        <v>0</v>
      </c>
      <c r="O480" s="98">
        <f t="shared" si="79"/>
        <v>65519.882808923612</v>
      </c>
      <c r="P480" s="77">
        <f t="shared" si="80"/>
        <v>5519.8828089236122</v>
      </c>
    </row>
    <row r="481" spans="1:16" x14ac:dyDescent="0.55000000000000004">
      <c r="A481" s="73">
        <v>479</v>
      </c>
      <c r="B481" s="74">
        <v>477.70622882778406</v>
      </c>
      <c r="C481" s="98">
        <f t="shared" si="71"/>
        <v>60000</v>
      </c>
      <c r="D481" s="73" t="s">
        <v>150</v>
      </c>
      <c r="E481" s="98">
        <f t="shared" si="72"/>
        <v>71655.934324167611</v>
      </c>
      <c r="F481" s="77">
        <f t="shared" si="73"/>
        <v>11655.934324167611</v>
      </c>
      <c r="G481" s="48"/>
      <c r="H481" s="98">
        <f t="shared" si="74"/>
        <v>100000</v>
      </c>
      <c r="I481" s="73">
        <v>5000</v>
      </c>
      <c r="J481" s="98">
        <f t="shared" si="75"/>
        <v>71655.934324167611</v>
      </c>
      <c r="K481" s="77">
        <f t="shared" si="76"/>
        <v>-33344.065675832389</v>
      </c>
      <c r="M481" s="98">
        <f t="shared" si="77"/>
        <v>60000</v>
      </c>
      <c r="N481" s="73">
        <f t="shared" si="78"/>
        <v>0</v>
      </c>
      <c r="O481" s="98">
        <f t="shared" si="79"/>
        <v>71655.934324167611</v>
      </c>
      <c r="P481" s="77">
        <f t="shared" si="80"/>
        <v>11655.934324167611</v>
      </c>
    </row>
    <row r="482" spans="1:16" x14ac:dyDescent="0.55000000000000004">
      <c r="A482" s="73">
        <v>480</v>
      </c>
      <c r="B482" s="74">
        <v>553.73393963438821</v>
      </c>
      <c r="C482" s="98">
        <f t="shared" si="71"/>
        <v>60000</v>
      </c>
      <c r="D482" s="73" t="s">
        <v>150</v>
      </c>
      <c r="E482" s="98">
        <f t="shared" si="72"/>
        <v>75000</v>
      </c>
      <c r="F482" s="77">
        <f t="shared" si="73"/>
        <v>15000</v>
      </c>
      <c r="G482" s="48"/>
      <c r="H482" s="98">
        <f t="shared" si="74"/>
        <v>100000</v>
      </c>
      <c r="I482" s="73">
        <v>5000</v>
      </c>
      <c r="J482" s="98">
        <f t="shared" si="75"/>
        <v>83060.090945158227</v>
      </c>
      <c r="K482" s="77">
        <f t="shared" si="76"/>
        <v>-21939.909054841773</v>
      </c>
      <c r="M482" s="98">
        <f t="shared" si="77"/>
        <v>100000</v>
      </c>
      <c r="N482" s="73">
        <f t="shared" si="78"/>
        <v>5000</v>
      </c>
      <c r="O482" s="98">
        <f t="shared" si="79"/>
        <v>83060.090945158227</v>
      </c>
      <c r="P482" s="77">
        <f t="shared" si="80"/>
        <v>-21939.909054841773</v>
      </c>
    </row>
    <row r="483" spans="1:16" x14ac:dyDescent="0.55000000000000004">
      <c r="A483" s="73">
        <v>481</v>
      </c>
      <c r="B483" s="74">
        <v>405.26749473555708</v>
      </c>
      <c r="C483" s="98">
        <f t="shared" si="71"/>
        <v>60000</v>
      </c>
      <c r="D483" s="73" t="s">
        <v>150</v>
      </c>
      <c r="E483" s="98">
        <f t="shared" si="72"/>
        <v>60790.124210333561</v>
      </c>
      <c r="F483" s="77">
        <f t="shared" si="73"/>
        <v>790.12421033356077</v>
      </c>
      <c r="G483" s="48"/>
      <c r="H483" s="98">
        <f t="shared" si="74"/>
        <v>100000</v>
      </c>
      <c r="I483" s="73">
        <v>5000</v>
      </c>
      <c r="J483" s="98">
        <f t="shared" si="75"/>
        <v>60790.124210333561</v>
      </c>
      <c r="K483" s="77">
        <f t="shared" si="76"/>
        <v>-44209.875789666439</v>
      </c>
      <c r="M483" s="98">
        <f t="shared" si="77"/>
        <v>60000</v>
      </c>
      <c r="N483" s="73">
        <f t="shared" si="78"/>
        <v>0</v>
      </c>
      <c r="O483" s="98">
        <f t="shared" si="79"/>
        <v>60790.124210333561</v>
      </c>
      <c r="P483" s="77">
        <f t="shared" si="80"/>
        <v>790.12421033356077</v>
      </c>
    </row>
    <row r="484" spans="1:16" x14ac:dyDescent="0.55000000000000004">
      <c r="A484" s="73">
        <v>482</v>
      </c>
      <c r="B484" s="74">
        <v>684.14563432721957</v>
      </c>
      <c r="C484" s="98">
        <f t="shared" si="71"/>
        <v>60000</v>
      </c>
      <c r="D484" s="73" t="s">
        <v>150</v>
      </c>
      <c r="E484" s="98">
        <f t="shared" si="72"/>
        <v>75000</v>
      </c>
      <c r="F484" s="77">
        <f t="shared" si="73"/>
        <v>15000</v>
      </c>
      <c r="G484" s="48"/>
      <c r="H484" s="98">
        <f t="shared" si="74"/>
        <v>100000</v>
      </c>
      <c r="I484" s="73">
        <v>5000</v>
      </c>
      <c r="J484" s="98">
        <f t="shared" si="75"/>
        <v>102621.84514908293</v>
      </c>
      <c r="K484" s="77">
        <f t="shared" si="76"/>
        <v>-2378.154850917068</v>
      </c>
      <c r="M484" s="98">
        <f t="shared" si="77"/>
        <v>100000</v>
      </c>
      <c r="N484" s="73">
        <f t="shared" si="78"/>
        <v>5000</v>
      </c>
      <c r="O484" s="98">
        <f t="shared" si="79"/>
        <v>102621.84514908293</v>
      </c>
      <c r="P484" s="77">
        <f t="shared" si="80"/>
        <v>-2378.154850917068</v>
      </c>
    </row>
    <row r="485" spans="1:16" x14ac:dyDescent="0.55000000000000004">
      <c r="A485" s="73">
        <v>483</v>
      </c>
      <c r="B485" s="74">
        <v>430.06073183385723</v>
      </c>
      <c r="C485" s="98">
        <f t="shared" si="71"/>
        <v>60000</v>
      </c>
      <c r="D485" s="73" t="s">
        <v>150</v>
      </c>
      <c r="E485" s="98">
        <f t="shared" si="72"/>
        <v>64509.109775078585</v>
      </c>
      <c r="F485" s="77">
        <f t="shared" si="73"/>
        <v>4509.1097750785848</v>
      </c>
      <c r="G485" s="48"/>
      <c r="H485" s="98">
        <f t="shared" si="74"/>
        <v>100000</v>
      </c>
      <c r="I485" s="73">
        <v>5000</v>
      </c>
      <c r="J485" s="98">
        <f t="shared" si="75"/>
        <v>64509.109775078585</v>
      </c>
      <c r="K485" s="77">
        <f t="shared" si="76"/>
        <v>-40490.890224921415</v>
      </c>
      <c r="M485" s="98">
        <f t="shared" si="77"/>
        <v>60000</v>
      </c>
      <c r="N485" s="73">
        <f t="shared" si="78"/>
        <v>0</v>
      </c>
      <c r="O485" s="98">
        <f t="shared" si="79"/>
        <v>64509.109775078585</v>
      </c>
      <c r="P485" s="77">
        <f t="shared" si="80"/>
        <v>4509.1097750785848</v>
      </c>
    </row>
    <row r="486" spans="1:16" x14ac:dyDescent="0.55000000000000004">
      <c r="A486" s="73">
        <v>484</v>
      </c>
      <c r="B486" s="74">
        <v>695.97460860011597</v>
      </c>
      <c r="C486" s="98">
        <f t="shared" si="71"/>
        <v>60000</v>
      </c>
      <c r="D486" s="73" t="s">
        <v>150</v>
      </c>
      <c r="E486" s="98">
        <f t="shared" si="72"/>
        <v>75000</v>
      </c>
      <c r="F486" s="77">
        <f t="shared" si="73"/>
        <v>15000</v>
      </c>
      <c r="G486" s="48"/>
      <c r="H486" s="98">
        <f t="shared" si="74"/>
        <v>100000</v>
      </c>
      <c r="I486" s="73">
        <v>5000</v>
      </c>
      <c r="J486" s="98">
        <f t="shared" si="75"/>
        <v>104396.19129001739</v>
      </c>
      <c r="K486" s="77">
        <f t="shared" si="76"/>
        <v>-603.80870998260798</v>
      </c>
      <c r="M486" s="98">
        <f t="shared" si="77"/>
        <v>100000</v>
      </c>
      <c r="N486" s="73">
        <f t="shared" si="78"/>
        <v>5000</v>
      </c>
      <c r="O486" s="98">
        <f t="shared" si="79"/>
        <v>104396.19129001739</v>
      </c>
      <c r="P486" s="77">
        <f t="shared" si="80"/>
        <v>-603.80870998260798</v>
      </c>
    </row>
    <row r="487" spans="1:16" x14ac:dyDescent="0.55000000000000004">
      <c r="A487" s="73">
        <v>485</v>
      </c>
      <c r="B487" s="74">
        <v>333.39640491958374</v>
      </c>
      <c r="C487" s="98">
        <f t="shared" si="71"/>
        <v>60000</v>
      </c>
      <c r="D487" s="73" t="s">
        <v>150</v>
      </c>
      <c r="E487" s="98">
        <f t="shared" si="72"/>
        <v>50009.460737937559</v>
      </c>
      <c r="F487" s="77">
        <f t="shared" si="73"/>
        <v>-9990.5392620624407</v>
      </c>
      <c r="G487" s="48"/>
      <c r="H487" s="98">
        <f t="shared" si="74"/>
        <v>100000</v>
      </c>
      <c r="I487" s="73">
        <v>5000</v>
      </c>
      <c r="J487" s="98">
        <f t="shared" si="75"/>
        <v>50009.460737937559</v>
      </c>
      <c r="K487" s="77">
        <f t="shared" si="76"/>
        <v>-54990.539262062441</v>
      </c>
      <c r="M487" s="98">
        <f t="shared" si="77"/>
        <v>60000</v>
      </c>
      <c r="N487" s="73">
        <f t="shared" si="78"/>
        <v>0</v>
      </c>
      <c r="O487" s="98">
        <f t="shared" si="79"/>
        <v>50009.460737937559</v>
      </c>
      <c r="P487" s="77">
        <f t="shared" si="80"/>
        <v>-9990.5392620624407</v>
      </c>
    </row>
    <row r="488" spans="1:16" x14ac:dyDescent="0.55000000000000004">
      <c r="A488" s="73">
        <v>486</v>
      </c>
      <c r="B488" s="74">
        <v>577.00735496078369</v>
      </c>
      <c r="C488" s="98">
        <f t="shared" si="71"/>
        <v>60000</v>
      </c>
      <c r="D488" s="73" t="s">
        <v>150</v>
      </c>
      <c r="E488" s="98">
        <f t="shared" si="72"/>
        <v>75000</v>
      </c>
      <c r="F488" s="77">
        <f t="shared" si="73"/>
        <v>15000</v>
      </c>
      <c r="G488" s="48"/>
      <c r="H488" s="98">
        <f t="shared" si="74"/>
        <v>100000</v>
      </c>
      <c r="I488" s="73">
        <v>5000</v>
      </c>
      <c r="J488" s="98">
        <f t="shared" si="75"/>
        <v>86551.103244117548</v>
      </c>
      <c r="K488" s="77">
        <f t="shared" si="76"/>
        <v>-18448.896755882452</v>
      </c>
      <c r="M488" s="98">
        <f t="shared" si="77"/>
        <v>100000</v>
      </c>
      <c r="N488" s="73">
        <f t="shared" si="78"/>
        <v>5000</v>
      </c>
      <c r="O488" s="98">
        <f t="shared" si="79"/>
        <v>86551.103244117548</v>
      </c>
      <c r="P488" s="77">
        <f t="shared" si="80"/>
        <v>-18448.896755882452</v>
      </c>
    </row>
    <row r="489" spans="1:16" x14ac:dyDescent="0.55000000000000004">
      <c r="A489" s="73">
        <v>487</v>
      </c>
      <c r="B489" s="74">
        <v>694.14349803155619</v>
      </c>
      <c r="C489" s="98">
        <f t="shared" si="71"/>
        <v>60000</v>
      </c>
      <c r="D489" s="73" t="s">
        <v>150</v>
      </c>
      <c r="E489" s="98">
        <f t="shared" si="72"/>
        <v>75000</v>
      </c>
      <c r="F489" s="77">
        <f t="shared" si="73"/>
        <v>15000</v>
      </c>
      <c r="G489" s="48"/>
      <c r="H489" s="98">
        <f t="shared" si="74"/>
        <v>100000</v>
      </c>
      <c r="I489" s="73">
        <v>5000</v>
      </c>
      <c r="J489" s="98">
        <f t="shared" si="75"/>
        <v>104121.52470473343</v>
      </c>
      <c r="K489" s="77">
        <f t="shared" si="76"/>
        <v>-878.47529526657308</v>
      </c>
      <c r="M489" s="98">
        <f t="shared" si="77"/>
        <v>100000</v>
      </c>
      <c r="N489" s="73">
        <f t="shared" si="78"/>
        <v>5000</v>
      </c>
      <c r="O489" s="98">
        <f t="shared" si="79"/>
        <v>104121.52470473343</v>
      </c>
      <c r="P489" s="77">
        <f t="shared" si="80"/>
        <v>-878.47529526657308</v>
      </c>
    </row>
    <row r="490" spans="1:16" x14ac:dyDescent="0.55000000000000004">
      <c r="A490" s="73">
        <v>488</v>
      </c>
      <c r="B490" s="74">
        <v>751.78685872981964</v>
      </c>
      <c r="C490" s="98">
        <f t="shared" si="71"/>
        <v>60000</v>
      </c>
      <c r="D490" s="73" t="s">
        <v>150</v>
      </c>
      <c r="E490" s="98">
        <f t="shared" si="72"/>
        <v>75000</v>
      </c>
      <c r="F490" s="77">
        <f t="shared" si="73"/>
        <v>15000</v>
      </c>
      <c r="G490" s="48"/>
      <c r="H490" s="98">
        <f t="shared" si="74"/>
        <v>100000</v>
      </c>
      <c r="I490" s="73">
        <v>5000</v>
      </c>
      <c r="J490" s="98">
        <f t="shared" si="75"/>
        <v>112768.02880947295</v>
      </c>
      <c r="K490" s="77">
        <f t="shared" si="76"/>
        <v>7768.0288094729476</v>
      </c>
      <c r="M490" s="98">
        <f t="shared" si="77"/>
        <v>100000</v>
      </c>
      <c r="N490" s="73">
        <f t="shared" si="78"/>
        <v>5000</v>
      </c>
      <c r="O490" s="98">
        <f t="shared" si="79"/>
        <v>112768.02880947295</v>
      </c>
      <c r="P490" s="77">
        <f t="shared" si="80"/>
        <v>7768.0288094729476</v>
      </c>
    </row>
    <row r="491" spans="1:16" x14ac:dyDescent="0.55000000000000004">
      <c r="A491" s="73">
        <v>489</v>
      </c>
      <c r="B491" s="74">
        <v>393.27372051149018</v>
      </c>
      <c r="C491" s="98">
        <f t="shared" si="71"/>
        <v>60000</v>
      </c>
      <c r="D491" s="73" t="s">
        <v>150</v>
      </c>
      <c r="E491" s="98">
        <f t="shared" si="72"/>
        <v>58991.05807672353</v>
      </c>
      <c r="F491" s="77">
        <f t="shared" si="73"/>
        <v>-1008.9419232764703</v>
      </c>
      <c r="G491" s="48"/>
      <c r="H491" s="98">
        <f t="shared" si="74"/>
        <v>100000</v>
      </c>
      <c r="I491" s="73">
        <v>5000</v>
      </c>
      <c r="J491" s="98">
        <f t="shared" si="75"/>
        <v>58991.05807672353</v>
      </c>
      <c r="K491" s="77">
        <f t="shared" si="76"/>
        <v>-46008.94192327647</v>
      </c>
      <c r="M491" s="98">
        <f t="shared" si="77"/>
        <v>60000</v>
      </c>
      <c r="N491" s="73">
        <f t="shared" si="78"/>
        <v>0</v>
      </c>
      <c r="O491" s="98">
        <f t="shared" si="79"/>
        <v>58991.05807672353</v>
      </c>
      <c r="P491" s="77">
        <f t="shared" si="80"/>
        <v>-1008.9419232764703</v>
      </c>
    </row>
    <row r="492" spans="1:16" x14ac:dyDescent="0.55000000000000004">
      <c r="A492" s="73">
        <v>490</v>
      </c>
      <c r="B492" s="74">
        <v>400.90945158238469</v>
      </c>
      <c r="C492" s="98">
        <f t="shared" si="71"/>
        <v>60000</v>
      </c>
      <c r="D492" s="73" t="s">
        <v>150</v>
      </c>
      <c r="E492" s="98">
        <f t="shared" si="72"/>
        <v>60136.417737357704</v>
      </c>
      <c r="F492" s="77">
        <f t="shared" si="73"/>
        <v>136.41773735770403</v>
      </c>
      <c r="G492" s="48"/>
      <c r="H492" s="98">
        <f t="shared" si="74"/>
        <v>100000</v>
      </c>
      <c r="I492" s="73">
        <v>5000</v>
      </c>
      <c r="J492" s="98">
        <f t="shared" si="75"/>
        <v>60136.417737357704</v>
      </c>
      <c r="K492" s="77">
        <f t="shared" si="76"/>
        <v>-44863.582262642296</v>
      </c>
      <c r="M492" s="98">
        <f t="shared" si="77"/>
        <v>60000</v>
      </c>
      <c r="N492" s="73">
        <f t="shared" si="78"/>
        <v>0</v>
      </c>
      <c r="O492" s="98">
        <f t="shared" si="79"/>
        <v>60136.417737357704</v>
      </c>
      <c r="P492" s="77">
        <f t="shared" si="80"/>
        <v>136.41773735770403</v>
      </c>
    </row>
    <row r="493" spans="1:16" x14ac:dyDescent="0.55000000000000004">
      <c r="A493" s="73">
        <v>491</v>
      </c>
      <c r="B493" s="74">
        <v>355.14999847407455</v>
      </c>
      <c r="C493" s="98">
        <f t="shared" si="71"/>
        <v>60000</v>
      </c>
      <c r="D493" s="73" t="s">
        <v>150</v>
      </c>
      <c r="E493" s="98">
        <f t="shared" si="72"/>
        <v>53272.499771111179</v>
      </c>
      <c r="F493" s="77">
        <f t="shared" si="73"/>
        <v>-6727.5002288888209</v>
      </c>
      <c r="G493" s="48"/>
      <c r="H493" s="98">
        <f t="shared" si="74"/>
        <v>100000</v>
      </c>
      <c r="I493" s="73">
        <v>5000</v>
      </c>
      <c r="J493" s="98">
        <f t="shared" si="75"/>
        <v>53272.499771111179</v>
      </c>
      <c r="K493" s="77">
        <f t="shared" si="76"/>
        <v>-51727.500228888821</v>
      </c>
      <c r="M493" s="98">
        <f t="shared" si="77"/>
        <v>60000</v>
      </c>
      <c r="N493" s="73">
        <f t="shared" si="78"/>
        <v>0</v>
      </c>
      <c r="O493" s="98">
        <f t="shared" si="79"/>
        <v>53272.499771111179</v>
      </c>
      <c r="P493" s="77">
        <f t="shared" si="80"/>
        <v>-6727.5002288888209</v>
      </c>
    </row>
    <row r="494" spans="1:16" x14ac:dyDescent="0.55000000000000004">
      <c r="A494" s="73">
        <v>492</v>
      </c>
      <c r="B494" s="74">
        <v>340.40955839716787</v>
      </c>
      <c r="C494" s="98">
        <f t="shared" si="71"/>
        <v>60000</v>
      </c>
      <c r="D494" s="73" t="s">
        <v>150</v>
      </c>
      <c r="E494" s="98">
        <f t="shared" si="72"/>
        <v>51061.433759575179</v>
      </c>
      <c r="F494" s="77">
        <f t="shared" si="73"/>
        <v>-8938.5662404248214</v>
      </c>
      <c r="G494" s="48"/>
      <c r="H494" s="98">
        <f t="shared" si="74"/>
        <v>100000</v>
      </c>
      <c r="I494" s="73">
        <v>5000</v>
      </c>
      <c r="J494" s="98">
        <f t="shared" si="75"/>
        <v>51061.433759575179</v>
      </c>
      <c r="K494" s="77">
        <f t="shared" si="76"/>
        <v>-53938.566240424821</v>
      </c>
      <c r="M494" s="98">
        <f t="shared" si="77"/>
        <v>60000</v>
      </c>
      <c r="N494" s="73">
        <f t="shared" si="78"/>
        <v>0</v>
      </c>
      <c r="O494" s="98">
        <f t="shared" si="79"/>
        <v>51061.433759575179</v>
      </c>
      <c r="P494" s="77">
        <f t="shared" si="80"/>
        <v>-8938.5662404248214</v>
      </c>
    </row>
    <row r="495" spans="1:16" x14ac:dyDescent="0.55000000000000004">
      <c r="A495" s="73">
        <v>493</v>
      </c>
      <c r="B495" s="74">
        <v>602.51472518082221</v>
      </c>
      <c r="C495" s="98">
        <f t="shared" si="71"/>
        <v>60000</v>
      </c>
      <c r="D495" s="73" t="s">
        <v>150</v>
      </c>
      <c r="E495" s="98">
        <f t="shared" si="72"/>
        <v>75000</v>
      </c>
      <c r="F495" s="77">
        <f t="shared" si="73"/>
        <v>15000</v>
      </c>
      <c r="G495" s="48"/>
      <c r="H495" s="98">
        <f t="shared" si="74"/>
        <v>100000</v>
      </c>
      <c r="I495" s="73">
        <v>5000</v>
      </c>
      <c r="J495" s="98">
        <f t="shared" si="75"/>
        <v>90377.208777123335</v>
      </c>
      <c r="K495" s="77">
        <f t="shared" si="76"/>
        <v>-14622.791222876665</v>
      </c>
      <c r="M495" s="98">
        <f t="shared" si="77"/>
        <v>100000</v>
      </c>
      <c r="N495" s="73">
        <f t="shared" si="78"/>
        <v>5000</v>
      </c>
      <c r="O495" s="98">
        <f t="shared" si="79"/>
        <v>90377.208777123335</v>
      </c>
      <c r="P495" s="77">
        <f t="shared" si="80"/>
        <v>-14622.791222876665</v>
      </c>
    </row>
    <row r="496" spans="1:16" x14ac:dyDescent="0.55000000000000004">
      <c r="A496" s="73">
        <v>494</v>
      </c>
      <c r="B496" s="74">
        <v>777.14774010437327</v>
      </c>
      <c r="C496" s="98">
        <f t="shared" si="71"/>
        <v>60000</v>
      </c>
      <c r="D496" s="73" t="s">
        <v>150</v>
      </c>
      <c r="E496" s="98">
        <f t="shared" si="72"/>
        <v>75000</v>
      </c>
      <c r="F496" s="77">
        <f t="shared" si="73"/>
        <v>15000</v>
      </c>
      <c r="G496" s="48"/>
      <c r="H496" s="98">
        <f t="shared" si="74"/>
        <v>100000</v>
      </c>
      <c r="I496" s="73">
        <v>5000</v>
      </c>
      <c r="J496" s="98">
        <f t="shared" si="75"/>
        <v>116572.16101565599</v>
      </c>
      <c r="K496" s="77">
        <f t="shared" si="76"/>
        <v>11572.161015655991</v>
      </c>
      <c r="M496" s="98">
        <f t="shared" si="77"/>
        <v>100000</v>
      </c>
      <c r="N496" s="73">
        <f t="shared" si="78"/>
        <v>5000</v>
      </c>
      <c r="O496" s="98">
        <f t="shared" si="79"/>
        <v>116572.16101565599</v>
      </c>
      <c r="P496" s="77">
        <f t="shared" si="80"/>
        <v>11572.161015655991</v>
      </c>
    </row>
    <row r="497" spans="1:16" x14ac:dyDescent="0.55000000000000004">
      <c r="A497" s="73">
        <v>495</v>
      </c>
      <c r="B497" s="74">
        <v>626.88680684835344</v>
      </c>
      <c r="C497" s="98">
        <f t="shared" si="71"/>
        <v>60000</v>
      </c>
      <c r="D497" s="73" t="s">
        <v>150</v>
      </c>
      <c r="E497" s="98">
        <f t="shared" si="72"/>
        <v>75000</v>
      </c>
      <c r="F497" s="77">
        <f t="shared" si="73"/>
        <v>15000</v>
      </c>
      <c r="G497" s="48"/>
      <c r="H497" s="98">
        <f t="shared" si="74"/>
        <v>100000</v>
      </c>
      <c r="I497" s="73">
        <v>5000</v>
      </c>
      <c r="J497" s="98">
        <f t="shared" si="75"/>
        <v>94033.021027253009</v>
      </c>
      <c r="K497" s="77">
        <f t="shared" si="76"/>
        <v>-10966.978972746991</v>
      </c>
      <c r="M497" s="98">
        <f t="shared" si="77"/>
        <v>100000</v>
      </c>
      <c r="N497" s="73">
        <f t="shared" si="78"/>
        <v>5000</v>
      </c>
      <c r="O497" s="98">
        <f t="shared" si="79"/>
        <v>94033.021027253009</v>
      </c>
      <c r="P497" s="77">
        <f t="shared" si="80"/>
        <v>-10966.978972746991</v>
      </c>
    </row>
    <row r="498" spans="1:16" x14ac:dyDescent="0.55000000000000004">
      <c r="A498" s="73">
        <v>496</v>
      </c>
      <c r="B498" s="74">
        <v>687.69798883022554</v>
      </c>
      <c r="C498" s="98">
        <f t="shared" si="71"/>
        <v>60000</v>
      </c>
      <c r="D498" s="73" t="s">
        <v>150</v>
      </c>
      <c r="E498" s="98">
        <f t="shared" si="72"/>
        <v>75000</v>
      </c>
      <c r="F498" s="77">
        <f t="shared" si="73"/>
        <v>15000</v>
      </c>
      <c r="G498" s="48"/>
      <c r="H498" s="98">
        <f t="shared" si="74"/>
        <v>100000</v>
      </c>
      <c r="I498" s="73">
        <v>5000</v>
      </c>
      <c r="J498" s="98">
        <f t="shared" si="75"/>
        <v>103154.69832453383</v>
      </c>
      <c r="K498" s="77">
        <f t="shared" si="76"/>
        <v>-1845.3016754661658</v>
      </c>
      <c r="M498" s="98">
        <f t="shared" si="77"/>
        <v>100000</v>
      </c>
      <c r="N498" s="73">
        <f t="shared" si="78"/>
        <v>5000</v>
      </c>
      <c r="O498" s="98">
        <f t="shared" si="79"/>
        <v>103154.69832453383</v>
      </c>
      <c r="P498" s="77">
        <f t="shared" si="80"/>
        <v>-1845.3016754661658</v>
      </c>
    </row>
    <row r="499" spans="1:16" x14ac:dyDescent="0.55000000000000004">
      <c r="A499" s="73">
        <v>497</v>
      </c>
      <c r="B499" s="74">
        <v>382.34199041718807</v>
      </c>
      <c r="C499" s="98">
        <f t="shared" si="71"/>
        <v>60000</v>
      </c>
      <c r="D499" s="73" t="s">
        <v>150</v>
      </c>
      <c r="E499" s="98">
        <f t="shared" si="72"/>
        <v>57351.298562578209</v>
      </c>
      <c r="F499" s="77">
        <f t="shared" si="73"/>
        <v>-2648.7014374217906</v>
      </c>
      <c r="G499" s="48"/>
      <c r="H499" s="98">
        <f t="shared" si="74"/>
        <v>100000</v>
      </c>
      <c r="I499" s="73">
        <v>5000</v>
      </c>
      <c r="J499" s="98">
        <f t="shared" si="75"/>
        <v>57351.298562578209</v>
      </c>
      <c r="K499" s="77">
        <f t="shared" si="76"/>
        <v>-47648.701437421791</v>
      </c>
      <c r="M499" s="98">
        <f t="shared" si="77"/>
        <v>60000</v>
      </c>
      <c r="N499" s="73">
        <f t="shared" si="78"/>
        <v>0</v>
      </c>
      <c r="O499" s="98">
        <f t="shared" si="79"/>
        <v>57351.298562578209</v>
      </c>
      <c r="P499" s="77">
        <f t="shared" si="80"/>
        <v>-2648.7014374217906</v>
      </c>
    </row>
    <row r="500" spans="1:16" x14ac:dyDescent="0.55000000000000004">
      <c r="A500" s="73">
        <v>498</v>
      </c>
      <c r="B500" s="74">
        <v>445.68010498367261</v>
      </c>
      <c r="C500" s="98">
        <f t="shared" si="71"/>
        <v>60000</v>
      </c>
      <c r="D500" s="73" t="s">
        <v>150</v>
      </c>
      <c r="E500" s="98">
        <f t="shared" si="72"/>
        <v>66852.01574755089</v>
      </c>
      <c r="F500" s="77">
        <f t="shared" si="73"/>
        <v>6852.0157475508895</v>
      </c>
      <c r="G500" s="48"/>
      <c r="H500" s="98">
        <f t="shared" si="74"/>
        <v>100000</v>
      </c>
      <c r="I500" s="73">
        <v>5000</v>
      </c>
      <c r="J500" s="98">
        <f t="shared" si="75"/>
        <v>66852.01574755089</v>
      </c>
      <c r="K500" s="77">
        <f t="shared" si="76"/>
        <v>-38147.98425244911</v>
      </c>
      <c r="M500" s="98">
        <f t="shared" si="77"/>
        <v>60000</v>
      </c>
      <c r="N500" s="73">
        <f t="shared" si="78"/>
        <v>0</v>
      </c>
      <c r="O500" s="98">
        <f t="shared" si="79"/>
        <v>66852.01574755089</v>
      </c>
      <c r="P500" s="77">
        <f t="shared" si="80"/>
        <v>6852.0157475508895</v>
      </c>
    </row>
    <row r="501" spans="1:16" x14ac:dyDescent="0.55000000000000004">
      <c r="A501" s="73">
        <v>499</v>
      </c>
      <c r="B501" s="74">
        <v>777.93511764885409</v>
      </c>
      <c r="C501" s="98">
        <f t="shared" si="71"/>
        <v>60000</v>
      </c>
      <c r="D501" s="73" t="s">
        <v>150</v>
      </c>
      <c r="E501" s="98">
        <f t="shared" si="72"/>
        <v>75000</v>
      </c>
      <c r="F501" s="77">
        <f t="shared" si="73"/>
        <v>15000</v>
      </c>
      <c r="G501" s="48"/>
      <c r="H501" s="98">
        <f t="shared" si="74"/>
        <v>100000</v>
      </c>
      <c r="I501" s="73">
        <v>5000</v>
      </c>
      <c r="J501" s="98">
        <f t="shared" si="75"/>
        <v>116690.26764732812</v>
      </c>
      <c r="K501" s="77">
        <f t="shared" si="76"/>
        <v>11690.267647328117</v>
      </c>
      <c r="M501" s="98">
        <f t="shared" si="77"/>
        <v>100000</v>
      </c>
      <c r="N501" s="73">
        <f t="shared" si="78"/>
        <v>5000</v>
      </c>
      <c r="O501" s="98">
        <f t="shared" si="79"/>
        <v>116690.26764732812</v>
      </c>
      <c r="P501" s="77">
        <f t="shared" si="80"/>
        <v>11690.267647328117</v>
      </c>
    </row>
    <row r="502" spans="1:16" x14ac:dyDescent="0.55000000000000004">
      <c r="A502" s="73">
        <v>500</v>
      </c>
      <c r="B502" s="74">
        <v>421.96722312082272</v>
      </c>
      <c r="C502" s="98">
        <f t="shared" si="71"/>
        <v>60000</v>
      </c>
      <c r="D502" s="73" t="s">
        <v>150</v>
      </c>
      <c r="E502" s="98">
        <f t="shared" si="72"/>
        <v>63295.083468123412</v>
      </c>
      <c r="F502" s="77">
        <f t="shared" si="73"/>
        <v>3295.0834681234119</v>
      </c>
      <c r="G502" s="48"/>
      <c r="H502" s="98">
        <f t="shared" si="74"/>
        <v>100000</v>
      </c>
      <c r="I502" s="73">
        <v>5000</v>
      </c>
      <c r="J502" s="98">
        <f t="shared" si="75"/>
        <v>63295.083468123412</v>
      </c>
      <c r="K502" s="77">
        <f t="shared" si="76"/>
        <v>-41704.916531876588</v>
      </c>
      <c r="M502" s="98">
        <f t="shared" si="77"/>
        <v>60000</v>
      </c>
      <c r="N502" s="73">
        <f t="shared" si="78"/>
        <v>0</v>
      </c>
      <c r="O502" s="98">
        <f t="shared" si="79"/>
        <v>63295.083468123412</v>
      </c>
      <c r="P502" s="77">
        <f t="shared" si="80"/>
        <v>3295.0834681234119</v>
      </c>
    </row>
    <row r="503" spans="1:16" x14ac:dyDescent="0.55000000000000004">
      <c r="A503" s="73">
        <v>501</v>
      </c>
      <c r="B503" s="74">
        <v>444.83779412213505</v>
      </c>
      <c r="C503" s="98">
        <f t="shared" si="71"/>
        <v>60000</v>
      </c>
      <c r="D503" s="73" t="s">
        <v>150</v>
      </c>
      <c r="E503" s="98">
        <f t="shared" si="72"/>
        <v>66725.669118320264</v>
      </c>
      <c r="F503" s="77">
        <f t="shared" si="73"/>
        <v>6725.6691183202638</v>
      </c>
      <c r="G503" s="48"/>
      <c r="H503" s="98">
        <f t="shared" si="74"/>
        <v>100000</v>
      </c>
      <c r="I503" s="73">
        <v>5000</v>
      </c>
      <c r="J503" s="98">
        <f t="shared" si="75"/>
        <v>66725.669118320264</v>
      </c>
      <c r="K503" s="77">
        <f t="shared" si="76"/>
        <v>-38274.330881679736</v>
      </c>
      <c r="M503" s="98">
        <f t="shared" si="77"/>
        <v>60000</v>
      </c>
      <c r="N503" s="73">
        <f t="shared" si="78"/>
        <v>0</v>
      </c>
      <c r="O503" s="98">
        <f t="shared" si="79"/>
        <v>66725.669118320264</v>
      </c>
      <c r="P503" s="77">
        <f t="shared" si="80"/>
        <v>6725.6691183202638</v>
      </c>
    </row>
    <row r="504" spans="1:16" x14ac:dyDescent="0.55000000000000004">
      <c r="A504" s="73">
        <v>502</v>
      </c>
      <c r="B504" s="74">
        <v>578.93002105777157</v>
      </c>
      <c r="C504" s="98">
        <f t="shared" si="71"/>
        <v>60000</v>
      </c>
      <c r="D504" s="73" t="s">
        <v>150</v>
      </c>
      <c r="E504" s="98">
        <f t="shared" si="72"/>
        <v>75000</v>
      </c>
      <c r="F504" s="77">
        <f t="shared" si="73"/>
        <v>15000</v>
      </c>
      <c r="G504" s="48"/>
      <c r="H504" s="98">
        <f t="shared" si="74"/>
        <v>100000</v>
      </c>
      <c r="I504" s="73">
        <v>5000</v>
      </c>
      <c r="J504" s="98">
        <f t="shared" si="75"/>
        <v>86839.503158665742</v>
      </c>
      <c r="K504" s="77">
        <f t="shared" si="76"/>
        <v>-18160.496841334258</v>
      </c>
      <c r="M504" s="98">
        <f t="shared" si="77"/>
        <v>100000</v>
      </c>
      <c r="N504" s="73">
        <f t="shared" si="78"/>
        <v>5000</v>
      </c>
      <c r="O504" s="98">
        <f t="shared" si="79"/>
        <v>86839.503158665742</v>
      </c>
      <c r="P504" s="77">
        <f t="shared" si="80"/>
        <v>-18160.496841334258</v>
      </c>
    </row>
    <row r="505" spans="1:16" x14ac:dyDescent="0.55000000000000004">
      <c r="A505" s="73">
        <v>503</v>
      </c>
      <c r="B505" s="74">
        <v>265.59038056581318</v>
      </c>
      <c r="C505" s="98">
        <f t="shared" si="71"/>
        <v>60000</v>
      </c>
      <c r="D505" s="73" t="s">
        <v>150</v>
      </c>
      <c r="E505" s="98">
        <f t="shared" si="72"/>
        <v>39838.55708487198</v>
      </c>
      <c r="F505" s="77">
        <f t="shared" si="73"/>
        <v>-20161.44291512802</v>
      </c>
      <c r="G505" s="48"/>
      <c r="H505" s="98">
        <f t="shared" si="74"/>
        <v>100000</v>
      </c>
      <c r="I505" s="73">
        <v>5000</v>
      </c>
      <c r="J505" s="98">
        <f t="shared" si="75"/>
        <v>39838.55708487198</v>
      </c>
      <c r="K505" s="77">
        <f t="shared" si="76"/>
        <v>-65161.44291512802</v>
      </c>
      <c r="M505" s="98">
        <f t="shared" si="77"/>
        <v>60000</v>
      </c>
      <c r="N505" s="73">
        <f t="shared" si="78"/>
        <v>0</v>
      </c>
      <c r="O505" s="98">
        <f t="shared" si="79"/>
        <v>39838.55708487198</v>
      </c>
      <c r="P505" s="77">
        <f t="shared" si="80"/>
        <v>-20161.44291512802</v>
      </c>
    </row>
    <row r="506" spans="1:16" x14ac:dyDescent="0.55000000000000004">
      <c r="A506" s="73">
        <v>504</v>
      </c>
      <c r="B506" s="74">
        <v>347.91711172826319</v>
      </c>
      <c r="C506" s="98">
        <f t="shared" si="71"/>
        <v>60000</v>
      </c>
      <c r="D506" s="73" t="s">
        <v>150</v>
      </c>
      <c r="E506" s="98">
        <f t="shared" si="72"/>
        <v>52187.566759239482</v>
      </c>
      <c r="F506" s="77">
        <f t="shared" si="73"/>
        <v>-7812.4332407605179</v>
      </c>
      <c r="G506" s="48"/>
      <c r="H506" s="98">
        <f t="shared" si="74"/>
        <v>100000</v>
      </c>
      <c r="I506" s="73">
        <v>5000</v>
      </c>
      <c r="J506" s="98">
        <f t="shared" si="75"/>
        <v>52187.566759239482</v>
      </c>
      <c r="K506" s="77">
        <f t="shared" si="76"/>
        <v>-52812.433240760518</v>
      </c>
      <c r="M506" s="98">
        <f t="shared" si="77"/>
        <v>60000</v>
      </c>
      <c r="N506" s="73">
        <f t="shared" si="78"/>
        <v>0</v>
      </c>
      <c r="O506" s="98">
        <f t="shared" si="79"/>
        <v>52187.566759239482</v>
      </c>
      <c r="P506" s="77">
        <f t="shared" si="80"/>
        <v>-7812.4332407605179</v>
      </c>
    </row>
    <row r="507" spans="1:16" x14ac:dyDescent="0.55000000000000004">
      <c r="A507" s="73">
        <v>505</v>
      </c>
      <c r="B507" s="74">
        <v>546.64754173406163</v>
      </c>
      <c r="C507" s="98">
        <f t="shared" si="71"/>
        <v>60000</v>
      </c>
      <c r="D507" s="73" t="s">
        <v>150</v>
      </c>
      <c r="E507" s="98">
        <f t="shared" si="72"/>
        <v>75000</v>
      </c>
      <c r="F507" s="77">
        <f t="shared" si="73"/>
        <v>15000</v>
      </c>
      <c r="G507" s="48"/>
      <c r="H507" s="98">
        <f t="shared" si="74"/>
        <v>100000</v>
      </c>
      <c r="I507" s="73">
        <v>5000</v>
      </c>
      <c r="J507" s="98">
        <f t="shared" si="75"/>
        <v>81997.13126010925</v>
      </c>
      <c r="K507" s="77">
        <f t="shared" si="76"/>
        <v>-23002.86873989075</v>
      </c>
      <c r="M507" s="98">
        <f t="shared" si="77"/>
        <v>100000</v>
      </c>
      <c r="N507" s="73">
        <f t="shared" si="78"/>
        <v>5000</v>
      </c>
      <c r="O507" s="98">
        <f t="shared" si="79"/>
        <v>81997.13126010925</v>
      </c>
      <c r="P507" s="77">
        <f t="shared" si="80"/>
        <v>-23002.86873989075</v>
      </c>
    </row>
    <row r="508" spans="1:16" x14ac:dyDescent="0.55000000000000004">
      <c r="A508" s="73">
        <v>506</v>
      </c>
      <c r="B508" s="74">
        <v>495.08346812341688</v>
      </c>
      <c r="C508" s="98">
        <f t="shared" si="71"/>
        <v>60000</v>
      </c>
      <c r="D508" s="73" t="s">
        <v>150</v>
      </c>
      <c r="E508" s="98">
        <f t="shared" si="72"/>
        <v>74262.520218512538</v>
      </c>
      <c r="F508" s="77">
        <f t="shared" si="73"/>
        <v>14262.520218512538</v>
      </c>
      <c r="G508" s="48"/>
      <c r="H508" s="98">
        <f t="shared" si="74"/>
        <v>100000</v>
      </c>
      <c r="I508" s="73">
        <v>5000</v>
      </c>
      <c r="J508" s="98">
        <f t="shared" si="75"/>
        <v>74262.520218512538</v>
      </c>
      <c r="K508" s="77">
        <f t="shared" si="76"/>
        <v>-30737.479781487462</v>
      </c>
      <c r="M508" s="98">
        <f t="shared" si="77"/>
        <v>60000</v>
      </c>
      <c r="N508" s="73">
        <f t="shared" si="78"/>
        <v>0</v>
      </c>
      <c r="O508" s="98">
        <f t="shared" si="79"/>
        <v>74262.520218512538</v>
      </c>
      <c r="P508" s="77">
        <f t="shared" si="80"/>
        <v>14262.520218512538</v>
      </c>
    </row>
    <row r="509" spans="1:16" x14ac:dyDescent="0.55000000000000004">
      <c r="A509" s="73">
        <v>507</v>
      </c>
      <c r="B509" s="74">
        <v>270.71749015778067</v>
      </c>
      <c r="C509" s="98">
        <f t="shared" si="71"/>
        <v>60000</v>
      </c>
      <c r="D509" s="73" t="s">
        <v>150</v>
      </c>
      <c r="E509" s="98">
        <f t="shared" si="72"/>
        <v>40607.623523667098</v>
      </c>
      <c r="F509" s="77">
        <f t="shared" si="73"/>
        <v>-19392.376476332902</v>
      </c>
      <c r="G509" s="48"/>
      <c r="H509" s="98">
        <f t="shared" si="74"/>
        <v>100000</v>
      </c>
      <c r="I509" s="73">
        <v>5000</v>
      </c>
      <c r="J509" s="98">
        <f t="shared" si="75"/>
        <v>40607.623523667098</v>
      </c>
      <c r="K509" s="77">
        <f t="shared" si="76"/>
        <v>-64392.376476332902</v>
      </c>
      <c r="M509" s="98">
        <f t="shared" si="77"/>
        <v>60000</v>
      </c>
      <c r="N509" s="73">
        <f t="shared" si="78"/>
        <v>0</v>
      </c>
      <c r="O509" s="98">
        <f t="shared" si="79"/>
        <v>40607.623523667098</v>
      </c>
      <c r="P509" s="77">
        <f t="shared" si="80"/>
        <v>-19392.376476332902</v>
      </c>
    </row>
    <row r="510" spans="1:16" x14ac:dyDescent="0.55000000000000004">
      <c r="A510" s="73">
        <v>508</v>
      </c>
      <c r="B510" s="74">
        <v>416.63869136631365</v>
      </c>
      <c r="C510" s="98">
        <f t="shared" si="71"/>
        <v>60000</v>
      </c>
      <c r="D510" s="73" t="s">
        <v>150</v>
      </c>
      <c r="E510" s="98">
        <f t="shared" si="72"/>
        <v>62495.803704947044</v>
      </c>
      <c r="F510" s="77">
        <f t="shared" si="73"/>
        <v>2495.803704947044</v>
      </c>
      <c r="G510" s="48"/>
      <c r="H510" s="98">
        <f t="shared" si="74"/>
        <v>100000</v>
      </c>
      <c r="I510" s="73">
        <v>5000</v>
      </c>
      <c r="J510" s="98">
        <f t="shared" si="75"/>
        <v>62495.803704947044</v>
      </c>
      <c r="K510" s="77">
        <f t="shared" si="76"/>
        <v>-42504.196295052956</v>
      </c>
      <c r="M510" s="98">
        <f t="shared" si="77"/>
        <v>60000</v>
      </c>
      <c r="N510" s="73">
        <f t="shared" si="78"/>
        <v>0</v>
      </c>
      <c r="O510" s="98">
        <f t="shared" si="79"/>
        <v>62495.803704947044</v>
      </c>
      <c r="P510" s="77">
        <f t="shared" si="80"/>
        <v>2495.803704947044</v>
      </c>
    </row>
    <row r="511" spans="1:16" x14ac:dyDescent="0.55000000000000004">
      <c r="A511" s="73">
        <v>509</v>
      </c>
      <c r="B511" s="74">
        <v>253.48673970763269</v>
      </c>
      <c r="C511" s="98">
        <f t="shared" si="71"/>
        <v>60000</v>
      </c>
      <c r="D511" s="73" t="s">
        <v>150</v>
      </c>
      <c r="E511" s="98">
        <f t="shared" si="72"/>
        <v>38023.010956144906</v>
      </c>
      <c r="F511" s="77">
        <f t="shared" si="73"/>
        <v>-21976.989043855094</v>
      </c>
      <c r="G511" s="48"/>
      <c r="H511" s="98">
        <f t="shared" si="74"/>
        <v>100000</v>
      </c>
      <c r="I511" s="73">
        <v>5000</v>
      </c>
      <c r="J511" s="98">
        <f t="shared" si="75"/>
        <v>38023.010956144906</v>
      </c>
      <c r="K511" s="77">
        <f t="shared" si="76"/>
        <v>-66976.989043855094</v>
      </c>
      <c r="M511" s="98">
        <f t="shared" si="77"/>
        <v>60000</v>
      </c>
      <c r="N511" s="73">
        <f t="shared" si="78"/>
        <v>0</v>
      </c>
      <c r="O511" s="98">
        <f t="shared" si="79"/>
        <v>38023.010956144906</v>
      </c>
      <c r="P511" s="77">
        <f t="shared" si="80"/>
        <v>-21976.989043855094</v>
      </c>
    </row>
    <row r="512" spans="1:16" x14ac:dyDescent="0.55000000000000004">
      <c r="A512" s="73">
        <v>510</v>
      </c>
      <c r="B512" s="74">
        <v>539.87243263039034</v>
      </c>
      <c r="C512" s="98">
        <f t="shared" si="71"/>
        <v>60000</v>
      </c>
      <c r="D512" s="73" t="s">
        <v>150</v>
      </c>
      <c r="E512" s="98">
        <f t="shared" si="72"/>
        <v>75000</v>
      </c>
      <c r="F512" s="77">
        <f t="shared" si="73"/>
        <v>15000</v>
      </c>
      <c r="G512" s="48"/>
      <c r="H512" s="98">
        <f t="shared" si="74"/>
        <v>100000</v>
      </c>
      <c r="I512" s="73">
        <v>5000</v>
      </c>
      <c r="J512" s="98">
        <f t="shared" si="75"/>
        <v>80980.864894558545</v>
      </c>
      <c r="K512" s="77">
        <f t="shared" si="76"/>
        <v>-24019.135105441455</v>
      </c>
      <c r="M512" s="98">
        <f t="shared" si="77"/>
        <v>100000</v>
      </c>
      <c r="N512" s="73">
        <f t="shared" si="78"/>
        <v>5000</v>
      </c>
      <c r="O512" s="98">
        <f t="shared" si="79"/>
        <v>80980.864894558545</v>
      </c>
      <c r="P512" s="77">
        <f t="shared" si="80"/>
        <v>-24019.135105441455</v>
      </c>
    </row>
    <row r="513" spans="1:16" x14ac:dyDescent="0.55000000000000004">
      <c r="A513" s="73">
        <v>511</v>
      </c>
      <c r="B513" s="74">
        <v>527.58568071535387</v>
      </c>
      <c r="C513" s="98">
        <f t="shared" si="71"/>
        <v>60000</v>
      </c>
      <c r="D513" s="73" t="s">
        <v>150</v>
      </c>
      <c r="E513" s="98">
        <f t="shared" si="72"/>
        <v>75000</v>
      </c>
      <c r="F513" s="77">
        <f t="shared" si="73"/>
        <v>15000</v>
      </c>
      <c r="G513" s="48"/>
      <c r="H513" s="98">
        <f t="shared" si="74"/>
        <v>100000</v>
      </c>
      <c r="I513" s="73">
        <v>5000</v>
      </c>
      <c r="J513" s="98">
        <f t="shared" si="75"/>
        <v>79137.852107303086</v>
      </c>
      <c r="K513" s="77">
        <f t="shared" si="76"/>
        <v>-25862.147892696914</v>
      </c>
      <c r="M513" s="98">
        <f t="shared" si="77"/>
        <v>100000</v>
      </c>
      <c r="N513" s="73">
        <f t="shared" si="78"/>
        <v>5000</v>
      </c>
      <c r="O513" s="98">
        <f t="shared" si="79"/>
        <v>79137.852107303086</v>
      </c>
      <c r="P513" s="77">
        <f t="shared" si="80"/>
        <v>-25862.147892696914</v>
      </c>
    </row>
    <row r="514" spans="1:16" x14ac:dyDescent="0.55000000000000004">
      <c r="A514" s="73">
        <v>512</v>
      </c>
      <c r="B514" s="74">
        <v>611.12094485305329</v>
      </c>
      <c r="C514" s="98">
        <f t="shared" si="71"/>
        <v>60000</v>
      </c>
      <c r="D514" s="73" t="s">
        <v>150</v>
      </c>
      <c r="E514" s="98">
        <f t="shared" si="72"/>
        <v>75000</v>
      </c>
      <c r="F514" s="77">
        <f t="shared" si="73"/>
        <v>15000</v>
      </c>
      <c r="G514" s="48"/>
      <c r="H514" s="98">
        <f t="shared" si="74"/>
        <v>100000</v>
      </c>
      <c r="I514" s="73">
        <v>5000</v>
      </c>
      <c r="J514" s="98">
        <f t="shared" si="75"/>
        <v>91668.141727957991</v>
      </c>
      <c r="K514" s="77">
        <f t="shared" si="76"/>
        <v>-13331.858272042009</v>
      </c>
      <c r="M514" s="98">
        <f t="shared" si="77"/>
        <v>100000</v>
      </c>
      <c r="N514" s="73">
        <f t="shared" si="78"/>
        <v>5000</v>
      </c>
      <c r="O514" s="98">
        <f t="shared" si="79"/>
        <v>91668.141727957991</v>
      </c>
      <c r="P514" s="77">
        <f t="shared" si="80"/>
        <v>-13331.858272042009</v>
      </c>
    </row>
    <row r="515" spans="1:16" x14ac:dyDescent="0.55000000000000004">
      <c r="A515" s="73">
        <v>513</v>
      </c>
      <c r="B515" s="74">
        <v>558.87936033204141</v>
      </c>
      <c r="C515" s="98">
        <f t="shared" si="71"/>
        <v>60000</v>
      </c>
      <c r="D515" s="73" t="s">
        <v>150</v>
      </c>
      <c r="E515" s="98">
        <f t="shared" si="72"/>
        <v>75000</v>
      </c>
      <c r="F515" s="77">
        <f t="shared" si="73"/>
        <v>15000</v>
      </c>
      <c r="G515" s="48"/>
      <c r="H515" s="98">
        <f t="shared" si="74"/>
        <v>100000</v>
      </c>
      <c r="I515" s="73">
        <v>5000</v>
      </c>
      <c r="J515" s="98">
        <f t="shared" si="75"/>
        <v>83831.90404980621</v>
      </c>
      <c r="K515" s="77">
        <f t="shared" si="76"/>
        <v>-21168.09595019379</v>
      </c>
      <c r="M515" s="98">
        <f t="shared" si="77"/>
        <v>100000</v>
      </c>
      <c r="N515" s="73">
        <f t="shared" si="78"/>
        <v>5000</v>
      </c>
      <c r="O515" s="98">
        <f t="shared" si="79"/>
        <v>83831.90404980621</v>
      </c>
      <c r="P515" s="77">
        <f t="shared" si="80"/>
        <v>-21168.09595019379</v>
      </c>
    </row>
    <row r="516" spans="1:16" x14ac:dyDescent="0.55000000000000004">
      <c r="A516" s="73">
        <v>514</v>
      </c>
      <c r="B516" s="74">
        <v>605.29801324503319</v>
      </c>
      <c r="C516" s="98">
        <f t="shared" ref="C516:C579" si="81">($S$2*$S$7)</f>
        <v>60000</v>
      </c>
      <c r="D516" s="73" t="s">
        <v>150</v>
      </c>
      <c r="E516" s="98">
        <f t="shared" ref="E516:E579" si="82">IF(B516&gt;500,500*$S$8,B516*$S$8)</f>
        <v>75000</v>
      </c>
      <c r="F516" s="77">
        <f t="shared" ref="F516:F579" si="83">E516-C516</f>
        <v>15000</v>
      </c>
      <c r="G516" s="48"/>
      <c r="H516" s="98">
        <f t="shared" ref="H516:H579" si="84">$T$2*$T$7</f>
        <v>100000</v>
      </c>
      <c r="I516" s="73">
        <v>5000</v>
      </c>
      <c r="J516" s="98">
        <f t="shared" ref="J516:J579" si="85">B516*$S$8</f>
        <v>90794.701986754982</v>
      </c>
      <c r="K516" s="77">
        <f t="shared" ref="K516:K579" si="86">J516-(H516+I516)</f>
        <v>-14205.298013245018</v>
      </c>
      <c r="M516" s="98">
        <f t="shared" ref="M516:M579" si="87">IF(B516&gt;500,$T$2*$T$7,$S$2*$S$7)</f>
        <v>100000</v>
      </c>
      <c r="N516" s="73">
        <f t="shared" ref="N516:N579" si="88">IF(B516&gt;500,5000,0)</f>
        <v>5000</v>
      </c>
      <c r="O516" s="98">
        <f t="shared" ref="O516:O579" si="89">B516*$S$8</f>
        <v>90794.701986754982</v>
      </c>
      <c r="P516" s="77">
        <f t="shared" ref="P516:P579" si="90">O516-(M516+N516)</f>
        <v>-14205.298013245018</v>
      </c>
    </row>
    <row r="517" spans="1:16" x14ac:dyDescent="0.55000000000000004">
      <c r="A517" s="73">
        <v>515</v>
      </c>
      <c r="B517" s="74">
        <v>242.40852076784569</v>
      </c>
      <c r="C517" s="98">
        <f t="shared" si="81"/>
        <v>60000</v>
      </c>
      <c r="D517" s="73" t="s">
        <v>150</v>
      </c>
      <c r="E517" s="98">
        <f t="shared" si="82"/>
        <v>36361.27811517685</v>
      </c>
      <c r="F517" s="77">
        <f t="shared" si="83"/>
        <v>-23638.72188482315</v>
      </c>
      <c r="G517" s="48"/>
      <c r="H517" s="98">
        <f t="shared" si="84"/>
        <v>100000</v>
      </c>
      <c r="I517" s="73">
        <v>5000</v>
      </c>
      <c r="J517" s="98">
        <f t="shared" si="85"/>
        <v>36361.27811517685</v>
      </c>
      <c r="K517" s="77">
        <f t="shared" si="86"/>
        <v>-68638.721884823142</v>
      </c>
      <c r="M517" s="98">
        <f t="shared" si="87"/>
        <v>60000</v>
      </c>
      <c r="N517" s="73">
        <f t="shared" si="88"/>
        <v>0</v>
      </c>
      <c r="O517" s="98">
        <f t="shared" si="89"/>
        <v>36361.27811517685</v>
      </c>
      <c r="P517" s="77">
        <f t="shared" si="90"/>
        <v>-23638.72188482315</v>
      </c>
    </row>
    <row r="518" spans="1:16" x14ac:dyDescent="0.55000000000000004">
      <c r="A518" s="73">
        <v>516</v>
      </c>
      <c r="B518" s="74">
        <v>365.64226203192231</v>
      </c>
      <c r="C518" s="98">
        <f t="shared" si="81"/>
        <v>60000</v>
      </c>
      <c r="D518" s="73" t="s">
        <v>150</v>
      </c>
      <c r="E518" s="98">
        <f t="shared" si="82"/>
        <v>54846.339304788344</v>
      </c>
      <c r="F518" s="77">
        <f t="shared" si="83"/>
        <v>-5153.6606952116563</v>
      </c>
      <c r="G518" s="48"/>
      <c r="H518" s="98">
        <f t="shared" si="84"/>
        <v>100000</v>
      </c>
      <c r="I518" s="73">
        <v>5000</v>
      </c>
      <c r="J518" s="98">
        <f t="shared" si="85"/>
        <v>54846.339304788344</v>
      </c>
      <c r="K518" s="77">
        <f t="shared" si="86"/>
        <v>-50153.660695211656</v>
      </c>
      <c r="M518" s="98">
        <f t="shared" si="87"/>
        <v>60000</v>
      </c>
      <c r="N518" s="73">
        <f t="shared" si="88"/>
        <v>0</v>
      </c>
      <c r="O518" s="98">
        <f t="shared" si="89"/>
        <v>54846.339304788344</v>
      </c>
      <c r="P518" s="77">
        <f t="shared" si="90"/>
        <v>-5153.6606952116563</v>
      </c>
    </row>
    <row r="519" spans="1:16" x14ac:dyDescent="0.55000000000000004">
      <c r="A519" s="73">
        <v>517</v>
      </c>
      <c r="B519" s="74">
        <v>300.87588122196109</v>
      </c>
      <c r="C519" s="98">
        <f t="shared" si="81"/>
        <v>60000</v>
      </c>
      <c r="D519" s="73" t="s">
        <v>150</v>
      </c>
      <c r="E519" s="98">
        <f t="shared" si="82"/>
        <v>45131.382183294161</v>
      </c>
      <c r="F519" s="77">
        <f t="shared" si="83"/>
        <v>-14868.617816705839</v>
      </c>
      <c r="G519" s="48"/>
      <c r="H519" s="98">
        <f t="shared" si="84"/>
        <v>100000</v>
      </c>
      <c r="I519" s="73">
        <v>5000</v>
      </c>
      <c r="J519" s="98">
        <f t="shared" si="85"/>
        <v>45131.382183294161</v>
      </c>
      <c r="K519" s="77">
        <f t="shared" si="86"/>
        <v>-59868.617816705839</v>
      </c>
      <c r="M519" s="98">
        <f t="shared" si="87"/>
        <v>60000</v>
      </c>
      <c r="N519" s="73">
        <f t="shared" si="88"/>
        <v>0</v>
      </c>
      <c r="O519" s="98">
        <f t="shared" si="89"/>
        <v>45131.382183294161</v>
      </c>
      <c r="P519" s="77">
        <f t="shared" si="90"/>
        <v>-14868.617816705839</v>
      </c>
    </row>
    <row r="520" spans="1:16" x14ac:dyDescent="0.55000000000000004">
      <c r="A520" s="73">
        <v>518</v>
      </c>
      <c r="B520" s="74">
        <v>454.39619129001738</v>
      </c>
      <c r="C520" s="98">
        <f t="shared" si="81"/>
        <v>60000</v>
      </c>
      <c r="D520" s="73" t="s">
        <v>150</v>
      </c>
      <c r="E520" s="98">
        <f t="shared" si="82"/>
        <v>68159.428693502603</v>
      </c>
      <c r="F520" s="77">
        <f t="shared" si="83"/>
        <v>8159.428693502603</v>
      </c>
      <c r="G520" s="48"/>
      <c r="H520" s="98">
        <f t="shared" si="84"/>
        <v>100000</v>
      </c>
      <c r="I520" s="73">
        <v>5000</v>
      </c>
      <c r="J520" s="98">
        <f t="shared" si="85"/>
        <v>68159.428693502603</v>
      </c>
      <c r="K520" s="77">
        <f t="shared" si="86"/>
        <v>-36840.571306497397</v>
      </c>
      <c r="M520" s="98">
        <f t="shared" si="87"/>
        <v>60000</v>
      </c>
      <c r="N520" s="73">
        <f t="shared" si="88"/>
        <v>0</v>
      </c>
      <c r="O520" s="98">
        <f t="shared" si="89"/>
        <v>68159.428693502603</v>
      </c>
      <c r="P520" s="77">
        <f t="shared" si="90"/>
        <v>8159.428693502603</v>
      </c>
    </row>
    <row r="521" spans="1:16" x14ac:dyDescent="0.55000000000000004">
      <c r="A521" s="73">
        <v>519</v>
      </c>
      <c r="B521" s="74">
        <v>794.43342387157816</v>
      </c>
      <c r="C521" s="98">
        <f t="shared" si="81"/>
        <v>60000</v>
      </c>
      <c r="D521" s="73" t="s">
        <v>150</v>
      </c>
      <c r="E521" s="98">
        <f t="shared" si="82"/>
        <v>75000</v>
      </c>
      <c r="F521" s="77">
        <f t="shared" si="83"/>
        <v>15000</v>
      </c>
      <c r="G521" s="48"/>
      <c r="H521" s="98">
        <f t="shared" si="84"/>
        <v>100000</v>
      </c>
      <c r="I521" s="73">
        <v>5000</v>
      </c>
      <c r="J521" s="98">
        <f t="shared" si="85"/>
        <v>119165.01358073672</v>
      </c>
      <c r="K521" s="77">
        <f t="shared" si="86"/>
        <v>14165.013580736719</v>
      </c>
      <c r="M521" s="98">
        <f t="shared" si="87"/>
        <v>100000</v>
      </c>
      <c r="N521" s="73">
        <f t="shared" si="88"/>
        <v>5000</v>
      </c>
      <c r="O521" s="98">
        <f t="shared" si="89"/>
        <v>119165.01358073672</v>
      </c>
      <c r="P521" s="77">
        <f t="shared" si="90"/>
        <v>14165.013580736719</v>
      </c>
    </row>
    <row r="522" spans="1:16" x14ac:dyDescent="0.55000000000000004">
      <c r="A522" s="73">
        <v>520</v>
      </c>
      <c r="B522" s="74">
        <v>437.93450727866451</v>
      </c>
      <c r="C522" s="98">
        <f t="shared" si="81"/>
        <v>60000</v>
      </c>
      <c r="D522" s="73" t="s">
        <v>150</v>
      </c>
      <c r="E522" s="98">
        <f t="shared" si="82"/>
        <v>65690.176091799673</v>
      </c>
      <c r="F522" s="77">
        <f t="shared" si="83"/>
        <v>5690.1760917996726</v>
      </c>
      <c r="G522" s="48"/>
      <c r="H522" s="98">
        <f t="shared" si="84"/>
        <v>100000</v>
      </c>
      <c r="I522" s="73">
        <v>5000</v>
      </c>
      <c r="J522" s="98">
        <f t="shared" si="85"/>
        <v>65690.176091799673</v>
      </c>
      <c r="K522" s="77">
        <f t="shared" si="86"/>
        <v>-39309.823908200327</v>
      </c>
      <c r="M522" s="98">
        <f t="shared" si="87"/>
        <v>60000</v>
      </c>
      <c r="N522" s="73">
        <f t="shared" si="88"/>
        <v>0</v>
      </c>
      <c r="O522" s="98">
        <f t="shared" si="89"/>
        <v>65690.176091799673</v>
      </c>
      <c r="P522" s="77">
        <f t="shared" si="90"/>
        <v>5690.1760917996726</v>
      </c>
    </row>
    <row r="523" spans="1:16" x14ac:dyDescent="0.55000000000000004">
      <c r="A523" s="73">
        <v>521</v>
      </c>
      <c r="B523" s="74">
        <v>220.69154942472611</v>
      </c>
      <c r="C523" s="98">
        <f t="shared" si="81"/>
        <v>60000</v>
      </c>
      <c r="D523" s="73" t="s">
        <v>150</v>
      </c>
      <c r="E523" s="98">
        <f t="shared" si="82"/>
        <v>33103.732413708916</v>
      </c>
      <c r="F523" s="77">
        <f t="shared" si="83"/>
        <v>-26896.267586291084</v>
      </c>
      <c r="G523" s="48"/>
      <c r="H523" s="98">
        <f t="shared" si="84"/>
        <v>100000</v>
      </c>
      <c r="I523" s="73">
        <v>5000</v>
      </c>
      <c r="J523" s="98">
        <f t="shared" si="85"/>
        <v>33103.732413708916</v>
      </c>
      <c r="K523" s="77">
        <f t="shared" si="86"/>
        <v>-71896.267586291084</v>
      </c>
      <c r="M523" s="98">
        <f t="shared" si="87"/>
        <v>60000</v>
      </c>
      <c r="N523" s="73">
        <f t="shared" si="88"/>
        <v>0</v>
      </c>
      <c r="O523" s="98">
        <f t="shared" si="89"/>
        <v>33103.732413708916</v>
      </c>
      <c r="P523" s="77">
        <f t="shared" si="90"/>
        <v>-26896.267586291084</v>
      </c>
    </row>
    <row r="524" spans="1:16" x14ac:dyDescent="0.55000000000000004">
      <c r="A524" s="73">
        <v>522</v>
      </c>
      <c r="B524" s="74">
        <v>520.4992828150273</v>
      </c>
      <c r="C524" s="98">
        <f t="shared" si="81"/>
        <v>60000</v>
      </c>
      <c r="D524" s="73" t="s">
        <v>150</v>
      </c>
      <c r="E524" s="98">
        <f t="shared" si="82"/>
        <v>75000</v>
      </c>
      <c r="F524" s="77">
        <f t="shared" si="83"/>
        <v>15000</v>
      </c>
      <c r="G524" s="48"/>
      <c r="H524" s="98">
        <f t="shared" si="84"/>
        <v>100000</v>
      </c>
      <c r="I524" s="73">
        <v>5000</v>
      </c>
      <c r="J524" s="98">
        <f t="shared" si="85"/>
        <v>78074.892422254095</v>
      </c>
      <c r="K524" s="77">
        <f t="shared" si="86"/>
        <v>-26925.107577745905</v>
      </c>
      <c r="M524" s="98">
        <f t="shared" si="87"/>
        <v>100000</v>
      </c>
      <c r="N524" s="73">
        <f t="shared" si="88"/>
        <v>5000</v>
      </c>
      <c r="O524" s="98">
        <f t="shared" si="89"/>
        <v>78074.892422254095</v>
      </c>
      <c r="P524" s="77">
        <f t="shared" si="90"/>
        <v>-26925.107577745905</v>
      </c>
    </row>
    <row r="525" spans="1:16" x14ac:dyDescent="0.55000000000000004">
      <c r="A525" s="73">
        <v>523</v>
      </c>
      <c r="B525" s="74">
        <v>412.7750480666524</v>
      </c>
      <c r="C525" s="98">
        <f t="shared" si="81"/>
        <v>60000</v>
      </c>
      <c r="D525" s="73" t="s">
        <v>150</v>
      </c>
      <c r="E525" s="98">
        <f t="shared" si="82"/>
        <v>61916.257209997857</v>
      </c>
      <c r="F525" s="77">
        <f t="shared" si="83"/>
        <v>1916.257209997857</v>
      </c>
      <c r="G525" s="48"/>
      <c r="H525" s="98">
        <f t="shared" si="84"/>
        <v>100000</v>
      </c>
      <c r="I525" s="73">
        <v>5000</v>
      </c>
      <c r="J525" s="98">
        <f t="shared" si="85"/>
        <v>61916.257209997857</v>
      </c>
      <c r="K525" s="77">
        <f t="shared" si="86"/>
        <v>-43083.742790002143</v>
      </c>
      <c r="M525" s="98">
        <f t="shared" si="87"/>
        <v>60000</v>
      </c>
      <c r="N525" s="73">
        <f t="shared" si="88"/>
        <v>0</v>
      </c>
      <c r="O525" s="98">
        <f t="shared" si="89"/>
        <v>61916.257209997857</v>
      </c>
      <c r="P525" s="77">
        <f t="shared" si="90"/>
        <v>1916.257209997857</v>
      </c>
    </row>
    <row r="526" spans="1:16" x14ac:dyDescent="0.55000000000000004">
      <c r="A526" s="73">
        <v>524</v>
      </c>
      <c r="B526" s="74">
        <v>652.76039918210392</v>
      </c>
      <c r="C526" s="98">
        <f t="shared" si="81"/>
        <v>60000</v>
      </c>
      <c r="D526" s="73" t="s">
        <v>150</v>
      </c>
      <c r="E526" s="98">
        <f t="shared" si="82"/>
        <v>75000</v>
      </c>
      <c r="F526" s="77">
        <f t="shared" si="83"/>
        <v>15000</v>
      </c>
      <c r="G526" s="48"/>
      <c r="H526" s="98">
        <f t="shared" si="84"/>
        <v>100000</v>
      </c>
      <c r="I526" s="73">
        <v>5000</v>
      </c>
      <c r="J526" s="98">
        <f t="shared" si="85"/>
        <v>97914.059877315594</v>
      </c>
      <c r="K526" s="77">
        <f t="shared" si="86"/>
        <v>-7085.9401226844057</v>
      </c>
      <c r="M526" s="98">
        <f t="shared" si="87"/>
        <v>100000</v>
      </c>
      <c r="N526" s="73">
        <f t="shared" si="88"/>
        <v>5000</v>
      </c>
      <c r="O526" s="98">
        <f t="shared" si="89"/>
        <v>97914.059877315594</v>
      </c>
      <c r="P526" s="77">
        <f t="shared" si="90"/>
        <v>-7085.9401226844057</v>
      </c>
    </row>
    <row r="527" spans="1:16" x14ac:dyDescent="0.55000000000000004">
      <c r="A527" s="73">
        <v>525</v>
      </c>
      <c r="B527" s="74">
        <v>206.77510910367138</v>
      </c>
      <c r="C527" s="98">
        <f t="shared" si="81"/>
        <v>60000</v>
      </c>
      <c r="D527" s="73" t="s">
        <v>150</v>
      </c>
      <c r="E527" s="98">
        <f t="shared" si="82"/>
        <v>31016.266365550706</v>
      </c>
      <c r="F527" s="77">
        <f t="shared" si="83"/>
        <v>-28983.733634449294</v>
      </c>
      <c r="G527" s="48"/>
      <c r="H527" s="98">
        <f t="shared" si="84"/>
        <v>100000</v>
      </c>
      <c r="I527" s="73">
        <v>5000</v>
      </c>
      <c r="J527" s="98">
        <f t="shared" si="85"/>
        <v>31016.266365550706</v>
      </c>
      <c r="K527" s="77">
        <f t="shared" si="86"/>
        <v>-73983.733634449294</v>
      </c>
      <c r="M527" s="98">
        <f t="shared" si="87"/>
        <v>60000</v>
      </c>
      <c r="N527" s="73">
        <f t="shared" si="88"/>
        <v>0</v>
      </c>
      <c r="O527" s="98">
        <f t="shared" si="89"/>
        <v>31016.266365550706</v>
      </c>
      <c r="P527" s="77">
        <f t="shared" si="90"/>
        <v>-28983.733634449294</v>
      </c>
    </row>
    <row r="528" spans="1:16" x14ac:dyDescent="0.55000000000000004">
      <c r="A528" s="73">
        <v>526</v>
      </c>
      <c r="B528" s="74">
        <v>349.89471114230781</v>
      </c>
      <c r="C528" s="98">
        <f t="shared" si="81"/>
        <v>60000</v>
      </c>
      <c r="D528" s="73" t="s">
        <v>150</v>
      </c>
      <c r="E528" s="98">
        <f t="shared" si="82"/>
        <v>52484.206671346175</v>
      </c>
      <c r="F528" s="77">
        <f t="shared" si="83"/>
        <v>-7515.7933286538246</v>
      </c>
      <c r="G528" s="48"/>
      <c r="H528" s="98">
        <f t="shared" si="84"/>
        <v>100000</v>
      </c>
      <c r="I528" s="73">
        <v>5000</v>
      </c>
      <c r="J528" s="98">
        <f t="shared" si="85"/>
        <v>52484.206671346175</v>
      </c>
      <c r="K528" s="77">
        <f t="shared" si="86"/>
        <v>-52515.793328653825</v>
      </c>
      <c r="M528" s="98">
        <f t="shared" si="87"/>
        <v>60000</v>
      </c>
      <c r="N528" s="73">
        <f t="shared" si="88"/>
        <v>0</v>
      </c>
      <c r="O528" s="98">
        <f t="shared" si="89"/>
        <v>52484.206671346175</v>
      </c>
      <c r="P528" s="77">
        <f t="shared" si="90"/>
        <v>-7515.7933286538246</v>
      </c>
    </row>
    <row r="529" spans="1:16" x14ac:dyDescent="0.55000000000000004">
      <c r="A529" s="73">
        <v>527</v>
      </c>
      <c r="B529" s="74">
        <v>723.78917813653982</v>
      </c>
      <c r="C529" s="98">
        <f t="shared" si="81"/>
        <v>60000</v>
      </c>
      <c r="D529" s="73" t="s">
        <v>150</v>
      </c>
      <c r="E529" s="98">
        <f t="shared" si="82"/>
        <v>75000</v>
      </c>
      <c r="F529" s="77">
        <f t="shared" si="83"/>
        <v>15000</v>
      </c>
      <c r="G529" s="48"/>
      <c r="H529" s="98">
        <f t="shared" si="84"/>
        <v>100000</v>
      </c>
      <c r="I529" s="73">
        <v>5000</v>
      </c>
      <c r="J529" s="98">
        <f t="shared" si="85"/>
        <v>108568.37672048097</v>
      </c>
      <c r="K529" s="77">
        <f t="shared" si="86"/>
        <v>3568.3767204809701</v>
      </c>
      <c r="M529" s="98">
        <f t="shared" si="87"/>
        <v>100000</v>
      </c>
      <c r="N529" s="73">
        <f t="shared" si="88"/>
        <v>5000</v>
      </c>
      <c r="O529" s="98">
        <f t="shared" si="89"/>
        <v>108568.37672048097</v>
      </c>
      <c r="P529" s="77">
        <f t="shared" si="90"/>
        <v>3568.3767204809701</v>
      </c>
    </row>
    <row r="530" spans="1:16" x14ac:dyDescent="0.55000000000000004">
      <c r="A530" s="73">
        <v>528</v>
      </c>
      <c r="B530" s="74">
        <v>435.82873012482071</v>
      </c>
      <c r="C530" s="98">
        <f t="shared" si="81"/>
        <v>60000</v>
      </c>
      <c r="D530" s="73" t="s">
        <v>150</v>
      </c>
      <c r="E530" s="98">
        <f t="shared" si="82"/>
        <v>65374.309518723108</v>
      </c>
      <c r="F530" s="77">
        <f t="shared" si="83"/>
        <v>5374.3095187231083</v>
      </c>
      <c r="G530" s="48"/>
      <c r="H530" s="98">
        <f t="shared" si="84"/>
        <v>100000</v>
      </c>
      <c r="I530" s="73">
        <v>5000</v>
      </c>
      <c r="J530" s="98">
        <f t="shared" si="85"/>
        <v>65374.309518723108</v>
      </c>
      <c r="K530" s="77">
        <f t="shared" si="86"/>
        <v>-39625.690481276892</v>
      </c>
      <c r="M530" s="98">
        <f t="shared" si="87"/>
        <v>60000</v>
      </c>
      <c r="N530" s="73">
        <f t="shared" si="88"/>
        <v>0</v>
      </c>
      <c r="O530" s="98">
        <f t="shared" si="89"/>
        <v>65374.309518723108</v>
      </c>
      <c r="P530" s="77">
        <f t="shared" si="90"/>
        <v>5374.3095187231083</v>
      </c>
    </row>
    <row r="531" spans="1:16" x14ac:dyDescent="0.55000000000000004">
      <c r="A531" s="73">
        <v>529</v>
      </c>
      <c r="B531" s="74">
        <v>768.23023163548692</v>
      </c>
      <c r="C531" s="98">
        <f t="shared" si="81"/>
        <v>60000</v>
      </c>
      <c r="D531" s="73" t="s">
        <v>150</v>
      </c>
      <c r="E531" s="98">
        <f t="shared" si="82"/>
        <v>75000</v>
      </c>
      <c r="F531" s="77">
        <f t="shared" si="83"/>
        <v>15000</v>
      </c>
      <c r="G531" s="48"/>
      <c r="H531" s="98">
        <f t="shared" si="84"/>
        <v>100000</v>
      </c>
      <c r="I531" s="73">
        <v>5000</v>
      </c>
      <c r="J531" s="98">
        <f t="shared" si="85"/>
        <v>115234.53474532304</v>
      </c>
      <c r="K531" s="77">
        <f t="shared" si="86"/>
        <v>10234.534745323035</v>
      </c>
      <c r="M531" s="98">
        <f t="shared" si="87"/>
        <v>100000</v>
      </c>
      <c r="N531" s="73">
        <f t="shared" si="88"/>
        <v>5000</v>
      </c>
      <c r="O531" s="98">
        <f t="shared" si="89"/>
        <v>115234.53474532304</v>
      </c>
      <c r="P531" s="77">
        <f t="shared" si="90"/>
        <v>10234.534745323035</v>
      </c>
    </row>
    <row r="532" spans="1:16" x14ac:dyDescent="0.55000000000000004">
      <c r="A532" s="73">
        <v>530</v>
      </c>
      <c r="B532" s="74">
        <v>556.57216101565598</v>
      </c>
      <c r="C532" s="98">
        <f t="shared" si="81"/>
        <v>60000</v>
      </c>
      <c r="D532" s="73" t="s">
        <v>150</v>
      </c>
      <c r="E532" s="98">
        <f t="shared" si="82"/>
        <v>75000</v>
      </c>
      <c r="F532" s="77">
        <f t="shared" si="83"/>
        <v>15000</v>
      </c>
      <c r="G532" s="48"/>
      <c r="H532" s="98">
        <f t="shared" si="84"/>
        <v>100000</v>
      </c>
      <c r="I532" s="73">
        <v>5000</v>
      </c>
      <c r="J532" s="98">
        <f t="shared" si="85"/>
        <v>83485.824152348403</v>
      </c>
      <c r="K532" s="77">
        <f t="shared" si="86"/>
        <v>-21514.175847651597</v>
      </c>
      <c r="M532" s="98">
        <f t="shared" si="87"/>
        <v>100000</v>
      </c>
      <c r="N532" s="73">
        <f t="shared" si="88"/>
        <v>5000</v>
      </c>
      <c r="O532" s="98">
        <f t="shared" si="89"/>
        <v>83485.824152348403</v>
      </c>
      <c r="P532" s="77">
        <f t="shared" si="90"/>
        <v>-21514.175847651597</v>
      </c>
    </row>
    <row r="533" spans="1:16" x14ac:dyDescent="0.55000000000000004">
      <c r="A533" s="73">
        <v>531</v>
      </c>
      <c r="B533" s="74">
        <v>361.54057435834835</v>
      </c>
      <c r="C533" s="98">
        <f t="shared" si="81"/>
        <v>60000</v>
      </c>
      <c r="D533" s="73" t="s">
        <v>150</v>
      </c>
      <c r="E533" s="98">
        <f t="shared" si="82"/>
        <v>54231.086153752251</v>
      </c>
      <c r="F533" s="77">
        <f t="shared" si="83"/>
        <v>-5768.9138462477495</v>
      </c>
      <c r="G533" s="48"/>
      <c r="H533" s="98">
        <f t="shared" si="84"/>
        <v>100000</v>
      </c>
      <c r="I533" s="73">
        <v>5000</v>
      </c>
      <c r="J533" s="98">
        <f t="shared" si="85"/>
        <v>54231.086153752251</v>
      </c>
      <c r="K533" s="77">
        <f t="shared" si="86"/>
        <v>-50768.913846247749</v>
      </c>
      <c r="M533" s="98">
        <f t="shared" si="87"/>
        <v>60000</v>
      </c>
      <c r="N533" s="73">
        <f t="shared" si="88"/>
        <v>0</v>
      </c>
      <c r="O533" s="98">
        <f t="shared" si="89"/>
        <v>54231.086153752251</v>
      </c>
      <c r="P533" s="77">
        <f t="shared" si="90"/>
        <v>-5768.9138462477495</v>
      </c>
    </row>
    <row r="534" spans="1:16" x14ac:dyDescent="0.55000000000000004">
      <c r="A534" s="73">
        <v>532</v>
      </c>
      <c r="B534" s="74">
        <v>356.63319803460797</v>
      </c>
      <c r="C534" s="98">
        <f t="shared" si="81"/>
        <v>60000</v>
      </c>
      <c r="D534" s="73" t="s">
        <v>150</v>
      </c>
      <c r="E534" s="98">
        <f t="shared" si="82"/>
        <v>53494.979705191196</v>
      </c>
      <c r="F534" s="77">
        <f t="shared" si="83"/>
        <v>-6505.0202948088045</v>
      </c>
      <c r="G534" s="48"/>
      <c r="H534" s="98">
        <f t="shared" si="84"/>
        <v>100000</v>
      </c>
      <c r="I534" s="73">
        <v>5000</v>
      </c>
      <c r="J534" s="98">
        <f t="shared" si="85"/>
        <v>53494.979705191196</v>
      </c>
      <c r="K534" s="77">
        <f t="shared" si="86"/>
        <v>-51505.020294808804</v>
      </c>
      <c r="M534" s="98">
        <f t="shared" si="87"/>
        <v>60000</v>
      </c>
      <c r="N534" s="73">
        <f t="shared" si="88"/>
        <v>0</v>
      </c>
      <c r="O534" s="98">
        <f t="shared" si="89"/>
        <v>53494.979705191196</v>
      </c>
      <c r="P534" s="77">
        <f t="shared" si="90"/>
        <v>-6505.0202948088045</v>
      </c>
    </row>
    <row r="535" spans="1:16" x14ac:dyDescent="0.55000000000000004">
      <c r="A535" s="73">
        <v>533</v>
      </c>
      <c r="B535" s="74">
        <v>281.26468703268534</v>
      </c>
      <c r="C535" s="98">
        <f t="shared" si="81"/>
        <v>60000</v>
      </c>
      <c r="D535" s="73" t="s">
        <v>150</v>
      </c>
      <c r="E535" s="98">
        <f t="shared" si="82"/>
        <v>42189.703054902799</v>
      </c>
      <c r="F535" s="77">
        <f t="shared" si="83"/>
        <v>-17810.296945097201</v>
      </c>
      <c r="G535" s="48"/>
      <c r="H535" s="98">
        <f t="shared" si="84"/>
        <v>100000</v>
      </c>
      <c r="I535" s="73">
        <v>5000</v>
      </c>
      <c r="J535" s="98">
        <f t="shared" si="85"/>
        <v>42189.703054902799</v>
      </c>
      <c r="K535" s="77">
        <f t="shared" si="86"/>
        <v>-62810.296945097201</v>
      </c>
      <c r="M535" s="98">
        <f t="shared" si="87"/>
        <v>60000</v>
      </c>
      <c r="N535" s="73">
        <f t="shared" si="88"/>
        <v>0</v>
      </c>
      <c r="O535" s="98">
        <f t="shared" si="89"/>
        <v>42189.703054902799</v>
      </c>
      <c r="P535" s="77">
        <f t="shared" si="90"/>
        <v>-17810.296945097201</v>
      </c>
    </row>
    <row r="536" spans="1:16" x14ac:dyDescent="0.55000000000000004">
      <c r="A536" s="73">
        <v>534</v>
      </c>
      <c r="B536" s="74">
        <v>657.85088656270023</v>
      </c>
      <c r="C536" s="98">
        <f t="shared" si="81"/>
        <v>60000</v>
      </c>
      <c r="D536" s="73" t="s">
        <v>150</v>
      </c>
      <c r="E536" s="98">
        <f t="shared" si="82"/>
        <v>75000</v>
      </c>
      <c r="F536" s="77">
        <f t="shared" si="83"/>
        <v>15000</v>
      </c>
      <c r="G536" s="48"/>
      <c r="H536" s="98">
        <f t="shared" si="84"/>
        <v>100000</v>
      </c>
      <c r="I536" s="73">
        <v>5000</v>
      </c>
      <c r="J536" s="98">
        <f t="shared" si="85"/>
        <v>98677.632984405034</v>
      </c>
      <c r="K536" s="77">
        <f t="shared" si="86"/>
        <v>-6322.3670155949658</v>
      </c>
      <c r="M536" s="98">
        <f t="shared" si="87"/>
        <v>100000</v>
      </c>
      <c r="N536" s="73">
        <f t="shared" si="88"/>
        <v>5000</v>
      </c>
      <c r="O536" s="98">
        <f t="shared" si="89"/>
        <v>98677.632984405034</v>
      </c>
      <c r="P536" s="77">
        <f t="shared" si="90"/>
        <v>-6322.3670155949658</v>
      </c>
    </row>
    <row r="537" spans="1:16" x14ac:dyDescent="0.55000000000000004">
      <c r="A537" s="73">
        <v>535</v>
      </c>
      <c r="B537" s="74">
        <v>336.10644856105228</v>
      </c>
      <c r="C537" s="98">
        <f t="shared" si="81"/>
        <v>60000</v>
      </c>
      <c r="D537" s="73" t="s">
        <v>150</v>
      </c>
      <c r="E537" s="98">
        <f t="shared" si="82"/>
        <v>50415.967284157843</v>
      </c>
      <c r="F537" s="77">
        <f t="shared" si="83"/>
        <v>-9584.0327158421569</v>
      </c>
      <c r="G537" s="48"/>
      <c r="H537" s="98">
        <f t="shared" si="84"/>
        <v>100000</v>
      </c>
      <c r="I537" s="73">
        <v>5000</v>
      </c>
      <c r="J537" s="98">
        <f t="shared" si="85"/>
        <v>50415.967284157843</v>
      </c>
      <c r="K537" s="77">
        <f t="shared" si="86"/>
        <v>-54584.032715842157</v>
      </c>
      <c r="M537" s="98">
        <f t="shared" si="87"/>
        <v>60000</v>
      </c>
      <c r="N537" s="73">
        <f t="shared" si="88"/>
        <v>0</v>
      </c>
      <c r="O537" s="98">
        <f t="shared" si="89"/>
        <v>50415.967284157843</v>
      </c>
      <c r="P537" s="77">
        <f t="shared" si="90"/>
        <v>-9584.0327158421569</v>
      </c>
    </row>
    <row r="538" spans="1:16" x14ac:dyDescent="0.55000000000000004">
      <c r="A538" s="73">
        <v>536</v>
      </c>
      <c r="B538" s="74">
        <v>799.01120029297772</v>
      </c>
      <c r="C538" s="98">
        <f t="shared" si="81"/>
        <v>60000</v>
      </c>
      <c r="D538" s="73" t="s">
        <v>150</v>
      </c>
      <c r="E538" s="98">
        <f t="shared" si="82"/>
        <v>75000</v>
      </c>
      <c r="F538" s="77">
        <f t="shared" si="83"/>
        <v>15000</v>
      </c>
      <c r="G538" s="48"/>
      <c r="H538" s="98">
        <f t="shared" si="84"/>
        <v>100000</v>
      </c>
      <c r="I538" s="73">
        <v>5000</v>
      </c>
      <c r="J538" s="98">
        <f t="shared" si="85"/>
        <v>119851.68004394666</v>
      </c>
      <c r="K538" s="77">
        <f t="shared" si="86"/>
        <v>14851.680043946661</v>
      </c>
      <c r="M538" s="98">
        <f t="shared" si="87"/>
        <v>100000</v>
      </c>
      <c r="N538" s="73">
        <f t="shared" si="88"/>
        <v>5000</v>
      </c>
      <c r="O538" s="98">
        <f t="shared" si="89"/>
        <v>119851.68004394666</v>
      </c>
      <c r="P538" s="77">
        <f t="shared" si="90"/>
        <v>14851.680043946661</v>
      </c>
    </row>
    <row r="539" spans="1:16" x14ac:dyDescent="0.55000000000000004">
      <c r="A539" s="73">
        <v>537</v>
      </c>
      <c r="B539" s="74">
        <v>252.51625110629595</v>
      </c>
      <c r="C539" s="98">
        <f t="shared" si="81"/>
        <v>60000</v>
      </c>
      <c r="D539" s="73" t="s">
        <v>150</v>
      </c>
      <c r="E539" s="98">
        <f t="shared" si="82"/>
        <v>37877.437665944395</v>
      </c>
      <c r="F539" s="77">
        <f t="shared" si="83"/>
        <v>-22122.562334055605</v>
      </c>
      <c r="G539" s="48"/>
      <c r="H539" s="98">
        <f t="shared" si="84"/>
        <v>100000</v>
      </c>
      <c r="I539" s="73">
        <v>5000</v>
      </c>
      <c r="J539" s="98">
        <f t="shared" si="85"/>
        <v>37877.437665944395</v>
      </c>
      <c r="K539" s="77">
        <f t="shared" si="86"/>
        <v>-67122.562334055605</v>
      </c>
      <c r="M539" s="98">
        <f t="shared" si="87"/>
        <v>60000</v>
      </c>
      <c r="N539" s="73">
        <f t="shared" si="88"/>
        <v>0</v>
      </c>
      <c r="O539" s="98">
        <f t="shared" si="89"/>
        <v>37877.437665944395</v>
      </c>
      <c r="P539" s="77">
        <f t="shared" si="90"/>
        <v>-22122.562334055605</v>
      </c>
    </row>
    <row r="540" spans="1:16" x14ac:dyDescent="0.55000000000000004">
      <c r="A540" s="73">
        <v>538</v>
      </c>
      <c r="B540" s="74">
        <v>459.59654530472733</v>
      </c>
      <c r="C540" s="98">
        <f t="shared" si="81"/>
        <v>60000</v>
      </c>
      <c r="D540" s="73" t="s">
        <v>150</v>
      </c>
      <c r="E540" s="98">
        <f t="shared" si="82"/>
        <v>68939.4817957091</v>
      </c>
      <c r="F540" s="77">
        <f t="shared" si="83"/>
        <v>8939.4817957091</v>
      </c>
      <c r="G540" s="48"/>
      <c r="H540" s="98">
        <f t="shared" si="84"/>
        <v>100000</v>
      </c>
      <c r="I540" s="73">
        <v>5000</v>
      </c>
      <c r="J540" s="98">
        <f t="shared" si="85"/>
        <v>68939.4817957091</v>
      </c>
      <c r="K540" s="77">
        <f t="shared" si="86"/>
        <v>-36060.5182042909</v>
      </c>
      <c r="M540" s="98">
        <f t="shared" si="87"/>
        <v>60000</v>
      </c>
      <c r="N540" s="73">
        <f t="shared" si="88"/>
        <v>0</v>
      </c>
      <c r="O540" s="98">
        <f t="shared" si="89"/>
        <v>68939.4817957091</v>
      </c>
      <c r="P540" s="77">
        <f t="shared" si="90"/>
        <v>8939.4817957091</v>
      </c>
    </row>
    <row r="541" spans="1:16" x14ac:dyDescent="0.55000000000000004">
      <c r="A541" s="73">
        <v>539</v>
      </c>
      <c r="B541" s="74">
        <v>552.76345103305152</v>
      </c>
      <c r="C541" s="98">
        <f t="shared" si="81"/>
        <v>60000</v>
      </c>
      <c r="D541" s="73" t="s">
        <v>150</v>
      </c>
      <c r="E541" s="98">
        <f t="shared" si="82"/>
        <v>75000</v>
      </c>
      <c r="F541" s="77">
        <f t="shared" si="83"/>
        <v>15000</v>
      </c>
      <c r="G541" s="48"/>
      <c r="H541" s="98">
        <f t="shared" si="84"/>
        <v>100000</v>
      </c>
      <c r="I541" s="73">
        <v>5000</v>
      </c>
      <c r="J541" s="98">
        <f t="shared" si="85"/>
        <v>82914.51765495773</v>
      </c>
      <c r="K541" s="77">
        <f t="shared" si="86"/>
        <v>-22085.48234504227</v>
      </c>
      <c r="M541" s="98">
        <f t="shared" si="87"/>
        <v>100000</v>
      </c>
      <c r="N541" s="73">
        <f t="shared" si="88"/>
        <v>5000</v>
      </c>
      <c r="O541" s="98">
        <f t="shared" si="89"/>
        <v>82914.51765495773</v>
      </c>
      <c r="P541" s="77">
        <f t="shared" si="90"/>
        <v>-22085.48234504227</v>
      </c>
    </row>
    <row r="542" spans="1:16" x14ac:dyDescent="0.55000000000000004">
      <c r="A542" s="73">
        <v>540</v>
      </c>
      <c r="B542" s="74">
        <v>778.20978423413806</v>
      </c>
      <c r="C542" s="98">
        <f t="shared" si="81"/>
        <v>60000</v>
      </c>
      <c r="D542" s="73" t="s">
        <v>150</v>
      </c>
      <c r="E542" s="98">
        <f t="shared" si="82"/>
        <v>75000</v>
      </c>
      <c r="F542" s="77">
        <f t="shared" si="83"/>
        <v>15000</v>
      </c>
      <c r="G542" s="48"/>
      <c r="H542" s="98">
        <f t="shared" si="84"/>
        <v>100000</v>
      </c>
      <c r="I542" s="73">
        <v>5000</v>
      </c>
      <c r="J542" s="98">
        <f t="shared" si="85"/>
        <v>116731.4676351207</v>
      </c>
      <c r="K542" s="77">
        <f t="shared" si="86"/>
        <v>11731.467635120702</v>
      </c>
      <c r="M542" s="98">
        <f t="shared" si="87"/>
        <v>100000</v>
      </c>
      <c r="N542" s="73">
        <f t="shared" si="88"/>
        <v>5000</v>
      </c>
      <c r="O542" s="98">
        <f t="shared" si="89"/>
        <v>116731.4676351207</v>
      </c>
      <c r="P542" s="77">
        <f t="shared" si="90"/>
        <v>11731.467635120702</v>
      </c>
    </row>
    <row r="543" spans="1:16" x14ac:dyDescent="0.55000000000000004">
      <c r="A543" s="73">
        <v>541</v>
      </c>
      <c r="B543" s="74">
        <v>542.72896511734371</v>
      </c>
      <c r="C543" s="98">
        <f t="shared" si="81"/>
        <v>60000</v>
      </c>
      <c r="D543" s="73" t="s">
        <v>150</v>
      </c>
      <c r="E543" s="98">
        <f t="shared" si="82"/>
        <v>75000</v>
      </c>
      <c r="F543" s="77">
        <f t="shared" si="83"/>
        <v>15000</v>
      </c>
      <c r="G543" s="48"/>
      <c r="H543" s="98">
        <f t="shared" si="84"/>
        <v>100000</v>
      </c>
      <c r="I543" s="73">
        <v>5000</v>
      </c>
      <c r="J543" s="98">
        <f t="shared" si="85"/>
        <v>81409.344767601549</v>
      </c>
      <c r="K543" s="77">
        <f t="shared" si="86"/>
        <v>-23590.655232398451</v>
      </c>
      <c r="M543" s="98">
        <f t="shared" si="87"/>
        <v>100000</v>
      </c>
      <c r="N543" s="73">
        <f t="shared" si="88"/>
        <v>5000</v>
      </c>
      <c r="O543" s="98">
        <f t="shared" si="89"/>
        <v>81409.344767601549</v>
      </c>
      <c r="P543" s="77">
        <f t="shared" si="90"/>
        <v>-23590.655232398451</v>
      </c>
    </row>
    <row r="544" spans="1:16" x14ac:dyDescent="0.55000000000000004">
      <c r="A544" s="73">
        <v>542</v>
      </c>
      <c r="B544" s="74">
        <v>359.8742637409589</v>
      </c>
      <c r="C544" s="98">
        <f t="shared" si="81"/>
        <v>60000</v>
      </c>
      <c r="D544" s="73" t="s">
        <v>150</v>
      </c>
      <c r="E544" s="98">
        <f t="shared" si="82"/>
        <v>53981.139561143835</v>
      </c>
      <c r="F544" s="77">
        <f t="shared" si="83"/>
        <v>-6018.8604388561653</v>
      </c>
      <c r="G544" s="48"/>
      <c r="H544" s="98">
        <f t="shared" si="84"/>
        <v>100000</v>
      </c>
      <c r="I544" s="73">
        <v>5000</v>
      </c>
      <c r="J544" s="98">
        <f t="shared" si="85"/>
        <v>53981.139561143835</v>
      </c>
      <c r="K544" s="77">
        <f t="shared" si="86"/>
        <v>-51018.860438856165</v>
      </c>
      <c r="M544" s="98">
        <f t="shared" si="87"/>
        <v>60000</v>
      </c>
      <c r="N544" s="73">
        <f t="shared" si="88"/>
        <v>0</v>
      </c>
      <c r="O544" s="98">
        <f t="shared" si="89"/>
        <v>53981.139561143835</v>
      </c>
      <c r="P544" s="77">
        <f t="shared" si="90"/>
        <v>-6018.8604388561653</v>
      </c>
    </row>
    <row r="545" spans="1:16" x14ac:dyDescent="0.55000000000000004">
      <c r="A545" s="73">
        <v>543</v>
      </c>
      <c r="B545" s="74">
        <v>776.30542924283577</v>
      </c>
      <c r="C545" s="98">
        <f t="shared" si="81"/>
        <v>60000</v>
      </c>
      <c r="D545" s="73" t="s">
        <v>150</v>
      </c>
      <c r="E545" s="98">
        <f t="shared" si="82"/>
        <v>75000</v>
      </c>
      <c r="F545" s="77">
        <f t="shared" si="83"/>
        <v>15000</v>
      </c>
      <c r="G545" s="48"/>
      <c r="H545" s="98">
        <f t="shared" si="84"/>
        <v>100000</v>
      </c>
      <c r="I545" s="73">
        <v>5000</v>
      </c>
      <c r="J545" s="98">
        <f t="shared" si="85"/>
        <v>116445.81438642537</v>
      </c>
      <c r="K545" s="77">
        <f t="shared" si="86"/>
        <v>11445.814386425365</v>
      </c>
      <c r="M545" s="98">
        <f t="shared" si="87"/>
        <v>100000</v>
      </c>
      <c r="N545" s="73">
        <f t="shared" si="88"/>
        <v>5000</v>
      </c>
      <c r="O545" s="98">
        <f t="shared" si="89"/>
        <v>116445.81438642537</v>
      </c>
      <c r="P545" s="77">
        <f t="shared" si="90"/>
        <v>11445.814386425365</v>
      </c>
    </row>
    <row r="546" spans="1:16" x14ac:dyDescent="0.55000000000000004">
      <c r="A546" s="73">
        <v>544</v>
      </c>
      <c r="B546" s="74">
        <v>223.18185979796746</v>
      </c>
      <c r="C546" s="98">
        <f t="shared" si="81"/>
        <v>60000</v>
      </c>
      <c r="D546" s="73" t="s">
        <v>150</v>
      </c>
      <c r="E546" s="98">
        <f t="shared" si="82"/>
        <v>33477.278969695122</v>
      </c>
      <c r="F546" s="77">
        <f t="shared" si="83"/>
        <v>-26522.721030304878</v>
      </c>
      <c r="G546" s="48"/>
      <c r="H546" s="98">
        <f t="shared" si="84"/>
        <v>100000</v>
      </c>
      <c r="I546" s="73">
        <v>5000</v>
      </c>
      <c r="J546" s="98">
        <f t="shared" si="85"/>
        <v>33477.278969695122</v>
      </c>
      <c r="K546" s="77">
        <f t="shared" si="86"/>
        <v>-71522.721030304878</v>
      </c>
      <c r="M546" s="98">
        <f t="shared" si="87"/>
        <v>60000</v>
      </c>
      <c r="N546" s="73">
        <f t="shared" si="88"/>
        <v>0</v>
      </c>
      <c r="O546" s="98">
        <f t="shared" si="89"/>
        <v>33477.278969695122</v>
      </c>
      <c r="P546" s="77">
        <f t="shared" si="90"/>
        <v>-26522.721030304878</v>
      </c>
    </row>
    <row r="547" spans="1:16" x14ac:dyDescent="0.55000000000000004">
      <c r="A547" s="73">
        <v>545</v>
      </c>
      <c r="B547" s="74">
        <v>394.97665334025089</v>
      </c>
      <c r="C547" s="98">
        <f t="shared" si="81"/>
        <v>60000</v>
      </c>
      <c r="D547" s="73" t="s">
        <v>150</v>
      </c>
      <c r="E547" s="98">
        <f t="shared" si="82"/>
        <v>59246.498001037631</v>
      </c>
      <c r="F547" s="77">
        <f t="shared" si="83"/>
        <v>-753.50199896236882</v>
      </c>
      <c r="G547" s="48"/>
      <c r="H547" s="98">
        <f t="shared" si="84"/>
        <v>100000</v>
      </c>
      <c r="I547" s="73">
        <v>5000</v>
      </c>
      <c r="J547" s="98">
        <f t="shared" si="85"/>
        <v>59246.498001037631</v>
      </c>
      <c r="K547" s="77">
        <f t="shared" si="86"/>
        <v>-45753.501998962369</v>
      </c>
      <c r="M547" s="98">
        <f t="shared" si="87"/>
        <v>60000</v>
      </c>
      <c r="N547" s="73">
        <f t="shared" si="88"/>
        <v>0</v>
      </c>
      <c r="O547" s="98">
        <f t="shared" si="89"/>
        <v>59246.498001037631</v>
      </c>
      <c r="P547" s="77">
        <f t="shared" si="90"/>
        <v>-753.50199896236882</v>
      </c>
    </row>
    <row r="548" spans="1:16" x14ac:dyDescent="0.55000000000000004">
      <c r="A548" s="73">
        <v>546</v>
      </c>
      <c r="B548" s="74">
        <v>439.54588457899717</v>
      </c>
      <c r="C548" s="98">
        <f t="shared" si="81"/>
        <v>60000</v>
      </c>
      <c r="D548" s="73" t="s">
        <v>150</v>
      </c>
      <c r="E548" s="98">
        <f t="shared" si="82"/>
        <v>65931.882686849582</v>
      </c>
      <c r="F548" s="77">
        <f t="shared" si="83"/>
        <v>5931.8826868495817</v>
      </c>
      <c r="G548" s="48"/>
      <c r="H548" s="98">
        <f t="shared" si="84"/>
        <v>100000</v>
      </c>
      <c r="I548" s="73">
        <v>5000</v>
      </c>
      <c r="J548" s="98">
        <f t="shared" si="85"/>
        <v>65931.882686849582</v>
      </c>
      <c r="K548" s="77">
        <f t="shared" si="86"/>
        <v>-39068.117313150418</v>
      </c>
      <c r="M548" s="98">
        <f t="shared" si="87"/>
        <v>60000</v>
      </c>
      <c r="N548" s="73">
        <f t="shared" si="88"/>
        <v>0</v>
      </c>
      <c r="O548" s="98">
        <f t="shared" si="89"/>
        <v>65931.882686849582</v>
      </c>
      <c r="P548" s="77">
        <f t="shared" si="90"/>
        <v>5931.8826868495817</v>
      </c>
    </row>
    <row r="549" spans="1:16" x14ac:dyDescent="0.55000000000000004">
      <c r="A549" s="73">
        <v>547</v>
      </c>
      <c r="B549" s="74">
        <v>433.88775292214729</v>
      </c>
      <c r="C549" s="98">
        <f t="shared" si="81"/>
        <v>60000</v>
      </c>
      <c r="D549" s="73" t="s">
        <v>150</v>
      </c>
      <c r="E549" s="98">
        <f t="shared" si="82"/>
        <v>65083.162938322093</v>
      </c>
      <c r="F549" s="77">
        <f t="shared" si="83"/>
        <v>5083.1629383220934</v>
      </c>
      <c r="G549" s="48"/>
      <c r="H549" s="98">
        <f t="shared" si="84"/>
        <v>100000</v>
      </c>
      <c r="I549" s="73">
        <v>5000</v>
      </c>
      <c r="J549" s="98">
        <f t="shared" si="85"/>
        <v>65083.162938322093</v>
      </c>
      <c r="K549" s="77">
        <f t="shared" si="86"/>
        <v>-39916.837061677907</v>
      </c>
      <c r="M549" s="98">
        <f t="shared" si="87"/>
        <v>60000</v>
      </c>
      <c r="N549" s="73">
        <f t="shared" si="88"/>
        <v>0</v>
      </c>
      <c r="O549" s="98">
        <f t="shared" si="89"/>
        <v>65083.162938322093</v>
      </c>
      <c r="P549" s="77">
        <f t="shared" si="90"/>
        <v>5083.1629383220934</v>
      </c>
    </row>
    <row r="550" spans="1:16" x14ac:dyDescent="0.55000000000000004">
      <c r="A550" s="73">
        <v>548</v>
      </c>
      <c r="B550" s="74">
        <v>342.93649098178048</v>
      </c>
      <c r="C550" s="98">
        <f t="shared" si="81"/>
        <v>60000</v>
      </c>
      <c r="D550" s="73" t="s">
        <v>150</v>
      </c>
      <c r="E550" s="98">
        <f t="shared" si="82"/>
        <v>51440.47364726707</v>
      </c>
      <c r="F550" s="77">
        <f t="shared" si="83"/>
        <v>-8559.5263527329298</v>
      </c>
      <c r="G550" s="48"/>
      <c r="H550" s="98">
        <f t="shared" si="84"/>
        <v>100000</v>
      </c>
      <c r="I550" s="73">
        <v>5000</v>
      </c>
      <c r="J550" s="98">
        <f t="shared" si="85"/>
        <v>51440.47364726707</v>
      </c>
      <c r="K550" s="77">
        <f t="shared" si="86"/>
        <v>-53559.52635273293</v>
      </c>
      <c r="M550" s="98">
        <f t="shared" si="87"/>
        <v>60000</v>
      </c>
      <c r="N550" s="73">
        <f t="shared" si="88"/>
        <v>0</v>
      </c>
      <c r="O550" s="98">
        <f t="shared" si="89"/>
        <v>51440.47364726707</v>
      </c>
      <c r="P550" s="77">
        <f t="shared" si="90"/>
        <v>-8559.5263527329298</v>
      </c>
    </row>
    <row r="551" spans="1:16" x14ac:dyDescent="0.55000000000000004">
      <c r="A551" s="73">
        <v>549</v>
      </c>
      <c r="B551" s="74">
        <v>410.74251533555105</v>
      </c>
      <c r="C551" s="98">
        <f t="shared" si="81"/>
        <v>60000</v>
      </c>
      <c r="D551" s="73" t="s">
        <v>150</v>
      </c>
      <c r="E551" s="98">
        <f t="shared" si="82"/>
        <v>61611.377300332657</v>
      </c>
      <c r="F551" s="77">
        <f t="shared" si="83"/>
        <v>1611.3773003326569</v>
      </c>
      <c r="G551" s="48"/>
      <c r="H551" s="98">
        <f t="shared" si="84"/>
        <v>100000</v>
      </c>
      <c r="I551" s="73">
        <v>5000</v>
      </c>
      <c r="J551" s="98">
        <f t="shared" si="85"/>
        <v>61611.377300332657</v>
      </c>
      <c r="K551" s="77">
        <f t="shared" si="86"/>
        <v>-43388.622699667343</v>
      </c>
      <c r="M551" s="98">
        <f t="shared" si="87"/>
        <v>60000</v>
      </c>
      <c r="N551" s="73">
        <f t="shared" si="88"/>
        <v>0</v>
      </c>
      <c r="O551" s="98">
        <f t="shared" si="89"/>
        <v>61611.377300332657</v>
      </c>
      <c r="P551" s="77">
        <f t="shared" si="90"/>
        <v>1611.3773003326569</v>
      </c>
    </row>
    <row r="552" spans="1:16" x14ac:dyDescent="0.55000000000000004">
      <c r="A552" s="73">
        <v>550</v>
      </c>
      <c r="B552" s="74">
        <v>308.89614551225316</v>
      </c>
      <c r="C552" s="98">
        <f t="shared" si="81"/>
        <v>60000</v>
      </c>
      <c r="D552" s="73" t="s">
        <v>150</v>
      </c>
      <c r="E552" s="98">
        <f t="shared" si="82"/>
        <v>46334.42182683797</v>
      </c>
      <c r="F552" s="77">
        <f t="shared" si="83"/>
        <v>-13665.57817316203</v>
      </c>
      <c r="G552" s="48"/>
      <c r="H552" s="98">
        <f t="shared" si="84"/>
        <v>100000</v>
      </c>
      <c r="I552" s="73">
        <v>5000</v>
      </c>
      <c r="J552" s="98">
        <f t="shared" si="85"/>
        <v>46334.42182683797</v>
      </c>
      <c r="K552" s="77">
        <f t="shared" si="86"/>
        <v>-58665.57817316203</v>
      </c>
      <c r="M552" s="98">
        <f t="shared" si="87"/>
        <v>60000</v>
      </c>
      <c r="N552" s="73">
        <f t="shared" si="88"/>
        <v>0</v>
      </c>
      <c r="O552" s="98">
        <f t="shared" si="89"/>
        <v>46334.42182683797</v>
      </c>
      <c r="P552" s="77">
        <f t="shared" si="90"/>
        <v>-13665.57817316203</v>
      </c>
    </row>
    <row r="553" spans="1:16" x14ac:dyDescent="0.55000000000000004">
      <c r="A553" s="73">
        <v>551</v>
      </c>
      <c r="B553" s="74">
        <v>350.46235541856134</v>
      </c>
      <c r="C553" s="98">
        <f t="shared" si="81"/>
        <v>60000</v>
      </c>
      <c r="D553" s="73" t="s">
        <v>150</v>
      </c>
      <c r="E553" s="98">
        <f t="shared" si="82"/>
        <v>52569.353312784202</v>
      </c>
      <c r="F553" s="77">
        <f t="shared" si="83"/>
        <v>-7430.646687215798</v>
      </c>
      <c r="G553" s="48"/>
      <c r="H553" s="98">
        <f t="shared" si="84"/>
        <v>100000</v>
      </c>
      <c r="I553" s="73">
        <v>5000</v>
      </c>
      <c r="J553" s="98">
        <f t="shared" si="85"/>
        <v>52569.353312784202</v>
      </c>
      <c r="K553" s="77">
        <f t="shared" si="86"/>
        <v>-52430.646687215798</v>
      </c>
      <c r="M553" s="98">
        <f t="shared" si="87"/>
        <v>60000</v>
      </c>
      <c r="N553" s="73">
        <f t="shared" si="88"/>
        <v>0</v>
      </c>
      <c r="O553" s="98">
        <f t="shared" si="89"/>
        <v>52569.353312784202</v>
      </c>
      <c r="P553" s="77">
        <f t="shared" si="90"/>
        <v>-7430.646687215798</v>
      </c>
    </row>
    <row r="554" spans="1:16" x14ac:dyDescent="0.55000000000000004">
      <c r="A554" s="73">
        <v>552</v>
      </c>
      <c r="B554" s="74">
        <v>595.48326059755243</v>
      </c>
      <c r="C554" s="98">
        <f t="shared" si="81"/>
        <v>60000</v>
      </c>
      <c r="D554" s="73" t="s">
        <v>150</v>
      </c>
      <c r="E554" s="98">
        <f t="shared" si="82"/>
        <v>75000</v>
      </c>
      <c r="F554" s="77">
        <f t="shared" si="83"/>
        <v>15000</v>
      </c>
      <c r="G554" s="48"/>
      <c r="H554" s="98">
        <f t="shared" si="84"/>
        <v>100000</v>
      </c>
      <c r="I554" s="73">
        <v>5000</v>
      </c>
      <c r="J554" s="98">
        <f t="shared" si="85"/>
        <v>89322.489089632858</v>
      </c>
      <c r="K554" s="77">
        <f t="shared" si="86"/>
        <v>-15677.510910367142</v>
      </c>
      <c r="M554" s="98">
        <f t="shared" si="87"/>
        <v>100000</v>
      </c>
      <c r="N554" s="73">
        <f t="shared" si="88"/>
        <v>5000</v>
      </c>
      <c r="O554" s="98">
        <f t="shared" si="89"/>
        <v>89322.489089632858</v>
      </c>
      <c r="P554" s="77">
        <f t="shared" si="90"/>
        <v>-15677.510910367142</v>
      </c>
    </row>
    <row r="555" spans="1:16" x14ac:dyDescent="0.55000000000000004">
      <c r="A555" s="73">
        <v>553</v>
      </c>
      <c r="B555" s="74">
        <v>317.88689840388196</v>
      </c>
      <c r="C555" s="98">
        <f t="shared" si="81"/>
        <v>60000</v>
      </c>
      <c r="D555" s="73" t="s">
        <v>150</v>
      </c>
      <c r="E555" s="98">
        <f t="shared" si="82"/>
        <v>47683.034760582297</v>
      </c>
      <c r="F555" s="77">
        <f t="shared" si="83"/>
        <v>-12316.965239417703</v>
      </c>
      <c r="G555" s="48"/>
      <c r="H555" s="98">
        <f t="shared" si="84"/>
        <v>100000</v>
      </c>
      <c r="I555" s="73">
        <v>5000</v>
      </c>
      <c r="J555" s="98">
        <f t="shared" si="85"/>
        <v>47683.034760582297</v>
      </c>
      <c r="K555" s="77">
        <f t="shared" si="86"/>
        <v>-57316.965239417703</v>
      </c>
      <c r="M555" s="98">
        <f t="shared" si="87"/>
        <v>60000</v>
      </c>
      <c r="N555" s="73">
        <f t="shared" si="88"/>
        <v>0</v>
      </c>
      <c r="O555" s="98">
        <f t="shared" si="89"/>
        <v>47683.034760582297</v>
      </c>
      <c r="P555" s="77">
        <f t="shared" si="90"/>
        <v>-12316.965239417703</v>
      </c>
    </row>
    <row r="556" spans="1:16" x14ac:dyDescent="0.55000000000000004">
      <c r="A556" s="73">
        <v>554</v>
      </c>
      <c r="B556" s="74">
        <v>778.81405072176278</v>
      </c>
      <c r="C556" s="98">
        <f t="shared" si="81"/>
        <v>60000</v>
      </c>
      <c r="D556" s="73" t="s">
        <v>150</v>
      </c>
      <c r="E556" s="98">
        <f t="shared" si="82"/>
        <v>75000</v>
      </c>
      <c r="F556" s="77">
        <f t="shared" si="83"/>
        <v>15000</v>
      </c>
      <c r="G556" s="48"/>
      <c r="H556" s="98">
        <f t="shared" si="84"/>
        <v>100000</v>
      </c>
      <c r="I556" s="73">
        <v>5000</v>
      </c>
      <c r="J556" s="98">
        <f t="shared" si="85"/>
        <v>116822.10760826441</v>
      </c>
      <c r="K556" s="77">
        <f t="shared" si="86"/>
        <v>11822.107608264414</v>
      </c>
      <c r="M556" s="98">
        <f t="shared" si="87"/>
        <v>100000</v>
      </c>
      <c r="N556" s="73">
        <f t="shared" si="88"/>
        <v>5000</v>
      </c>
      <c r="O556" s="98">
        <f t="shared" si="89"/>
        <v>116822.10760826441</v>
      </c>
      <c r="P556" s="77">
        <f t="shared" si="90"/>
        <v>11822.107608264414</v>
      </c>
    </row>
    <row r="557" spans="1:16" x14ac:dyDescent="0.55000000000000004">
      <c r="A557" s="73">
        <v>555</v>
      </c>
      <c r="B557" s="74">
        <v>210.12604144413586</v>
      </c>
      <c r="C557" s="98">
        <f t="shared" si="81"/>
        <v>60000</v>
      </c>
      <c r="D557" s="73" t="s">
        <v>150</v>
      </c>
      <c r="E557" s="98">
        <f t="shared" si="82"/>
        <v>31518.90621662038</v>
      </c>
      <c r="F557" s="77">
        <f t="shared" si="83"/>
        <v>-28481.09378337962</v>
      </c>
      <c r="G557" s="48"/>
      <c r="H557" s="98">
        <f t="shared" si="84"/>
        <v>100000</v>
      </c>
      <c r="I557" s="73">
        <v>5000</v>
      </c>
      <c r="J557" s="98">
        <f t="shared" si="85"/>
        <v>31518.90621662038</v>
      </c>
      <c r="K557" s="77">
        <f t="shared" si="86"/>
        <v>-73481.09378337962</v>
      </c>
      <c r="M557" s="98">
        <f t="shared" si="87"/>
        <v>60000</v>
      </c>
      <c r="N557" s="73">
        <f t="shared" si="88"/>
        <v>0</v>
      </c>
      <c r="O557" s="98">
        <f t="shared" si="89"/>
        <v>31518.90621662038</v>
      </c>
      <c r="P557" s="77">
        <f t="shared" si="90"/>
        <v>-28481.09378337962</v>
      </c>
    </row>
    <row r="558" spans="1:16" x14ac:dyDescent="0.55000000000000004">
      <c r="A558" s="73">
        <v>556</v>
      </c>
      <c r="B558" s="74">
        <v>678.30439161351364</v>
      </c>
      <c r="C558" s="98">
        <f t="shared" si="81"/>
        <v>60000</v>
      </c>
      <c r="D558" s="73" t="s">
        <v>150</v>
      </c>
      <c r="E558" s="98">
        <f t="shared" si="82"/>
        <v>75000</v>
      </c>
      <c r="F558" s="77">
        <f t="shared" si="83"/>
        <v>15000</v>
      </c>
      <c r="G558" s="48"/>
      <c r="H558" s="98">
        <f t="shared" si="84"/>
        <v>100000</v>
      </c>
      <c r="I558" s="73">
        <v>5000</v>
      </c>
      <c r="J558" s="98">
        <f t="shared" si="85"/>
        <v>101745.65874202705</v>
      </c>
      <c r="K558" s="77">
        <f t="shared" si="86"/>
        <v>-3254.3412579729484</v>
      </c>
      <c r="M558" s="98">
        <f t="shared" si="87"/>
        <v>100000</v>
      </c>
      <c r="N558" s="73">
        <f t="shared" si="88"/>
        <v>5000</v>
      </c>
      <c r="O558" s="98">
        <f t="shared" si="89"/>
        <v>101745.65874202705</v>
      </c>
      <c r="P558" s="77">
        <f t="shared" si="90"/>
        <v>-3254.3412579729484</v>
      </c>
    </row>
    <row r="559" spans="1:16" x14ac:dyDescent="0.55000000000000004">
      <c r="A559" s="73">
        <v>557</v>
      </c>
      <c r="B559" s="74">
        <v>274.12335581530198</v>
      </c>
      <c r="C559" s="98">
        <f t="shared" si="81"/>
        <v>60000</v>
      </c>
      <c r="D559" s="73" t="s">
        <v>150</v>
      </c>
      <c r="E559" s="98">
        <f t="shared" si="82"/>
        <v>41118.503372295294</v>
      </c>
      <c r="F559" s="77">
        <f t="shared" si="83"/>
        <v>-18881.496627704706</v>
      </c>
      <c r="G559" s="48"/>
      <c r="H559" s="98">
        <f t="shared" si="84"/>
        <v>100000</v>
      </c>
      <c r="I559" s="73">
        <v>5000</v>
      </c>
      <c r="J559" s="98">
        <f t="shared" si="85"/>
        <v>41118.503372295294</v>
      </c>
      <c r="K559" s="77">
        <f t="shared" si="86"/>
        <v>-63881.496627704706</v>
      </c>
      <c r="M559" s="98">
        <f t="shared" si="87"/>
        <v>60000</v>
      </c>
      <c r="N559" s="73">
        <f t="shared" si="88"/>
        <v>0</v>
      </c>
      <c r="O559" s="98">
        <f t="shared" si="89"/>
        <v>41118.503372295294</v>
      </c>
      <c r="P559" s="77">
        <f t="shared" si="90"/>
        <v>-18881.496627704706</v>
      </c>
    </row>
    <row r="560" spans="1:16" x14ac:dyDescent="0.55000000000000004">
      <c r="A560" s="73">
        <v>558</v>
      </c>
      <c r="B560" s="74">
        <v>325.19302957243571</v>
      </c>
      <c r="C560" s="98">
        <f t="shared" si="81"/>
        <v>60000</v>
      </c>
      <c r="D560" s="73" t="s">
        <v>150</v>
      </c>
      <c r="E560" s="98">
        <f t="shared" si="82"/>
        <v>48778.954435865358</v>
      </c>
      <c r="F560" s="77">
        <f t="shared" si="83"/>
        <v>-11221.045564134642</v>
      </c>
      <c r="G560" s="48"/>
      <c r="H560" s="98">
        <f t="shared" si="84"/>
        <v>100000</v>
      </c>
      <c r="I560" s="73">
        <v>5000</v>
      </c>
      <c r="J560" s="98">
        <f t="shared" si="85"/>
        <v>48778.954435865358</v>
      </c>
      <c r="K560" s="77">
        <f t="shared" si="86"/>
        <v>-56221.045564134642</v>
      </c>
      <c r="M560" s="98">
        <f t="shared" si="87"/>
        <v>60000</v>
      </c>
      <c r="N560" s="73">
        <f t="shared" si="88"/>
        <v>0</v>
      </c>
      <c r="O560" s="98">
        <f t="shared" si="89"/>
        <v>48778.954435865358</v>
      </c>
      <c r="P560" s="77">
        <f t="shared" si="90"/>
        <v>-11221.045564134642</v>
      </c>
    </row>
    <row r="561" spans="1:16" x14ac:dyDescent="0.55000000000000004">
      <c r="A561" s="73">
        <v>559</v>
      </c>
      <c r="B561" s="74">
        <v>237.66594439527574</v>
      </c>
      <c r="C561" s="98">
        <f t="shared" si="81"/>
        <v>60000</v>
      </c>
      <c r="D561" s="73" t="s">
        <v>150</v>
      </c>
      <c r="E561" s="98">
        <f t="shared" si="82"/>
        <v>35649.891659291359</v>
      </c>
      <c r="F561" s="77">
        <f t="shared" si="83"/>
        <v>-24350.108340708641</v>
      </c>
      <c r="G561" s="48"/>
      <c r="H561" s="98">
        <f t="shared" si="84"/>
        <v>100000</v>
      </c>
      <c r="I561" s="73">
        <v>5000</v>
      </c>
      <c r="J561" s="98">
        <f t="shared" si="85"/>
        <v>35649.891659291359</v>
      </c>
      <c r="K561" s="77">
        <f t="shared" si="86"/>
        <v>-69350.108340708641</v>
      </c>
      <c r="M561" s="98">
        <f t="shared" si="87"/>
        <v>60000</v>
      </c>
      <c r="N561" s="73">
        <f t="shared" si="88"/>
        <v>0</v>
      </c>
      <c r="O561" s="98">
        <f t="shared" si="89"/>
        <v>35649.891659291359</v>
      </c>
      <c r="P561" s="77">
        <f t="shared" si="90"/>
        <v>-24350.108340708641</v>
      </c>
    </row>
    <row r="562" spans="1:16" x14ac:dyDescent="0.55000000000000004">
      <c r="A562" s="73">
        <v>560</v>
      </c>
      <c r="B562" s="74">
        <v>659.20590838343458</v>
      </c>
      <c r="C562" s="98">
        <f t="shared" si="81"/>
        <v>60000</v>
      </c>
      <c r="D562" s="73" t="s">
        <v>150</v>
      </c>
      <c r="E562" s="98">
        <f t="shared" si="82"/>
        <v>75000</v>
      </c>
      <c r="F562" s="77">
        <f t="shared" si="83"/>
        <v>15000</v>
      </c>
      <c r="G562" s="48"/>
      <c r="H562" s="98">
        <f t="shared" si="84"/>
        <v>100000</v>
      </c>
      <c r="I562" s="73">
        <v>5000</v>
      </c>
      <c r="J562" s="98">
        <f t="shared" si="85"/>
        <v>98880.886257515187</v>
      </c>
      <c r="K562" s="77">
        <f t="shared" si="86"/>
        <v>-6119.113742484813</v>
      </c>
      <c r="M562" s="98">
        <f t="shared" si="87"/>
        <v>100000</v>
      </c>
      <c r="N562" s="73">
        <f t="shared" si="88"/>
        <v>5000</v>
      </c>
      <c r="O562" s="98">
        <f t="shared" si="89"/>
        <v>98880.886257515187</v>
      </c>
      <c r="P562" s="77">
        <f t="shared" si="90"/>
        <v>-6119.113742484813</v>
      </c>
    </row>
    <row r="563" spans="1:16" x14ac:dyDescent="0.55000000000000004">
      <c r="A563" s="73">
        <v>561</v>
      </c>
      <c r="B563" s="74">
        <v>549.85198522904147</v>
      </c>
      <c r="C563" s="98">
        <f t="shared" si="81"/>
        <v>60000</v>
      </c>
      <c r="D563" s="73" t="s">
        <v>150</v>
      </c>
      <c r="E563" s="98">
        <f t="shared" si="82"/>
        <v>75000</v>
      </c>
      <c r="F563" s="77">
        <f t="shared" si="83"/>
        <v>15000</v>
      </c>
      <c r="G563" s="48"/>
      <c r="H563" s="98">
        <f t="shared" si="84"/>
        <v>100000</v>
      </c>
      <c r="I563" s="73">
        <v>5000</v>
      </c>
      <c r="J563" s="98">
        <f t="shared" si="85"/>
        <v>82477.797784356226</v>
      </c>
      <c r="K563" s="77">
        <f t="shared" si="86"/>
        <v>-22522.202215643774</v>
      </c>
      <c r="M563" s="98">
        <f t="shared" si="87"/>
        <v>100000</v>
      </c>
      <c r="N563" s="73">
        <f t="shared" si="88"/>
        <v>5000</v>
      </c>
      <c r="O563" s="98">
        <f t="shared" si="89"/>
        <v>82477.797784356226</v>
      </c>
      <c r="P563" s="77">
        <f t="shared" si="90"/>
        <v>-22522.202215643774</v>
      </c>
    </row>
    <row r="564" spans="1:16" x14ac:dyDescent="0.55000000000000004">
      <c r="A564" s="73">
        <v>562</v>
      </c>
      <c r="B564" s="74">
        <v>615.79027680288095</v>
      </c>
      <c r="C564" s="98">
        <f t="shared" si="81"/>
        <v>60000</v>
      </c>
      <c r="D564" s="73" t="s">
        <v>150</v>
      </c>
      <c r="E564" s="98">
        <f t="shared" si="82"/>
        <v>75000</v>
      </c>
      <c r="F564" s="77">
        <f t="shared" si="83"/>
        <v>15000</v>
      </c>
      <c r="G564" s="48"/>
      <c r="H564" s="98">
        <f t="shared" si="84"/>
        <v>100000</v>
      </c>
      <c r="I564" s="73">
        <v>5000</v>
      </c>
      <c r="J564" s="98">
        <f t="shared" si="85"/>
        <v>92368.541520432147</v>
      </c>
      <c r="K564" s="77">
        <f t="shared" si="86"/>
        <v>-12631.458479567853</v>
      </c>
      <c r="M564" s="98">
        <f t="shared" si="87"/>
        <v>100000</v>
      </c>
      <c r="N564" s="73">
        <f t="shared" si="88"/>
        <v>5000</v>
      </c>
      <c r="O564" s="98">
        <f t="shared" si="89"/>
        <v>92368.541520432147</v>
      </c>
      <c r="P564" s="77">
        <f t="shared" si="90"/>
        <v>-12631.458479567853</v>
      </c>
    </row>
    <row r="565" spans="1:16" x14ac:dyDescent="0.55000000000000004">
      <c r="A565" s="73">
        <v>563</v>
      </c>
      <c r="B565" s="74">
        <v>293.5697500534074</v>
      </c>
      <c r="C565" s="98">
        <f t="shared" si="81"/>
        <v>60000</v>
      </c>
      <c r="D565" s="73" t="s">
        <v>150</v>
      </c>
      <c r="E565" s="98">
        <f t="shared" si="82"/>
        <v>44035.462508011107</v>
      </c>
      <c r="F565" s="77">
        <f t="shared" si="83"/>
        <v>-15964.537491988893</v>
      </c>
      <c r="G565" s="48"/>
      <c r="H565" s="98">
        <f t="shared" si="84"/>
        <v>100000</v>
      </c>
      <c r="I565" s="73">
        <v>5000</v>
      </c>
      <c r="J565" s="98">
        <f t="shared" si="85"/>
        <v>44035.462508011107</v>
      </c>
      <c r="K565" s="77">
        <f t="shared" si="86"/>
        <v>-60964.537491988893</v>
      </c>
      <c r="M565" s="98">
        <f t="shared" si="87"/>
        <v>60000</v>
      </c>
      <c r="N565" s="73">
        <f t="shared" si="88"/>
        <v>0</v>
      </c>
      <c r="O565" s="98">
        <f t="shared" si="89"/>
        <v>44035.462508011107</v>
      </c>
      <c r="P565" s="77">
        <f t="shared" si="90"/>
        <v>-15964.537491988893</v>
      </c>
    </row>
    <row r="566" spans="1:16" x14ac:dyDescent="0.55000000000000004">
      <c r="A566" s="73">
        <v>564</v>
      </c>
      <c r="B566" s="74">
        <v>465.96881008331553</v>
      </c>
      <c r="C566" s="98">
        <f t="shared" si="81"/>
        <v>60000</v>
      </c>
      <c r="D566" s="73" t="s">
        <v>150</v>
      </c>
      <c r="E566" s="98">
        <f t="shared" si="82"/>
        <v>69895.321512497336</v>
      </c>
      <c r="F566" s="77">
        <f t="shared" si="83"/>
        <v>9895.3215124973358</v>
      </c>
      <c r="G566" s="48"/>
      <c r="H566" s="98">
        <f t="shared" si="84"/>
        <v>100000</v>
      </c>
      <c r="I566" s="73">
        <v>5000</v>
      </c>
      <c r="J566" s="98">
        <f t="shared" si="85"/>
        <v>69895.321512497336</v>
      </c>
      <c r="K566" s="77">
        <f t="shared" si="86"/>
        <v>-35104.678487502664</v>
      </c>
      <c r="M566" s="98">
        <f t="shared" si="87"/>
        <v>60000</v>
      </c>
      <c r="N566" s="73">
        <f t="shared" si="88"/>
        <v>0</v>
      </c>
      <c r="O566" s="98">
        <f t="shared" si="89"/>
        <v>69895.321512497336</v>
      </c>
      <c r="P566" s="77">
        <f t="shared" si="90"/>
        <v>9895.3215124973358</v>
      </c>
    </row>
    <row r="567" spans="1:16" x14ac:dyDescent="0.55000000000000004">
      <c r="A567" s="73">
        <v>565</v>
      </c>
      <c r="B567" s="74">
        <v>733.91521958067574</v>
      </c>
      <c r="C567" s="98">
        <f t="shared" si="81"/>
        <v>60000</v>
      </c>
      <c r="D567" s="73" t="s">
        <v>150</v>
      </c>
      <c r="E567" s="98">
        <f t="shared" si="82"/>
        <v>75000</v>
      </c>
      <c r="F567" s="77">
        <f t="shared" si="83"/>
        <v>15000</v>
      </c>
      <c r="G567" s="48"/>
      <c r="H567" s="98">
        <f t="shared" si="84"/>
        <v>100000</v>
      </c>
      <c r="I567" s="73">
        <v>5000</v>
      </c>
      <c r="J567" s="98">
        <f t="shared" si="85"/>
        <v>110087.28293710136</v>
      </c>
      <c r="K567" s="77">
        <f t="shared" si="86"/>
        <v>5087.282937101365</v>
      </c>
      <c r="M567" s="98">
        <f t="shared" si="87"/>
        <v>100000</v>
      </c>
      <c r="N567" s="73">
        <f t="shared" si="88"/>
        <v>5000</v>
      </c>
      <c r="O567" s="98">
        <f t="shared" si="89"/>
        <v>110087.28293710136</v>
      </c>
      <c r="P567" s="77">
        <f t="shared" si="90"/>
        <v>5087.282937101365</v>
      </c>
    </row>
    <row r="568" spans="1:16" x14ac:dyDescent="0.55000000000000004">
      <c r="A568" s="73">
        <v>566</v>
      </c>
      <c r="B568" s="74">
        <v>267.45811334574421</v>
      </c>
      <c r="C568" s="98">
        <f t="shared" si="81"/>
        <v>60000</v>
      </c>
      <c r="D568" s="73" t="s">
        <v>150</v>
      </c>
      <c r="E568" s="98">
        <f t="shared" si="82"/>
        <v>40118.717001861631</v>
      </c>
      <c r="F568" s="77">
        <f t="shared" si="83"/>
        <v>-19881.282998138369</v>
      </c>
      <c r="G568" s="48"/>
      <c r="H568" s="98">
        <f t="shared" si="84"/>
        <v>100000</v>
      </c>
      <c r="I568" s="73">
        <v>5000</v>
      </c>
      <c r="J568" s="98">
        <f t="shared" si="85"/>
        <v>40118.717001861631</v>
      </c>
      <c r="K568" s="77">
        <f t="shared" si="86"/>
        <v>-64881.282998138369</v>
      </c>
      <c r="M568" s="98">
        <f t="shared" si="87"/>
        <v>60000</v>
      </c>
      <c r="N568" s="73">
        <f t="shared" si="88"/>
        <v>0</v>
      </c>
      <c r="O568" s="98">
        <f t="shared" si="89"/>
        <v>40118.717001861631</v>
      </c>
      <c r="P568" s="77">
        <f t="shared" si="90"/>
        <v>-19881.282998138369</v>
      </c>
    </row>
    <row r="569" spans="1:16" x14ac:dyDescent="0.55000000000000004">
      <c r="A569" s="73">
        <v>567</v>
      </c>
      <c r="B569" s="74">
        <v>676.60145878475294</v>
      </c>
      <c r="C569" s="98">
        <f t="shared" si="81"/>
        <v>60000</v>
      </c>
      <c r="D569" s="73" t="s">
        <v>150</v>
      </c>
      <c r="E569" s="98">
        <f t="shared" si="82"/>
        <v>75000</v>
      </c>
      <c r="F569" s="77">
        <f t="shared" si="83"/>
        <v>15000</v>
      </c>
      <c r="G569" s="48"/>
      <c r="H569" s="98">
        <f t="shared" si="84"/>
        <v>100000</v>
      </c>
      <c r="I569" s="73">
        <v>5000</v>
      </c>
      <c r="J569" s="98">
        <f t="shared" si="85"/>
        <v>101490.21881771294</v>
      </c>
      <c r="K569" s="77">
        <f t="shared" si="86"/>
        <v>-3509.7811822870572</v>
      </c>
      <c r="M569" s="98">
        <f t="shared" si="87"/>
        <v>100000</v>
      </c>
      <c r="N569" s="73">
        <f t="shared" si="88"/>
        <v>5000</v>
      </c>
      <c r="O569" s="98">
        <f t="shared" si="89"/>
        <v>101490.21881771294</v>
      </c>
      <c r="P569" s="77">
        <f t="shared" si="90"/>
        <v>-3509.7811822870572</v>
      </c>
    </row>
    <row r="570" spans="1:16" x14ac:dyDescent="0.55000000000000004">
      <c r="A570" s="73">
        <v>568</v>
      </c>
      <c r="B570" s="74">
        <v>253.77971739860226</v>
      </c>
      <c r="C570" s="98">
        <f t="shared" si="81"/>
        <v>60000</v>
      </c>
      <c r="D570" s="73" t="s">
        <v>150</v>
      </c>
      <c r="E570" s="98">
        <f t="shared" si="82"/>
        <v>38066.957609790341</v>
      </c>
      <c r="F570" s="77">
        <f t="shared" si="83"/>
        <v>-21933.042390209659</v>
      </c>
      <c r="G570" s="48"/>
      <c r="H570" s="98">
        <f t="shared" si="84"/>
        <v>100000</v>
      </c>
      <c r="I570" s="73">
        <v>5000</v>
      </c>
      <c r="J570" s="98">
        <f t="shared" si="85"/>
        <v>38066.957609790341</v>
      </c>
      <c r="K570" s="77">
        <f t="shared" si="86"/>
        <v>-66933.042390209652</v>
      </c>
      <c r="M570" s="98">
        <f t="shared" si="87"/>
        <v>60000</v>
      </c>
      <c r="N570" s="73">
        <f t="shared" si="88"/>
        <v>0</v>
      </c>
      <c r="O570" s="98">
        <f t="shared" si="89"/>
        <v>38066.957609790341</v>
      </c>
      <c r="P570" s="77">
        <f t="shared" si="90"/>
        <v>-21933.042390209659</v>
      </c>
    </row>
    <row r="571" spans="1:16" x14ac:dyDescent="0.55000000000000004">
      <c r="A571" s="73">
        <v>569</v>
      </c>
      <c r="B571" s="74">
        <v>506.25324259163187</v>
      </c>
      <c r="C571" s="98">
        <f t="shared" si="81"/>
        <v>60000</v>
      </c>
      <c r="D571" s="73" t="s">
        <v>150</v>
      </c>
      <c r="E571" s="98">
        <f t="shared" si="82"/>
        <v>75000</v>
      </c>
      <c r="F571" s="77">
        <f t="shared" si="83"/>
        <v>15000</v>
      </c>
      <c r="G571" s="48"/>
      <c r="H571" s="98">
        <f t="shared" si="84"/>
        <v>100000</v>
      </c>
      <c r="I571" s="73">
        <v>5000</v>
      </c>
      <c r="J571" s="98">
        <f t="shared" si="85"/>
        <v>75937.986388744786</v>
      </c>
      <c r="K571" s="77">
        <f t="shared" si="86"/>
        <v>-29062.013611255214</v>
      </c>
      <c r="M571" s="98">
        <f t="shared" si="87"/>
        <v>100000</v>
      </c>
      <c r="N571" s="73">
        <f t="shared" si="88"/>
        <v>5000</v>
      </c>
      <c r="O571" s="98">
        <f t="shared" si="89"/>
        <v>75937.986388744786</v>
      </c>
      <c r="P571" s="77">
        <f t="shared" si="90"/>
        <v>-29062.013611255214</v>
      </c>
    </row>
    <row r="572" spans="1:16" x14ac:dyDescent="0.55000000000000004">
      <c r="A572" s="73">
        <v>570</v>
      </c>
      <c r="B572" s="74">
        <v>703.51878414258249</v>
      </c>
      <c r="C572" s="98">
        <f t="shared" si="81"/>
        <v>60000</v>
      </c>
      <c r="D572" s="73" t="s">
        <v>150</v>
      </c>
      <c r="E572" s="98">
        <f t="shared" si="82"/>
        <v>75000</v>
      </c>
      <c r="F572" s="77">
        <f t="shared" si="83"/>
        <v>15000</v>
      </c>
      <c r="G572" s="48"/>
      <c r="H572" s="98">
        <f t="shared" si="84"/>
        <v>100000</v>
      </c>
      <c r="I572" s="73">
        <v>5000</v>
      </c>
      <c r="J572" s="98">
        <f t="shared" si="85"/>
        <v>105527.81762138737</v>
      </c>
      <c r="K572" s="77">
        <f t="shared" si="86"/>
        <v>527.81762138736667</v>
      </c>
      <c r="M572" s="98">
        <f t="shared" si="87"/>
        <v>100000</v>
      </c>
      <c r="N572" s="73">
        <f t="shared" si="88"/>
        <v>5000</v>
      </c>
      <c r="O572" s="98">
        <f t="shared" si="89"/>
        <v>105527.81762138737</v>
      </c>
      <c r="P572" s="77">
        <f t="shared" si="90"/>
        <v>527.81762138736667</v>
      </c>
    </row>
    <row r="573" spans="1:16" x14ac:dyDescent="0.55000000000000004">
      <c r="A573" s="73">
        <v>571</v>
      </c>
      <c r="B573" s="74">
        <v>227.43003631702626</v>
      </c>
      <c r="C573" s="98">
        <f t="shared" si="81"/>
        <v>60000</v>
      </c>
      <c r="D573" s="73" t="s">
        <v>150</v>
      </c>
      <c r="E573" s="98">
        <f t="shared" si="82"/>
        <v>34114.505447553936</v>
      </c>
      <c r="F573" s="77">
        <f t="shared" si="83"/>
        <v>-25885.494552446064</v>
      </c>
      <c r="G573" s="48"/>
      <c r="H573" s="98">
        <f t="shared" si="84"/>
        <v>100000</v>
      </c>
      <c r="I573" s="73">
        <v>5000</v>
      </c>
      <c r="J573" s="98">
        <f t="shared" si="85"/>
        <v>34114.505447553936</v>
      </c>
      <c r="K573" s="77">
        <f t="shared" si="86"/>
        <v>-70885.494552446064</v>
      </c>
      <c r="M573" s="98">
        <f t="shared" si="87"/>
        <v>60000</v>
      </c>
      <c r="N573" s="73">
        <f t="shared" si="88"/>
        <v>0</v>
      </c>
      <c r="O573" s="98">
        <f t="shared" si="89"/>
        <v>34114.505447553936</v>
      </c>
      <c r="P573" s="77">
        <f t="shared" si="90"/>
        <v>-25885.494552446064</v>
      </c>
    </row>
    <row r="574" spans="1:16" x14ac:dyDescent="0.55000000000000004">
      <c r="A574" s="73">
        <v>572</v>
      </c>
      <c r="B574" s="74">
        <v>469.24649800103765</v>
      </c>
      <c r="C574" s="98">
        <f t="shared" si="81"/>
        <v>60000</v>
      </c>
      <c r="D574" s="73" t="s">
        <v>150</v>
      </c>
      <c r="E574" s="98">
        <f t="shared" si="82"/>
        <v>70386.974700155653</v>
      </c>
      <c r="F574" s="77">
        <f t="shared" si="83"/>
        <v>10386.974700155653</v>
      </c>
      <c r="G574" s="48"/>
      <c r="H574" s="98">
        <f t="shared" si="84"/>
        <v>100000</v>
      </c>
      <c r="I574" s="73">
        <v>5000</v>
      </c>
      <c r="J574" s="98">
        <f t="shared" si="85"/>
        <v>70386.974700155653</v>
      </c>
      <c r="K574" s="77">
        <f t="shared" si="86"/>
        <v>-34613.025299844347</v>
      </c>
      <c r="M574" s="98">
        <f t="shared" si="87"/>
        <v>60000</v>
      </c>
      <c r="N574" s="73">
        <f t="shared" si="88"/>
        <v>0</v>
      </c>
      <c r="O574" s="98">
        <f t="shared" si="89"/>
        <v>70386.974700155653</v>
      </c>
      <c r="P574" s="77">
        <f t="shared" si="90"/>
        <v>10386.974700155653</v>
      </c>
    </row>
    <row r="575" spans="1:16" x14ac:dyDescent="0.55000000000000004">
      <c r="A575" s="73">
        <v>573</v>
      </c>
      <c r="B575" s="74">
        <v>721.20731223487041</v>
      </c>
      <c r="C575" s="98">
        <f t="shared" si="81"/>
        <v>60000</v>
      </c>
      <c r="D575" s="73" t="s">
        <v>150</v>
      </c>
      <c r="E575" s="98">
        <f t="shared" si="82"/>
        <v>75000</v>
      </c>
      <c r="F575" s="77">
        <f t="shared" si="83"/>
        <v>15000</v>
      </c>
      <c r="G575" s="48"/>
      <c r="H575" s="98">
        <f t="shared" si="84"/>
        <v>100000</v>
      </c>
      <c r="I575" s="73">
        <v>5000</v>
      </c>
      <c r="J575" s="98">
        <f t="shared" si="85"/>
        <v>108181.09683523056</v>
      </c>
      <c r="K575" s="77">
        <f t="shared" si="86"/>
        <v>3181.0968352305645</v>
      </c>
      <c r="M575" s="98">
        <f t="shared" si="87"/>
        <v>100000</v>
      </c>
      <c r="N575" s="73">
        <f t="shared" si="88"/>
        <v>5000</v>
      </c>
      <c r="O575" s="98">
        <f t="shared" si="89"/>
        <v>108181.09683523056</v>
      </c>
      <c r="P575" s="77">
        <f t="shared" si="90"/>
        <v>3181.0968352305645</v>
      </c>
    </row>
    <row r="576" spans="1:16" x14ac:dyDescent="0.55000000000000004">
      <c r="A576" s="73">
        <v>574</v>
      </c>
      <c r="B576" s="74">
        <v>278.97579882198556</v>
      </c>
      <c r="C576" s="98">
        <f t="shared" si="81"/>
        <v>60000</v>
      </c>
      <c r="D576" s="73" t="s">
        <v>150</v>
      </c>
      <c r="E576" s="98">
        <f t="shared" si="82"/>
        <v>41846.369823297835</v>
      </c>
      <c r="F576" s="77">
        <f t="shared" si="83"/>
        <v>-18153.630176702165</v>
      </c>
      <c r="G576" s="48"/>
      <c r="H576" s="98">
        <f t="shared" si="84"/>
        <v>100000</v>
      </c>
      <c r="I576" s="73">
        <v>5000</v>
      </c>
      <c r="J576" s="98">
        <f t="shared" si="85"/>
        <v>41846.369823297835</v>
      </c>
      <c r="K576" s="77">
        <f t="shared" si="86"/>
        <v>-63153.630176702165</v>
      </c>
      <c r="M576" s="98">
        <f t="shared" si="87"/>
        <v>60000</v>
      </c>
      <c r="N576" s="73">
        <f t="shared" si="88"/>
        <v>0</v>
      </c>
      <c r="O576" s="98">
        <f t="shared" si="89"/>
        <v>41846.369823297835</v>
      </c>
      <c r="P576" s="77">
        <f t="shared" si="90"/>
        <v>-18153.630176702165</v>
      </c>
    </row>
    <row r="577" spans="1:16" x14ac:dyDescent="0.55000000000000004">
      <c r="A577" s="73">
        <v>575</v>
      </c>
      <c r="B577" s="74">
        <v>227.30185857722708</v>
      </c>
      <c r="C577" s="98">
        <f t="shared" si="81"/>
        <v>60000</v>
      </c>
      <c r="D577" s="73" t="s">
        <v>150</v>
      </c>
      <c r="E577" s="98">
        <f t="shared" si="82"/>
        <v>34095.278786584066</v>
      </c>
      <c r="F577" s="77">
        <f t="shared" si="83"/>
        <v>-25904.721213415934</v>
      </c>
      <c r="G577" s="48"/>
      <c r="H577" s="98">
        <f t="shared" si="84"/>
        <v>100000</v>
      </c>
      <c r="I577" s="73">
        <v>5000</v>
      </c>
      <c r="J577" s="98">
        <f t="shared" si="85"/>
        <v>34095.278786584066</v>
      </c>
      <c r="K577" s="77">
        <f t="shared" si="86"/>
        <v>-70904.721213415934</v>
      </c>
      <c r="M577" s="98">
        <f t="shared" si="87"/>
        <v>60000</v>
      </c>
      <c r="N577" s="73">
        <f t="shared" si="88"/>
        <v>0</v>
      </c>
      <c r="O577" s="98">
        <f t="shared" si="89"/>
        <v>34095.278786584066</v>
      </c>
      <c r="P577" s="77">
        <f t="shared" si="90"/>
        <v>-25904.721213415934</v>
      </c>
    </row>
    <row r="578" spans="1:16" x14ac:dyDescent="0.55000000000000004">
      <c r="A578" s="73">
        <v>576</v>
      </c>
      <c r="B578" s="74">
        <v>729.52055421613204</v>
      </c>
      <c r="C578" s="98">
        <f t="shared" si="81"/>
        <v>60000</v>
      </c>
      <c r="D578" s="73" t="s">
        <v>150</v>
      </c>
      <c r="E578" s="98">
        <f t="shared" si="82"/>
        <v>75000</v>
      </c>
      <c r="F578" s="77">
        <f t="shared" si="83"/>
        <v>15000</v>
      </c>
      <c r="G578" s="48"/>
      <c r="H578" s="98">
        <f t="shared" si="84"/>
        <v>100000</v>
      </c>
      <c r="I578" s="73">
        <v>5000</v>
      </c>
      <c r="J578" s="98">
        <f t="shared" si="85"/>
        <v>109428.08313241981</v>
      </c>
      <c r="K578" s="77">
        <f t="shared" si="86"/>
        <v>4428.083132419808</v>
      </c>
      <c r="M578" s="98">
        <f t="shared" si="87"/>
        <v>100000</v>
      </c>
      <c r="N578" s="73">
        <f t="shared" si="88"/>
        <v>5000</v>
      </c>
      <c r="O578" s="98">
        <f t="shared" si="89"/>
        <v>109428.08313241981</v>
      </c>
      <c r="P578" s="77">
        <f t="shared" si="90"/>
        <v>4428.083132419808</v>
      </c>
    </row>
    <row r="579" spans="1:16" x14ac:dyDescent="0.55000000000000004">
      <c r="A579" s="73">
        <v>577</v>
      </c>
      <c r="B579" s="74">
        <v>244.75234229560229</v>
      </c>
      <c r="C579" s="98">
        <f t="shared" si="81"/>
        <v>60000</v>
      </c>
      <c r="D579" s="73" t="s">
        <v>150</v>
      </c>
      <c r="E579" s="98">
        <f t="shared" si="82"/>
        <v>36712.851344340343</v>
      </c>
      <c r="F579" s="77">
        <f t="shared" si="83"/>
        <v>-23287.148655659657</v>
      </c>
      <c r="G579" s="48"/>
      <c r="H579" s="98">
        <f t="shared" si="84"/>
        <v>100000</v>
      </c>
      <c r="I579" s="73">
        <v>5000</v>
      </c>
      <c r="J579" s="98">
        <f t="shared" si="85"/>
        <v>36712.851344340343</v>
      </c>
      <c r="K579" s="77">
        <f t="shared" si="86"/>
        <v>-68287.148655659665</v>
      </c>
      <c r="M579" s="98">
        <f t="shared" si="87"/>
        <v>60000</v>
      </c>
      <c r="N579" s="73">
        <f t="shared" si="88"/>
        <v>0</v>
      </c>
      <c r="O579" s="98">
        <f t="shared" si="89"/>
        <v>36712.851344340343</v>
      </c>
      <c r="P579" s="77">
        <f t="shared" si="90"/>
        <v>-23287.148655659657</v>
      </c>
    </row>
    <row r="580" spans="1:16" x14ac:dyDescent="0.55000000000000004">
      <c r="A580" s="73">
        <v>578</v>
      </c>
      <c r="B580" s="74">
        <v>543.27829828791164</v>
      </c>
      <c r="C580" s="98">
        <f t="shared" ref="C580:C643" si="91">($S$2*$S$7)</f>
        <v>60000</v>
      </c>
      <c r="D580" s="73" t="s">
        <v>150</v>
      </c>
      <c r="E580" s="98">
        <f t="shared" ref="E580:E643" si="92">IF(B580&gt;500,500*$S$8,B580*$S$8)</f>
        <v>75000</v>
      </c>
      <c r="F580" s="77">
        <f t="shared" ref="F580:F643" si="93">E580-C580</f>
        <v>15000</v>
      </c>
      <c r="G580" s="48"/>
      <c r="H580" s="98">
        <f t="shared" ref="H580:H643" si="94">$T$2*$T$7</f>
        <v>100000</v>
      </c>
      <c r="I580" s="73">
        <v>5000</v>
      </c>
      <c r="J580" s="98">
        <f t="shared" ref="J580:J643" si="95">B580*$S$8</f>
        <v>81491.744743186748</v>
      </c>
      <c r="K580" s="77">
        <f t="shared" ref="K580:K643" si="96">J580-(H580+I580)</f>
        <v>-23508.255256813252</v>
      </c>
      <c r="M580" s="98">
        <f t="shared" ref="M580:M643" si="97">IF(B580&gt;500,$T$2*$T$7,$S$2*$S$7)</f>
        <v>100000</v>
      </c>
      <c r="N580" s="73">
        <f t="shared" ref="N580:N643" si="98">IF(B580&gt;500,5000,0)</f>
        <v>5000</v>
      </c>
      <c r="O580" s="98">
        <f t="shared" ref="O580:O643" si="99">B580*$S$8</f>
        <v>81491.744743186748</v>
      </c>
      <c r="P580" s="77">
        <f t="shared" ref="P580:P643" si="100">O580-(M580+N580)</f>
        <v>-23508.255256813252</v>
      </c>
    </row>
    <row r="581" spans="1:16" x14ac:dyDescent="0.55000000000000004">
      <c r="A581" s="73">
        <v>579</v>
      </c>
      <c r="B581" s="74">
        <v>685.28092287972663</v>
      </c>
      <c r="C581" s="98">
        <f t="shared" si="91"/>
        <v>60000</v>
      </c>
      <c r="D581" s="73" t="s">
        <v>150</v>
      </c>
      <c r="E581" s="98">
        <f t="shared" si="92"/>
        <v>75000</v>
      </c>
      <c r="F581" s="77">
        <f t="shared" si="93"/>
        <v>15000</v>
      </c>
      <c r="G581" s="48"/>
      <c r="H581" s="98">
        <f t="shared" si="94"/>
        <v>100000</v>
      </c>
      <c r="I581" s="73">
        <v>5000</v>
      </c>
      <c r="J581" s="98">
        <f t="shared" si="95"/>
        <v>102792.138431959</v>
      </c>
      <c r="K581" s="77">
        <f t="shared" si="96"/>
        <v>-2207.8615680410003</v>
      </c>
      <c r="M581" s="98">
        <f t="shared" si="97"/>
        <v>100000</v>
      </c>
      <c r="N581" s="73">
        <f t="shared" si="98"/>
        <v>5000</v>
      </c>
      <c r="O581" s="98">
        <f t="shared" si="99"/>
        <v>102792.138431959</v>
      </c>
      <c r="P581" s="77">
        <f t="shared" si="100"/>
        <v>-2207.8615680410003</v>
      </c>
    </row>
    <row r="582" spans="1:16" x14ac:dyDescent="0.55000000000000004">
      <c r="A582" s="73">
        <v>580</v>
      </c>
      <c r="B582" s="74">
        <v>535.42283394878996</v>
      </c>
      <c r="C582" s="98">
        <f t="shared" si="91"/>
        <v>60000</v>
      </c>
      <c r="D582" s="73" t="s">
        <v>150</v>
      </c>
      <c r="E582" s="98">
        <f t="shared" si="92"/>
        <v>75000</v>
      </c>
      <c r="F582" s="77">
        <f t="shared" si="93"/>
        <v>15000</v>
      </c>
      <c r="G582" s="48"/>
      <c r="H582" s="98">
        <f t="shared" si="94"/>
        <v>100000</v>
      </c>
      <c r="I582" s="73">
        <v>5000</v>
      </c>
      <c r="J582" s="98">
        <f t="shared" si="95"/>
        <v>80313.425092318488</v>
      </c>
      <c r="K582" s="77">
        <f t="shared" si="96"/>
        <v>-24686.574907681512</v>
      </c>
      <c r="M582" s="98">
        <f t="shared" si="97"/>
        <v>100000</v>
      </c>
      <c r="N582" s="73">
        <f t="shared" si="98"/>
        <v>5000</v>
      </c>
      <c r="O582" s="98">
        <f t="shared" si="99"/>
        <v>80313.425092318488</v>
      </c>
      <c r="P582" s="77">
        <f t="shared" si="100"/>
        <v>-24686.574907681512</v>
      </c>
    </row>
    <row r="583" spans="1:16" x14ac:dyDescent="0.55000000000000004">
      <c r="A583" s="73">
        <v>581</v>
      </c>
      <c r="B583" s="74">
        <v>490.30426953947568</v>
      </c>
      <c r="C583" s="98">
        <f t="shared" si="91"/>
        <v>60000</v>
      </c>
      <c r="D583" s="73" t="s">
        <v>150</v>
      </c>
      <c r="E583" s="98">
        <f t="shared" si="92"/>
        <v>73545.640430921354</v>
      </c>
      <c r="F583" s="77">
        <f t="shared" si="93"/>
        <v>13545.640430921354</v>
      </c>
      <c r="G583" s="48"/>
      <c r="H583" s="98">
        <f t="shared" si="94"/>
        <v>100000</v>
      </c>
      <c r="I583" s="73">
        <v>5000</v>
      </c>
      <c r="J583" s="98">
        <f t="shared" si="95"/>
        <v>73545.640430921354</v>
      </c>
      <c r="K583" s="77">
        <f t="shared" si="96"/>
        <v>-31454.359569078646</v>
      </c>
      <c r="M583" s="98">
        <f t="shared" si="97"/>
        <v>60000</v>
      </c>
      <c r="N583" s="73">
        <f t="shared" si="98"/>
        <v>0</v>
      </c>
      <c r="O583" s="98">
        <f t="shared" si="99"/>
        <v>73545.640430921354</v>
      </c>
      <c r="P583" s="77">
        <f t="shared" si="100"/>
        <v>13545.640430921354</v>
      </c>
    </row>
    <row r="584" spans="1:16" x14ac:dyDescent="0.55000000000000004">
      <c r="A584" s="73">
        <v>582</v>
      </c>
      <c r="B584" s="74">
        <v>208.64284188360242</v>
      </c>
      <c r="C584" s="98">
        <f t="shared" si="91"/>
        <v>60000</v>
      </c>
      <c r="D584" s="73" t="s">
        <v>150</v>
      </c>
      <c r="E584" s="98">
        <f t="shared" si="92"/>
        <v>31296.426282540364</v>
      </c>
      <c r="F584" s="77">
        <f t="shared" si="93"/>
        <v>-28703.573717459636</v>
      </c>
      <c r="G584" s="48"/>
      <c r="H584" s="98">
        <f t="shared" si="94"/>
        <v>100000</v>
      </c>
      <c r="I584" s="73">
        <v>5000</v>
      </c>
      <c r="J584" s="98">
        <f t="shared" si="95"/>
        <v>31296.426282540364</v>
      </c>
      <c r="K584" s="77">
        <f t="shared" si="96"/>
        <v>-73703.573717459629</v>
      </c>
      <c r="M584" s="98">
        <f t="shared" si="97"/>
        <v>60000</v>
      </c>
      <c r="N584" s="73">
        <f t="shared" si="98"/>
        <v>0</v>
      </c>
      <c r="O584" s="98">
        <f t="shared" si="99"/>
        <v>31296.426282540364</v>
      </c>
      <c r="P584" s="77">
        <f t="shared" si="100"/>
        <v>-28703.573717459636</v>
      </c>
    </row>
    <row r="585" spans="1:16" x14ac:dyDescent="0.55000000000000004">
      <c r="A585" s="73">
        <v>583</v>
      </c>
      <c r="B585" s="74">
        <v>507.91955320902127</v>
      </c>
      <c r="C585" s="98">
        <f t="shared" si="91"/>
        <v>60000</v>
      </c>
      <c r="D585" s="73" t="s">
        <v>150</v>
      </c>
      <c r="E585" s="98">
        <f t="shared" si="92"/>
        <v>75000</v>
      </c>
      <c r="F585" s="77">
        <f t="shared" si="93"/>
        <v>15000</v>
      </c>
      <c r="G585" s="48"/>
      <c r="H585" s="98">
        <f t="shared" si="94"/>
        <v>100000</v>
      </c>
      <c r="I585" s="73">
        <v>5000</v>
      </c>
      <c r="J585" s="98">
        <f t="shared" si="95"/>
        <v>76187.932981353195</v>
      </c>
      <c r="K585" s="77">
        <f t="shared" si="96"/>
        <v>-28812.067018646805</v>
      </c>
      <c r="M585" s="98">
        <f t="shared" si="97"/>
        <v>100000</v>
      </c>
      <c r="N585" s="73">
        <f t="shared" si="98"/>
        <v>5000</v>
      </c>
      <c r="O585" s="98">
        <f t="shared" si="99"/>
        <v>76187.932981353195</v>
      </c>
      <c r="P585" s="77">
        <f t="shared" si="100"/>
        <v>-28812.067018646805</v>
      </c>
    </row>
    <row r="586" spans="1:16" x14ac:dyDescent="0.55000000000000004">
      <c r="A586" s="73">
        <v>584</v>
      </c>
      <c r="B586" s="74">
        <v>337.46147038178657</v>
      </c>
      <c r="C586" s="98">
        <f t="shared" si="91"/>
        <v>60000</v>
      </c>
      <c r="D586" s="73" t="s">
        <v>150</v>
      </c>
      <c r="E586" s="98">
        <f t="shared" si="92"/>
        <v>50619.220557267989</v>
      </c>
      <c r="F586" s="77">
        <f t="shared" si="93"/>
        <v>-9380.7794427320114</v>
      </c>
      <c r="G586" s="48"/>
      <c r="H586" s="98">
        <f t="shared" si="94"/>
        <v>100000</v>
      </c>
      <c r="I586" s="73">
        <v>5000</v>
      </c>
      <c r="J586" s="98">
        <f t="shared" si="95"/>
        <v>50619.220557267989</v>
      </c>
      <c r="K586" s="77">
        <f t="shared" si="96"/>
        <v>-54380.779442732011</v>
      </c>
      <c r="M586" s="98">
        <f t="shared" si="97"/>
        <v>60000</v>
      </c>
      <c r="N586" s="73">
        <f t="shared" si="98"/>
        <v>0</v>
      </c>
      <c r="O586" s="98">
        <f t="shared" si="99"/>
        <v>50619.220557267989</v>
      </c>
      <c r="P586" s="77">
        <f t="shared" si="100"/>
        <v>-9380.7794427320114</v>
      </c>
    </row>
    <row r="587" spans="1:16" x14ac:dyDescent="0.55000000000000004">
      <c r="A587" s="73">
        <v>585</v>
      </c>
      <c r="B587" s="74">
        <v>495.7426679280984</v>
      </c>
      <c r="C587" s="98">
        <f t="shared" si="91"/>
        <v>60000</v>
      </c>
      <c r="D587" s="73" t="s">
        <v>150</v>
      </c>
      <c r="E587" s="98">
        <f t="shared" si="92"/>
        <v>74361.400189214764</v>
      </c>
      <c r="F587" s="77">
        <f t="shared" si="93"/>
        <v>14361.400189214764</v>
      </c>
      <c r="G587" s="48"/>
      <c r="H587" s="98">
        <f t="shared" si="94"/>
        <v>100000</v>
      </c>
      <c r="I587" s="73">
        <v>5000</v>
      </c>
      <c r="J587" s="98">
        <f t="shared" si="95"/>
        <v>74361.400189214764</v>
      </c>
      <c r="K587" s="77">
        <f t="shared" si="96"/>
        <v>-30638.599810785236</v>
      </c>
      <c r="M587" s="98">
        <f t="shared" si="97"/>
        <v>60000</v>
      </c>
      <c r="N587" s="73">
        <f t="shared" si="98"/>
        <v>0</v>
      </c>
      <c r="O587" s="98">
        <f t="shared" si="99"/>
        <v>74361.400189214764</v>
      </c>
      <c r="P587" s="77">
        <f t="shared" si="100"/>
        <v>14361.400189214764</v>
      </c>
    </row>
    <row r="588" spans="1:16" x14ac:dyDescent="0.55000000000000004">
      <c r="A588" s="73">
        <v>586</v>
      </c>
      <c r="B588" s="74">
        <v>693.1546983245338</v>
      </c>
      <c r="C588" s="98">
        <f t="shared" si="91"/>
        <v>60000</v>
      </c>
      <c r="D588" s="73" t="s">
        <v>150</v>
      </c>
      <c r="E588" s="98">
        <f t="shared" si="92"/>
        <v>75000</v>
      </c>
      <c r="F588" s="77">
        <f t="shared" si="93"/>
        <v>15000</v>
      </c>
      <c r="G588" s="48"/>
      <c r="H588" s="98">
        <f t="shared" si="94"/>
        <v>100000</v>
      </c>
      <c r="I588" s="73">
        <v>5000</v>
      </c>
      <c r="J588" s="98">
        <f t="shared" si="95"/>
        <v>103973.20474868007</v>
      </c>
      <c r="K588" s="77">
        <f t="shared" si="96"/>
        <v>-1026.795251319927</v>
      </c>
      <c r="M588" s="98">
        <f t="shared" si="97"/>
        <v>100000</v>
      </c>
      <c r="N588" s="73">
        <f t="shared" si="98"/>
        <v>5000</v>
      </c>
      <c r="O588" s="98">
        <f t="shared" si="99"/>
        <v>103973.20474868007</v>
      </c>
      <c r="P588" s="77">
        <f t="shared" si="100"/>
        <v>-1026.795251319927</v>
      </c>
    </row>
    <row r="589" spans="1:16" x14ac:dyDescent="0.55000000000000004">
      <c r="A589" s="73">
        <v>587</v>
      </c>
      <c r="B589" s="74">
        <v>745.23148289437552</v>
      </c>
      <c r="C589" s="98">
        <f t="shared" si="91"/>
        <v>60000</v>
      </c>
      <c r="D589" s="73" t="s">
        <v>150</v>
      </c>
      <c r="E589" s="98">
        <f t="shared" si="92"/>
        <v>75000</v>
      </c>
      <c r="F589" s="77">
        <f t="shared" si="93"/>
        <v>15000</v>
      </c>
      <c r="G589" s="48"/>
      <c r="H589" s="98">
        <f t="shared" si="94"/>
        <v>100000</v>
      </c>
      <c r="I589" s="73">
        <v>5000</v>
      </c>
      <c r="J589" s="98">
        <f t="shared" si="95"/>
        <v>111784.72243415633</v>
      </c>
      <c r="K589" s="77">
        <f t="shared" si="96"/>
        <v>6784.7224341563269</v>
      </c>
      <c r="M589" s="98">
        <f t="shared" si="97"/>
        <v>100000</v>
      </c>
      <c r="N589" s="73">
        <f t="shared" si="98"/>
        <v>5000</v>
      </c>
      <c r="O589" s="98">
        <f t="shared" si="99"/>
        <v>111784.72243415633</v>
      </c>
      <c r="P589" s="77">
        <f t="shared" si="100"/>
        <v>6784.7224341563269</v>
      </c>
    </row>
    <row r="590" spans="1:16" x14ac:dyDescent="0.55000000000000004">
      <c r="A590" s="73">
        <v>588</v>
      </c>
      <c r="B590" s="74">
        <v>573.07046723838005</v>
      </c>
      <c r="C590" s="98">
        <f t="shared" si="91"/>
        <v>60000</v>
      </c>
      <c r="D590" s="73" t="s">
        <v>150</v>
      </c>
      <c r="E590" s="98">
        <f t="shared" si="92"/>
        <v>75000</v>
      </c>
      <c r="F590" s="77">
        <f t="shared" si="93"/>
        <v>15000</v>
      </c>
      <c r="G590" s="48"/>
      <c r="H590" s="98">
        <f t="shared" si="94"/>
        <v>100000</v>
      </c>
      <c r="I590" s="73">
        <v>5000</v>
      </c>
      <c r="J590" s="98">
        <f t="shared" si="95"/>
        <v>85960.570085757005</v>
      </c>
      <c r="K590" s="77">
        <f t="shared" si="96"/>
        <v>-19039.429914242995</v>
      </c>
      <c r="M590" s="98">
        <f t="shared" si="97"/>
        <v>100000</v>
      </c>
      <c r="N590" s="73">
        <f t="shared" si="98"/>
        <v>5000</v>
      </c>
      <c r="O590" s="98">
        <f t="shared" si="99"/>
        <v>85960.570085757005</v>
      </c>
      <c r="P590" s="77">
        <f t="shared" si="100"/>
        <v>-19039.429914242995</v>
      </c>
    </row>
    <row r="591" spans="1:16" x14ac:dyDescent="0.55000000000000004">
      <c r="A591" s="73">
        <v>589</v>
      </c>
      <c r="B591" s="74">
        <v>486.55049287392808</v>
      </c>
      <c r="C591" s="98">
        <f t="shared" si="91"/>
        <v>60000</v>
      </c>
      <c r="D591" s="73" t="s">
        <v>150</v>
      </c>
      <c r="E591" s="98">
        <f t="shared" si="92"/>
        <v>72982.57393108921</v>
      </c>
      <c r="F591" s="77">
        <f t="shared" si="93"/>
        <v>12982.57393108921</v>
      </c>
      <c r="G591" s="48"/>
      <c r="H591" s="98">
        <f t="shared" si="94"/>
        <v>100000</v>
      </c>
      <c r="I591" s="73">
        <v>5000</v>
      </c>
      <c r="J591" s="98">
        <f t="shared" si="95"/>
        <v>72982.57393108921</v>
      </c>
      <c r="K591" s="77">
        <f t="shared" si="96"/>
        <v>-32017.42606891079</v>
      </c>
      <c r="M591" s="98">
        <f t="shared" si="97"/>
        <v>60000</v>
      </c>
      <c r="N591" s="73">
        <f t="shared" si="98"/>
        <v>0</v>
      </c>
      <c r="O591" s="98">
        <f t="shared" si="99"/>
        <v>72982.57393108921</v>
      </c>
      <c r="P591" s="77">
        <f t="shared" si="100"/>
        <v>12982.57393108921</v>
      </c>
    </row>
    <row r="592" spans="1:16" x14ac:dyDescent="0.55000000000000004">
      <c r="A592" s="73">
        <v>590</v>
      </c>
      <c r="B592" s="74">
        <v>607.09250160222177</v>
      </c>
      <c r="C592" s="98">
        <f t="shared" si="91"/>
        <v>60000</v>
      </c>
      <c r="D592" s="73" t="s">
        <v>150</v>
      </c>
      <c r="E592" s="98">
        <f t="shared" si="92"/>
        <v>75000</v>
      </c>
      <c r="F592" s="77">
        <f t="shared" si="93"/>
        <v>15000</v>
      </c>
      <c r="G592" s="48"/>
      <c r="H592" s="98">
        <f t="shared" si="94"/>
        <v>100000</v>
      </c>
      <c r="I592" s="73">
        <v>5000</v>
      </c>
      <c r="J592" s="98">
        <f t="shared" si="95"/>
        <v>91063.875240333262</v>
      </c>
      <c r="K592" s="77">
        <f t="shared" si="96"/>
        <v>-13936.124759666738</v>
      </c>
      <c r="M592" s="98">
        <f t="shared" si="97"/>
        <v>100000</v>
      </c>
      <c r="N592" s="73">
        <f t="shared" si="98"/>
        <v>5000</v>
      </c>
      <c r="O592" s="98">
        <f t="shared" si="99"/>
        <v>91063.875240333262</v>
      </c>
      <c r="P592" s="77">
        <f t="shared" si="100"/>
        <v>-13936.124759666738</v>
      </c>
    </row>
    <row r="593" spans="1:16" x14ac:dyDescent="0.55000000000000004">
      <c r="A593" s="73">
        <v>591</v>
      </c>
      <c r="B593" s="74">
        <v>206.3722647785882</v>
      </c>
      <c r="C593" s="98">
        <f t="shared" si="91"/>
        <v>60000</v>
      </c>
      <c r="D593" s="73" t="s">
        <v>150</v>
      </c>
      <c r="E593" s="98">
        <f t="shared" si="92"/>
        <v>30955.839716788232</v>
      </c>
      <c r="F593" s="77">
        <f t="shared" si="93"/>
        <v>-29044.160283211768</v>
      </c>
      <c r="G593" s="48"/>
      <c r="H593" s="98">
        <f t="shared" si="94"/>
        <v>100000</v>
      </c>
      <c r="I593" s="73">
        <v>5000</v>
      </c>
      <c r="J593" s="98">
        <f t="shared" si="95"/>
        <v>30955.839716788232</v>
      </c>
      <c r="K593" s="77">
        <f t="shared" si="96"/>
        <v>-74044.160283211764</v>
      </c>
      <c r="M593" s="98">
        <f t="shared" si="97"/>
        <v>60000</v>
      </c>
      <c r="N593" s="73">
        <f t="shared" si="98"/>
        <v>0</v>
      </c>
      <c r="O593" s="98">
        <f t="shared" si="99"/>
        <v>30955.839716788232</v>
      </c>
      <c r="P593" s="77">
        <f t="shared" si="100"/>
        <v>-29044.160283211768</v>
      </c>
    </row>
    <row r="594" spans="1:16" x14ac:dyDescent="0.55000000000000004">
      <c r="A594" s="73">
        <v>592</v>
      </c>
      <c r="B594" s="74">
        <v>794.32355723746457</v>
      </c>
      <c r="C594" s="98">
        <f t="shared" si="91"/>
        <v>60000</v>
      </c>
      <c r="D594" s="73" t="s">
        <v>150</v>
      </c>
      <c r="E594" s="98">
        <f t="shared" si="92"/>
        <v>75000</v>
      </c>
      <c r="F594" s="77">
        <f t="shared" si="93"/>
        <v>15000</v>
      </c>
      <c r="G594" s="48"/>
      <c r="H594" s="98">
        <f t="shared" si="94"/>
        <v>100000</v>
      </c>
      <c r="I594" s="73">
        <v>5000</v>
      </c>
      <c r="J594" s="98">
        <f t="shared" si="95"/>
        <v>119148.53358561969</v>
      </c>
      <c r="K594" s="77">
        <f t="shared" si="96"/>
        <v>14148.533585619691</v>
      </c>
      <c r="M594" s="98">
        <f t="shared" si="97"/>
        <v>100000</v>
      </c>
      <c r="N594" s="73">
        <f t="shared" si="98"/>
        <v>5000</v>
      </c>
      <c r="O594" s="98">
        <f t="shared" si="99"/>
        <v>119148.53358561969</v>
      </c>
      <c r="P594" s="77">
        <f t="shared" si="100"/>
        <v>14148.533585619691</v>
      </c>
    </row>
    <row r="595" spans="1:16" x14ac:dyDescent="0.55000000000000004">
      <c r="A595" s="73">
        <v>593</v>
      </c>
      <c r="B595" s="74">
        <v>367.78466139713737</v>
      </c>
      <c r="C595" s="98">
        <f t="shared" si="91"/>
        <v>60000</v>
      </c>
      <c r="D595" s="73" t="s">
        <v>150</v>
      </c>
      <c r="E595" s="98">
        <f t="shared" si="92"/>
        <v>55167.699209570608</v>
      </c>
      <c r="F595" s="77">
        <f t="shared" si="93"/>
        <v>-4832.3007904293918</v>
      </c>
      <c r="G595" s="48"/>
      <c r="H595" s="98">
        <f t="shared" si="94"/>
        <v>100000</v>
      </c>
      <c r="I595" s="73">
        <v>5000</v>
      </c>
      <c r="J595" s="98">
        <f t="shared" si="95"/>
        <v>55167.699209570608</v>
      </c>
      <c r="K595" s="77">
        <f t="shared" si="96"/>
        <v>-49832.300790429392</v>
      </c>
      <c r="M595" s="98">
        <f t="shared" si="97"/>
        <v>60000</v>
      </c>
      <c r="N595" s="73">
        <f t="shared" si="98"/>
        <v>0</v>
      </c>
      <c r="O595" s="98">
        <f t="shared" si="99"/>
        <v>55167.699209570608</v>
      </c>
      <c r="P595" s="77">
        <f t="shared" si="100"/>
        <v>-4832.3007904293918</v>
      </c>
    </row>
    <row r="596" spans="1:16" x14ac:dyDescent="0.55000000000000004">
      <c r="A596" s="73">
        <v>594</v>
      </c>
      <c r="B596" s="74">
        <v>651.57017731254007</v>
      </c>
      <c r="C596" s="98">
        <f t="shared" si="91"/>
        <v>60000</v>
      </c>
      <c r="D596" s="73" t="s">
        <v>150</v>
      </c>
      <c r="E596" s="98">
        <f t="shared" si="92"/>
        <v>75000</v>
      </c>
      <c r="F596" s="77">
        <f t="shared" si="93"/>
        <v>15000</v>
      </c>
      <c r="G596" s="48"/>
      <c r="H596" s="98">
        <f t="shared" si="94"/>
        <v>100000</v>
      </c>
      <c r="I596" s="73">
        <v>5000</v>
      </c>
      <c r="J596" s="98">
        <f t="shared" si="95"/>
        <v>97735.526596881013</v>
      </c>
      <c r="K596" s="77">
        <f t="shared" si="96"/>
        <v>-7264.4734031189873</v>
      </c>
      <c r="M596" s="98">
        <f t="shared" si="97"/>
        <v>100000</v>
      </c>
      <c r="N596" s="73">
        <f t="shared" si="98"/>
        <v>5000</v>
      </c>
      <c r="O596" s="98">
        <f t="shared" si="99"/>
        <v>97735.526596881013</v>
      </c>
      <c r="P596" s="77">
        <f t="shared" si="100"/>
        <v>-7264.4734031189873</v>
      </c>
    </row>
    <row r="597" spans="1:16" x14ac:dyDescent="0.55000000000000004">
      <c r="A597" s="73">
        <v>595</v>
      </c>
      <c r="B597" s="74">
        <v>639.21018097476122</v>
      </c>
      <c r="C597" s="98">
        <f t="shared" si="91"/>
        <v>60000</v>
      </c>
      <c r="D597" s="73" t="s">
        <v>150</v>
      </c>
      <c r="E597" s="98">
        <f t="shared" si="92"/>
        <v>75000</v>
      </c>
      <c r="F597" s="77">
        <f t="shared" si="93"/>
        <v>15000</v>
      </c>
      <c r="G597" s="48"/>
      <c r="H597" s="98">
        <f t="shared" si="94"/>
        <v>100000</v>
      </c>
      <c r="I597" s="73">
        <v>5000</v>
      </c>
      <c r="J597" s="98">
        <f t="shared" si="95"/>
        <v>95881.527146214183</v>
      </c>
      <c r="K597" s="77">
        <f t="shared" si="96"/>
        <v>-9118.4728537858173</v>
      </c>
      <c r="M597" s="98">
        <f t="shared" si="97"/>
        <v>100000</v>
      </c>
      <c r="N597" s="73">
        <f t="shared" si="98"/>
        <v>5000</v>
      </c>
      <c r="O597" s="98">
        <f t="shared" si="99"/>
        <v>95881.527146214183</v>
      </c>
      <c r="P597" s="77">
        <f t="shared" si="100"/>
        <v>-9118.4728537858173</v>
      </c>
    </row>
    <row r="598" spans="1:16" x14ac:dyDescent="0.55000000000000004">
      <c r="A598" s="73">
        <v>596</v>
      </c>
      <c r="B598" s="74">
        <v>704.41602832117678</v>
      </c>
      <c r="C598" s="98">
        <f t="shared" si="91"/>
        <v>60000</v>
      </c>
      <c r="D598" s="73" t="s">
        <v>150</v>
      </c>
      <c r="E598" s="98">
        <f t="shared" si="92"/>
        <v>75000</v>
      </c>
      <c r="F598" s="77">
        <f t="shared" si="93"/>
        <v>15000</v>
      </c>
      <c r="G598" s="48"/>
      <c r="H598" s="98">
        <f t="shared" si="94"/>
        <v>100000</v>
      </c>
      <c r="I598" s="73">
        <v>5000</v>
      </c>
      <c r="J598" s="98">
        <f t="shared" si="95"/>
        <v>105662.40424817652</v>
      </c>
      <c r="K598" s="77">
        <f t="shared" si="96"/>
        <v>662.40424817652092</v>
      </c>
      <c r="M598" s="98">
        <f t="shared" si="97"/>
        <v>100000</v>
      </c>
      <c r="N598" s="73">
        <f t="shared" si="98"/>
        <v>5000</v>
      </c>
      <c r="O598" s="98">
        <f t="shared" si="99"/>
        <v>105662.40424817652</v>
      </c>
      <c r="P598" s="77">
        <f t="shared" si="100"/>
        <v>662.40424817652092</v>
      </c>
    </row>
    <row r="599" spans="1:16" x14ac:dyDescent="0.55000000000000004">
      <c r="A599" s="73">
        <v>597</v>
      </c>
      <c r="B599" s="74">
        <v>289.39481795709099</v>
      </c>
      <c r="C599" s="98">
        <f t="shared" si="91"/>
        <v>60000</v>
      </c>
      <c r="D599" s="73" t="s">
        <v>150</v>
      </c>
      <c r="E599" s="98">
        <f t="shared" si="92"/>
        <v>43409.22269356365</v>
      </c>
      <c r="F599" s="77">
        <f t="shared" si="93"/>
        <v>-16590.77730643635</v>
      </c>
      <c r="G599" s="48"/>
      <c r="H599" s="98">
        <f t="shared" si="94"/>
        <v>100000</v>
      </c>
      <c r="I599" s="73">
        <v>5000</v>
      </c>
      <c r="J599" s="98">
        <f t="shared" si="95"/>
        <v>43409.22269356365</v>
      </c>
      <c r="K599" s="77">
        <f t="shared" si="96"/>
        <v>-61590.77730643635</v>
      </c>
      <c r="M599" s="98">
        <f t="shared" si="97"/>
        <v>60000</v>
      </c>
      <c r="N599" s="73">
        <f t="shared" si="98"/>
        <v>0</v>
      </c>
      <c r="O599" s="98">
        <f t="shared" si="99"/>
        <v>43409.22269356365</v>
      </c>
      <c r="P599" s="77">
        <f t="shared" si="100"/>
        <v>-16590.77730643635</v>
      </c>
    </row>
    <row r="600" spans="1:16" x14ac:dyDescent="0.55000000000000004">
      <c r="A600" s="73">
        <v>598</v>
      </c>
      <c r="B600" s="74">
        <v>497.79351176488541</v>
      </c>
      <c r="C600" s="98">
        <f t="shared" si="91"/>
        <v>60000</v>
      </c>
      <c r="D600" s="73" t="s">
        <v>150</v>
      </c>
      <c r="E600" s="98">
        <f t="shared" si="92"/>
        <v>74669.026764732815</v>
      </c>
      <c r="F600" s="77">
        <f t="shared" si="93"/>
        <v>14669.026764732815</v>
      </c>
      <c r="G600" s="48"/>
      <c r="H600" s="98">
        <f t="shared" si="94"/>
        <v>100000</v>
      </c>
      <c r="I600" s="73">
        <v>5000</v>
      </c>
      <c r="J600" s="98">
        <f t="shared" si="95"/>
        <v>74669.026764732815</v>
      </c>
      <c r="K600" s="77">
        <f t="shared" si="96"/>
        <v>-30330.973235267185</v>
      </c>
      <c r="M600" s="98">
        <f t="shared" si="97"/>
        <v>60000</v>
      </c>
      <c r="N600" s="73">
        <f t="shared" si="98"/>
        <v>0</v>
      </c>
      <c r="O600" s="98">
        <f t="shared" si="99"/>
        <v>74669.026764732815</v>
      </c>
      <c r="P600" s="77">
        <f t="shared" si="100"/>
        <v>14669.026764732815</v>
      </c>
    </row>
    <row r="601" spans="1:16" x14ac:dyDescent="0.55000000000000004">
      <c r="A601" s="73">
        <v>599</v>
      </c>
      <c r="B601" s="74">
        <v>567.11935789056065</v>
      </c>
      <c r="C601" s="98">
        <f t="shared" si="91"/>
        <v>60000</v>
      </c>
      <c r="D601" s="73" t="s">
        <v>150</v>
      </c>
      <c r="E601" s="98">
        <f t="shared" si="92"/>
        <v>75000</v>
      </c>
      <c r="F601" s="77">
        <f t="shared" si="93"/>
        <v>15000</v>
      </c>
      <c r="G601" s="48"/>
      <c r="H601" s="98">
        <f t="shared" si="94"/>
        <v>100000</v>
      </c>
      <c r="I601" s="73">
        <v>5000</v>
      </c>
      <c r="J601" s="98">
        <f t="shared" si="95"/>
        <v>85067.903683584096</v>
      </c>
      <c r="K601" s="77">
        <f t="shared" si="96"/>
        <v>-19932.096316415904</v>
      </c>
      <c r="M601" s="98">
        <f t="shared" si="97"/>
        <v>100000</v>
      </c>
      <c r="N601" s="73">
        <f t="shared" si="98"/>
        <v>5000</v>
      </c>
      <c r="O601" s="98">
        <f t="shared" si="99"/>
        <v>85067.903683584096</v>
      </c>
      <c r="P601" s="77">
        <f t="shared" si="100"/>
        <v>-19932.096316415904</v>
      </c>
    </row>
    <row r="602" spans="1:16" x14ac:dyDescent="0.55000000000000004">
      <c r="A602" s="73">
        <v>600</v>
      </c>
      <c r="B602" s="74">
        <v>422.16864528336441</v>
      </c>
      <c r="C602" s="98">
        <f t="shared" si="91"/>
        <v>60000</v>
      </c>
      <c r="D602" s="73" t="s">
        <v>150</v>
      </c>
      <c r="E602" s="98">
        <f t="shared" si="92"/>
        <v>63325.296792504661</v>
      </c>
      <c r="F602" s="77">
        <f t="shared" si="93"/>
        <v>3325.2967925046614</v>
      </c>
      <c r="G602" s="48"/>
      <c r="H602" s="98">
        <f t="shared" si="94"/>
        <v>100000</v>
      </c>
      <c r="I602" s="73">
        <v>5000</v>
      </c>
      <c r="J602" s="98">
        <f t="shared" si="95"/>
        <v>63325.296792504661</v>
      </c>
      <c r="K602" s="77">
        <f t="shared" si="96"/>
        <v>-41674.703207495339</v>
      </c>
      <c r="M602" s="98">
        <f t="shared" si="97"/>
        <v>60000</v>
      </c>
      <c r="N602" s="73">
        <f t="shared" si="98"/>
        <v>0</v>
      </c>
      <c r="O602" s="98">
        <f t="shared" si="99"/>
        <v>63325.296792504661</v>
      </c>
      <c r="P602" s="77">
        <f t="shared" si="100"/>
        <v>3325.2967925046614</v>
      </c>
    </row>
    <row r="603" spans="1:16" x14ac:dyDescent="0.55000000000000004">
      <c r="A603" s="73">
        <v>601</v>
      </c>
      <c r="B603" s="74">
        <v>528.15332499160741</v>
      </c>
      <c r="C603" s="98">
        <f t="shared" si="91"/>
        <v>60000</v>
      </c>
      <c r="D603" s="73" t="s">
        <v>150</v>
      </c>
      <c r="E603" s="98">
        <f t="shared" si="92"/>
        <v>75000</v>
      </c>
      <c r="F603" s="77">
        <f t="shared" si="93"/>
        <v>15000</v>
      </c>
      <c r="G603" s="48"/>
      <c r="H603" s="98">
        <f t="shared" si="94"/>
        <v>100000</v>
      </c>
      <c r="I603" s="73">
        <v>5000</v>
      </c>
      <c r="J603" s="98">
        <f t="shared" si="95"/>
        <v>79222.998748741113</v>
      </c>
      <c r="K603" s="77">
        <f t="shared" si="96"/>
        <v>-25777.001251258887</v>
      </c>
      <c r="M603" s="98">
        <f t="shared" si="97"/>
        <v>100000</v>
      </c>
      <c r="N603" s="73">
        <f t="shared" si="98"/>
        <v>5000</v>
      </c>
      <c r="O603" s="98">
        <f t="shared" si="99"/>
        <v>79222.998748741113</v>
      </c>
      <c r="P603" s="77">
        <f t="shared" si="100"/>
        <v>-25777.001251258887</v>
      </c>
    </row>
    <row r="604" spans="1:16" x14ac:dyDescent="0.55000000000000004">
      <c r="A604" s="73">
        <v>602</v>
      </c>
      <c r="B604" s="74">
        <v>716.06189153721732</v>
      </c>
      <c r="C604" s="98">
        <f t="shared" si="91"/>
        <v>60000</v>
      </c>
      <c r="D604" s="73" t="s">
        <v>150</v>
      </c>
      <c r="E604" s="98">
        <f t="shared" si="92"/>
        <v>75000</v>
      </c>
      <c r="F604" s="77">
        <f t="shared" si="93"/>
        <v>15000</v>
      </c>
      <c r="G604" s="48"/>
      <c r="H604" s="98">
        <f t="shared" si="94"/>
        <v>100000</v>
      </c>
      <c r="I604" s="73">
        <v>5000</v>
      </c>
      <c r="J604" s="98">
        <f t="shared" si="95"/>
        <v>107409.2837305826</v>
      </c>
      <c r="K604" s="77">
        <f t="shared" si="96"/>
        <v>2409.283730582596</v>
      </c>
      <c r="M604" s="98">
        <f t="shared" si="97"/>
        <v>100000</v>
      </c>
      <c r="N604" s="73">
        <f t="shared" si="98"/>
        <v>5000</v>
      </c>
      <c r="O604" s="98">
        <f t="shared" si="99"/>
        <v>107409.2837305826</v>
      </c>
      <c r="P604" s="77">
        <f t="shared" si="100"/>
        <v>2409.283730582596</v>
      </c>
    </row>
    <row r="605" spans="1:16" x14ac:dyDescent="0.55000000000000004">
      <c r="A605" s="73">
        <v>603</v>
      </c>
      <c r="B605" s="74">
        <v>377.12332529679247</v>
      </c>
      <c r="C605" s="98">
        <f t="shared" si="91"/>
        <v>60000</v>
      </c>
      <c r="D605" s="73" t="s">
        <v>150</v>
      </c>
      <c r="E605" s="98">
        <f t="shared" si="92"/>
        <v>56568.49879451887</v>
      </c>
      <c r="F605" s="77">
        <f t="shared" si="93"/>
        <v>-3431.5012054811305</v>
      </c>
      <c r="G605" s="48"/>
      <c r="H605" s="98">
        <f t="shared" si="94"/>
        <v>100000</v>
      </c>
      <c r="I605" s="73">
        <v>5000</v>
      </c>
      <c r="J605" s="98">
        <f t="shared" si="95"/>
        <v>56568.49879451887</v>
      </c>
      <c r="K605" s="77">
        <f t="shared" si="96"/>
        <v>-48431.50120548113</v>
      </c>
      <c r="M605" s="98">
        <f t="shared" si="97"/>
        <v>60000</v>
      </c>
      <c r="N605" s="73">
        <f t="shared" si="98"/>
        <v>0</v>
      </c>
      <c r="O605" s="98">
        <f t="shared" si="99"/>
        <v>56568.49879451887</v>
      </c>
      <c r="P605" s="77">
        <f t="shared" si="100"/>
        <v>-3431.5012054811305</v>
      </c>
    </row>
    <row r="606" spans="1:16" x14ac:dyDescent="0.55000000000000004">
      <c r="A606" s="73">
        <v>604</v>
      </c>
      <c r="B606" s="74">
        <v>592.68166142765585</v>
      </c>
      <c r="C606" s="98">
        <f t="shared" si="91"/>
        <v>60000</v>
      </c>
      <c r="D606" s="73" t="s">
        <v>150</v>
      </c>
      <c r="E606" s="98">
        <f t="shared" si="92"/>
        <v>75000</v>
      </c>
      <c r="F606" s="77">
        <f t="shared" si="93"/>
        <v>15000</v>
      </c>
      <c r="G606" s="48"/>
      <c r="H606" s="98">
        <f t="shared" si="94"/>
        <v>100000</v>
      </c>
      <c r="I606" s="73">
        <v>5000</v>
      </c>
      <c r="J606" s="98">
        <f t="shared" si="95"/>
        <v>88902.249214148382</v>
      </c>
      <c r="K606" s="77">
        <f t="shared" si="96"/>
        <v>-16097.750785851618</v>
      </c>
      <c r="M606" s="98">
        <f t="shared" si="97"/>
        <v>100000</v>
      </c>
      <c r="N606" s="73">
        <f t="shared" si="98"/>
        <v>5000</v>
      </c>
      <c r="O606" s="98">
        <f t="shared" si="99"/>
        <v>88902.249214148382</v>
      </c>
      <c r="P606" s="77">
        <f t="shared" si="100"/>
        <v>-16097.750785851618</v>
      </c>
    </row>
    <row r="607" spans="1:16" x14ac:dyDescent="0.55000000000000004">
      <c r="A607" s="73">
        <v>605</v>
      </c>
      <c r="B607" s="74">
        <v>630.25605029450367</v>
      </c>
      <c r="C607" s="98">
        <f t="shared" si="91"/>
        <v>60000</v>
      </c>
      <c r="D607" s="73" t="s">
        <v>150</v>
      </c>
      <c r="E607" s="98">
        <f t="shared" si="92"/>
        <v>75000</v>
      </c>
      <c r="F607" s="77">
        <f t="shared" si="93"/>
        <v>15000</v>
      </c>
      <c r="G607" s="48"/>
      <c r="H607" s="98">
        <f t="shared" si="94"/>
        <v>100000</v>
      </c>
      <c r="I607" s="73">
        <v>5000</v>
      </c>
      <c r="J607" s="98">
        <f t="shared" si="95"/>
        <v>94538.407544175556</v>
      </c>
      <c r="K607" s="77">
        <f t="shared" si="96"/>
        <v>-10461.592455824444</v>
      </c>
      <c r="M607" s="98">
        <f t="shared" si="97"/>
        <v>100000</v>
      </c>
      <c r="N607" s="73">
        <f t="shared" si="98"/>
        <v>5000</v>
      </c>
      <c r="O607" s="98">
        <f t="shared" si="99"/>
        <v>94538.407544175556</v>
      </c>
      <c r="P607" s="77">
        <f t="shared" si="100"/>
        <v>-10461.592455824444</v>
      </c>
    </row>
    <row r="608" spans="1:16" x14ac:dyDescent="0.55000000000000004">
      <c r="A608" s="73">
        <v>606</v>
      </c>
      <c r="B608" s="74">
        <v>323.1055635242775</v>
      </c>
      <c r="C608" s="98">
        <f t="shared" si="91"/>
        <v>60000</v>
      </c>
      <c r="D608" s="73" t="s">
        <v>150</v>
      </c>
      <c r="E608" s="98">
        <f t="shared" si="92"/>
        <v>48465.834528641622</v>
      </c>
      <c r="F608" s="77">
        <f t="shared" si="93"/>
        <v>-11534.165471358378</v>
      </c>
      <c r="G608" s="48"/>
      <c r="H608" s="98">
        <f t="shared" si="94"/>
        <v>100000</v>
      </c>
      <c r="I608" s="73">
        <v>5000</v>
      </c>
      <c r="J608" s="98">
        <f t="shared" si="95"/>
        <v>48465.834528641622</v>
      </c>
      <c r="K608" s="77">
        <f t="shared" si="96"/>
        <v>-56534.165471358378</v>
      </c>
      <c r="M608" s="98">
        <f t="shared" si="97"/>
        <v>60000</v>
      </c>
      <c r="N608" s="73">
        <f t="shared" si="98"/>
        <v>0</v>
      </c>
      <c r="O608" s="98">
        <f t="shared" si="99"/>
        <v>48465.834528641622</v>
      </c>
      <c r="P608" s="77">
        <f t="shared" si="100"/>
        <v>-11534.165471358378</v>
      </c>
    </row>
    <row r="609" spans="1:16" x14ac:dyDescent="0.55000000000000004">
      <c r="A609" s="73">
        <v>607</v>
      </c>
      <c r="B609" s="74">
        <v>752.84890285958431</v>
      </c>
      <c r="C609" s="98">
        <f t="shared" si="91"/>
        <v>60000</v>
      </c>
      <c r="D609" s="73" t="s">
        <v>150</v>
      </c>
      <c r="E609" s="98">
        <f t="shared" si="92"/>
        <v>75000</v>
      </c>
      <c r="F609" s="77">
        <f t="shared" si="93"/>
        <v>15000</v>
      </c>
      <c r="G609" s="48"/>
      <c r="H609" s="98">
        <f t="shared" si="94"/>
        <v>100000</v>
      </c>
      <c r="I609" s="73">
        <v>5000</v>
      </c>
      <c r="J609" s="98">
        <f t="shared" si="95"/>
        <v>112927.33542893764</v>
      </c>
      <c r="K609" s="77">
        <f t="shared" si="96"/>
        <v>7927.3354289376439</v>
      </c>
      <c r="M609" s="98">
        <f t="shared" si="97"/>
        <v>100000</v>
      </c>
      <c r="N609" s="73">
        <f t="shared" si="98"/>
        <v>5000</v>
      </c>
      <c r="O609" s="98">
        <f t="shared" si="99"/>
        <v>112927.33542893764</v>
      </c>
      <c r="P609" s="77">
        <f t="shared" si="100"/>
        <v>7927.3354289376439</v>
      </c>
    </row>
    <row r="610" spans="1:16" x14ac:dyDescent="0.55000000000000004">
      <c r="A610" s="73">
        <v>608</v>
      </c>
      <c r="B610" s="74">
        <v>263.42967009491258</v>
      </c>
      <c r="C610" s="98">
        <f t="shared" si="91"/>
        <v>60000</v>
      </c>
      <c r="D610" s="73" t="s">
        <v>150</v>
      </c>
      <c r="E610" s="98">
        <f t="shared" si="92"/>
        <v>39514.450514236887</v>
      </c>
      <c r="F610" s="77">
        <f t="shared" si="93"/>
        <v>-20485.549485763113</v>
      </c>
      <c r="G610" s="48"/>
      <c r="H610" s="98">
        <f t="shared" si="94"/>
        <v>100000</v>
      </c>
      <c r="I610" s="73">
        <v>5000</v>
      </c>
      <c r="J610" s="98">
        <f t="shared" si="95"/>
        <v>39514.450514236887</v>
      </c>
      <c r="K610" s="77">
        <f t="shared" si="96"/>
        <v>-65485.549485763113</v>
      </c>
      <c r="M610" s="98">
        <f t="shared" si="97"/>
        <v>60000</v>
      </c>
      <c r="N610" s="73">
        <f t="shared" si="98"/>
        <v>0</v>
      </c>
      <c r="O610" s="98">
        <f t="shared" si="99"/>
        <v>39514.450514236887</v>
      </c>
      <c r="P610" s="77">
        <f t="shared" si="100"/>
        <v>-20485.549485763113</v>
      </c>
    </row>
    <row r="611" spans="1:16" x14ac:dyDescent="0.55000000000000004">
      <c r="A611" s="73">
        <v>609</v>
      </c>
      <c r="B611" s="74">
        <v>458.18659016693624</v>
      </c>
      <c r="C611" s="98">
        <f t="shared" si="91"/>
        <v>60000</v>
      </c>
      <c r="D611" s="73" t="s">
        <v>150</v>
      </c>
      <c r="E611" s="98">
        <f t="shared" si="92"/>
        <v>68727.988525040433</v>
      </c>
      <c r="F611" s="77">
        <f t="shared" si="93"/>
        <v>8727.9885250404332</v>
      </c>
      <c r="G611" s="48"/>
      <c r="H611" s="98">
        <f t="shared" si="94"/>
        <v>100000</v>
      </c>
      <c r="I611" s="73">
        <v>5000</v>
      </c>
      <c r="J611" s="98">
        <f t="shared" si="95"/>
        <v>68727.988525040433</v>
      </c>
      <c r="K611" s="77">
        <f t="shared" si="96"/>
        <v>-36272.011474959567</v>
      </c>
      <c r="M611" s="98">
        <f t="shared" si="97"/>
        <v>60000</v>
      </c>
      <c r="N611" s="73">
        <f t="shared" si="98"/>
        <v>0</v>
      </c>
      <c r="O611" s="98">
        <f t="shared" si="99"/>
        <v>68727.988525040433</v>
      </c>
      <c r="P611" s="77">
        <f t="shared" si="100"/>
        <v>8727.9885250404332</v>
      </c>
    </row>
    <row r="612" spans="1:16" x14ac:dyDescent="0.55000000000000004">
      <c r="A612" s="73">
        <v>610</v>
      </c>
      <c r="B612" s="74">
        <v>616.65089877010405</v>
      </c>
      <c r="C612" s="98">
        <f t="shared" si="91"/>
        <v>60000</v>
      </c>
      <c r="D612" s="73" t="s">
        <v>150</v>
      </c>
      <c r="E612" s="98">
        <f t="shared" si="92"/>
        <v>75000</v>
      </c>
      <c r="F612" s="77">
        <f t="shared" si="93"/>
        <v>15000</v>
      </c>
      <c r="G612" s="48"/>
      <c r="H612" s="98">
        <f t="shared" si="94"/>
        <v>100000</v>
      </c>
      <c r="I612" s="73">
        <v>5000</v>
      </c>
      <c r="J612" s="98">
        <f t="shared" si="95"/>
        <v>92497.634815515601</v>
      </c>
      <c r="K612" s="77">
        <f t="shared" si="96"/>
        <v>-12502.365184484399</v>
      </c>
      <c r="M612" s="98">
        <f t="shared" si="97"/>
        <v>100000</v>
      </c>
      <c r="N612" s="73">
        <f t="shared" si="98"/>
        <v>5000</v>
      </c>
      <c r="O612" s="98">
        <f t="shared" si="99"/>
        <v>92497.634815515601</v>
      </c>
      <c r="P612" s="77">
        <f t="shared" si="100"/>
        <v>-12502.365184484399</v>
      </c>
    </row>
    <row r="613" spans="1:16" x14ac:dyDescent="0.55000000000000004">
      <c r="A613" s="73">
        <v>611</v>
      </c>
      <c r="B613" s="74">
        <v>246.12567522202215</v>
      </c>
      <c r="C613" s="98">
        <f t="shared" si="91"/>
        <v>60000</v>
      </c>
      <c r="D613" s="73" t="s">
        <v>150</v>
      </c>
      <c r="E613" s="98">
        <f t="shared" si="92"/>
        <v>36918.851283303324</v>
      </c>
      <c r="F613" s="77">
        <f t="shared" si="93"/>
        <v>-23081.148716696676</v>
      </c>
      <c r="G613" s="48"/>
      <c r="H613" s="98">
        <f t="shared" si="94"/>
        <v>100000</v>
      </c>
      <c r="I613" s="73">
        <v>5000</v>
      </c>
      <c r="J613" s="98">
        <f t="shared" si="95"/>
        <v>36918.851283303324</v>
      </c>
      <c r="K613" s="77">
        <f t="shared" si="96"/>
        <v>-68081.148716696684</v>
      </c>
      <c r="M613" s="98">
        <f t="shared" si="97"/>
        <v>60000</v>
      </c>
      <c r="N613" s="73">
        <f t="shared" si="98"/>
        <v>0</v>
      </c>
      <c r="O613" s="98">
        <f t="shared" si="99"/>
        <v>36918.851283303324</v>
      </c>
      <c r="P613" s="77">
        <f t="shared" si="100"/>
        <v>-23081.148716696676</v>
      </c>
    </row>
    <row r="614" spans="1:16" x14ac:dyDescent="0.55000000000000004">
      <c r="A614" s="73">
        <v>612</v>
      </c>
      <c r="B614" s="74">
        <v>344.4013794366283</v>
      </c>
      <c r="C614" s="98">
        <f t="shared" si="91"/>
        <v>60000</v>
      </c>
      <c r="D614" s="73" t="s">
        <v>150</v>
      </c>
      <c r="E614" s="98">
        <f t="shared" si="92"/>
        <v>51660.206915494244</v>
      </c>
      <c r="F614" s="77">
        <f t="shared" si="93"/>
        <v>-8339.7930845057563</v>
      </c>
      <c r="G614" s="48"/>
      <c r="H614" s="98">
        <f t="shared" si="94"/>
        <v>100000</v>
      </c>
      <c r="I614" s="73">
        <v>5000</v>
      </c>
      <c r="J614" s="98">
        <f t="shared" si="95"/>
        <v>51660.206915494244</v>
      </c>
      <c r="K614" s="77">
        <f t="shared" si="96"/>
        <v>-53339.793084505756</v>
      </c>
      <c r="M614" s="98">
        <f t="shared" si="97"/>
        <v>60000</v>
      </c>
      <c r="N614" s="73">
        <f t="shared" si="98"/>
        <v>0</v>
      </c>
      <c r="O614" s="98">
        <f t="shared" si="99"/>
        <v>51660.206915494244</v>
      </c>
      <c r="P614" s="77">
        <f t="shared" si="100"/>
        <v>-8339.7930845057563</v>
      </c>
    </row>
    <row r="615" spans="1:16" x14ac:dyDescent="0.55000000000000004">
      <c r="A615" s="73">
        <v>613</v>
      </c>
      <c r="B615" s="74">
        <v>685.59221167638179</v>
      </c>
      <c r="C615" s="98">
        <f t="shared" si="91"/>
        <v>60000</v>
      </c>
      <c r="D615" s="73" t="s">
        <v>150</v>
      </c>
      <c r="E615" s="98">
        <f t="shared" si="92"/>
        <v>75000</v>
      </c>
      <c r="F615" s="77">
        <f t="shared" si="93"/>
        <v>15000</v>
      </c>
      <c r="G615" s="48"/>
      <c r="H615" s="98">
        <f t="shared" si="94"/>
        <v>100000</v>
      </c>
      <c r="I615" s="73">
        <v>5000</v>
      </c>
      <c r="J615" s="98">
        <f t="shared" si="95"/>
        <v>102838.83175145727</v>
      </c>
      <c r="K615" s="77">
        <f t="shared" si="96"/>
        <v>-2161.16824854273</v>
      </c>
      <c r="M615" s="98">
        <f t="shared" si="97"/>
        <v>100000</v>
      </c>
      <c r="N615" s="73">
        <f t="shared" si="98"/>
        <v>5000</v>
      </c>
      <c r="O615" s="98">
        <f t="shared" si="99"/>
        <v>102838.83175145727</v>
      </c>
      <c r="P615" s="77">
        <f t="shared" si="100"/>
        <v>-2161.16824854273</v>
      </c>
    </row>
    <row r="616" spans="1:16" x14ac:dyDescent="0.55000000000000004">
      <c r="A616" s="73">
        <v>614</v>
      </c>
      <c r="B616" s="74">
        <v>465.47441022980439</v>
      </c>
      <c r="C616" s="98">
        <f t="shared" si="91"/>
        <v>60000</v>
      </c>
      <c r="D616" s="73" t="s">
        <v>150</v>
      </c>
      <c r="E616" s="98">
        <f t="shared" si="92"/>
        <v>69821.161534470652</v>
      </c>
      <c r="F616" s="77">
        <f t="shared" si="93"/>
        <v>9821.1615344706515</v>
      </c>
      <c r="G616" s="48"/>
      <c r="H616" s="98">
        <f t="shared" si="94"/>
        <v>100000</v>
      </c>
      <c r="I616" s="73">
        <v>5000</v>
      </c>
      <c r="J616" s="98">
        <f t="shared" si="95"/>
        <v>69821.161534470652</v>
      </c>
      <c r="K616" s="77">
        <f t="shared" si="96"/>
        <v>-35178.838465529348</v>
      </c>
      <c r="M616" s="98">
        <f t="shared" si="97"/>
        <v>60000</v>
      </c>
      <c r="N616" s="73">
        <f t="shared" si="98"/>
        <v>0</v>
      </c>
      <c r="O616" s="98">
        <f t="shared" si="99"/>
        <v>69821.161534470652</v>
      </c>
      <c r="P616" s="77">
        <f t="shared" si="100"/>
        <v>9821.1615344706515</v>
      </c>
    </row>
    <row r="617" spans="1:16" x14ac:dyDescent="0.55000000000000004">
      <c r="A617" s="73">
        <v>615</v>
      </c>
      <c r="B617" s="74">
        <v>481.18533890804775</v>
      </c>
      <c r="C617" s="98">
        <f t="shared" si="91"/>
        <v>60000</v>
      </c>
      <c r="D617" s="73" t="s">
        <v>150</v>
      </c>
      <c r="E617" s="98">
        <f t="shared" si="92"/>
        <v>72177.800836207156</v>
      </c>
      <c r="F617" s="77">
        <f t="shared" si="93"/>
        <v>12177.800836207156</v>
      </c>
      <c r="G617" s="48"/>
      <c r="H617" s="98">
        <f t="shared" si="94"/>
        <v>100000</v>
      </c>
      <c r="I617" s="73">
        <v>5000</v>
      </c>
      <c r="J617" s="98">
        <f t="shared" si="95"/>
        <v>72177.800836207156</v>
      </c>
      <c r="K617" s="77">
        <f t="shared" si="96"/>
        <v>-32822.199163792844</v>
      </c>
      <c r="M617" s="98">
        <f t="shared" si="97"/>
        <v>60000</v>
      </c>
      <c r="N617" s="73">
        <f t="shared" si="98"/>
        <v>0</v>
      </c>
      <c r="O617" s="98">
        <f t="shared" si="99"/>
        <v>72177.800836207156</v>
      </c>
      <c r="P617" s="77">
        <f t="shared" si="100"/>
        <v>12177.800836207156</v>
      </c>
    </row>
    <row r="618" spans="1:16" x14ac:dyDescent="0.55000000000000004">
      <c r="A618" s="73">
        <v>616</v>
      </c>
      <c r="B618" s="74">
        <v>370.65950498977634</v>
      </c>
      <c r="C618" s="98">
        <f t="shared" si="91"/>
        <v>60000</v>
      </c>
      <c r="D618" s="73" t="s">
        <v>150</v>
      </c>
      <c r="E618" s="98">
        <f t="shared" si="92"/>
        <v>55598.925748466449</v>
      </c>
      <c r="F618" s="77">
        <f t="shared" si="93"/>
        <v>-4401.0742515335514</v>
      </c>
      <c r="G618" s="48"/>
      <c r="H618" s="98">
        <f t="shared" si="94"/>
        <v>100000</v>
      </c>
      <c r="I618" s="73">
        <v>5000</v>
      </c>
      <c r="J618" s="98">
        <f t="shared" si="95"/>
        <v>55598.925748466449</v>
      </c>
      <c r="K618" s="77">
        <f t="shared" si="96"/>
        <v>-49401.074251533551</v>
      </c>
      <c r="M618" s="98">
        <f t="shared" si="97"/>
        <v>60000</v>
      </c>
      <c r="N618" s="73">
        <f t="shared" si="98"/>
        <v>0</v>
      </c>
      <c r="O618" s="98">
        <f t="shared" si="99"/>
        <v>55598.925748466449</v>
      </c>
      <c r="P618" s="77">
        <f t="shared" si="100"/>
        <v>-4401.0742515335514</v>
      </c>
    </row>
    <row r="619" spans="1:16" x14ac:dyDescent="0.55000000000000004">
      <c r="A619" s="73">
        <v>617</v>
      </c>
      <c r="B619" s="74">
        <v>583.91064180425428</v>
      </c>
      <c r="C619" s="98">
        <f t="shared" si="91"/>
        <v>60000</v>
      </c>
      <c r="D619" s="73" t="s">
        <v>150</v>
      </c>
      <c r="E619" s="98">
        <f t="shared" si="92"/>
        <v>75000</v>
      </c>
      <c r="F619" s="77">
        <f t="shared" si="93"/>
        <v>15000</v>
      </c>
      <c r="G619" s="48"/>
      <c r="H619" s="98">
        <f t="shared" si="94"/>
        <v>100000</v>
      </c>
      <c r="I619" s="73">
        <v>5000</v>
      </c>
      <c r="J619" s="98">
        <f t="shared" si="95"/>
        <v>87586.59627063814</v>
      </c>
      <c r="K619" s="77">
        <f t="shared" si="96"/>
        <v>-17413.40372936186</v>
      </c>
      <c r="M619" s="98">
        <f t="shared" si="97"/>
        <v>100000</v>
      </c>
      <c r="N619" s="73">
        <f t="shared" si="98"/>
        <v>5000</v>
      </c>
      <c r="O619" s="98">
        <f t="shared" si="99"/>
        <v>87586.59627063814</v>
      </c>
      <c r="P619" s="77">
        <f t="shared" si="100"/>
        <v>-17413.40372936186</v>
      </c>
    </row>
    <row r="620" spans="1:16" x14ac:dyDescent="0.55000000000000004">
      <c r="A620" s="73">
        <v>618</v>
      </c>
      <c r="B620" s="74">
        <v>324.60707419049652</v>
      </c>
      <c r="C620" s="98">
        <f t="shared" si="91"/>
        <v>60000</v>
      </c>
      <c r="D620" s="73" t="s">
        <v>150</v>
      </c>
      <c r="E620" s="98">
        <f t="shared" si="92"/>
        <v>48691.061128574474</v>
      </c>
      <c r="F620" s="77">
        <f t="shared" si="93"/>
        <v>-11308.938871425526</v>
      </c>
      <c r="G620" s="48"/>
      <c r="H620" s="98">
        <f t="shared" si="94"/>
        <v>100000</v>
      </c>
      <c r="I620" s="73">
        <v>5000</v>
      </c>
      <c r="J620" s="98">
        <f t="shared" si="95"/>
        <v>48691.061128574474</v>
      </c>
      <c r="K620" s="77">
        <f t="shared" si="96"/>
        <v>-56308.938871425526</v>
      </c>
      <c r="M620" s="98">
        <f t="shared" si="97"/>
        <v>60000</v>
      </c>
      <c r="N620" s="73">
        <f t="shared" si="98"/>
        <v>0</v>
      </c>
      <c r="O620" s="98">
        <f t="shared" si="99"/>
        <v>48691.061128574474</v>
      </c>
      <c r="P620" s="77">
        <f t="shared" si="100"/>
        <v>-11308.938871425526</v>
      </c>
    </row>
    <row r="621" spans="1:16" x14ac:dyDescent="0.55000000000000004">
      <c r="A621" s="73">
        <v>619</v>
      </c>
      <c r="B621" s="74">
        <v>784.80178228095338</v>
      </c>
      <c r="C621" s="98">
        <f t="shared" si="91"/>
        <v>60000</v>
      </c>
      <c r="D621" s="73" t="s">
        <v>150</v>
      </c>
      <c r="E621" s="98">
        <f t="shared" si="92"/>
        <v>75000</v>
      </c>
      <c r="F621" s="77">
        <f t="shared" si="93"/>
        <v>15000</v>
      </c>
      <c r="G621" s="48"/>
      <c r="H621" s="98">
        <f t="shared" si="94"/>
        <v>100000</v>
      </c>
      <c r="I621" s="73">
        <v>5000</v>
      </c>
      <c r="J621" s="98">
        <f t="shared" si="95"/>
        <v>117720.26734214301</v>
      </c>
      <c r="K621" s="77">
        <f t="shared" si="96"/>
        <v>12720.267342143008</v>
      </c>
      <c r="M621" s="98">
        <f t="shared" si="97"/>
        <v>100000</v>
      </c>
      <c r="N621" s="73">
        <f t="shared" si="98"/>
        <v>5000</v>
      </c>
      <c r="O621" s="98">
        <f t="shared" si="99"/>
        <v>117720.26734214301</v>
      </c>
      <c r="P621" s="77">
        <f t="shared" si="100"/>
        <v>12720.267342143008</v>
      </c>
    </row>
    <row r="622" spans="1:16" x14ac:dyDescent="0.55000000000000004">
      <c r="A622" s="73">
        <v>620</v>
      </c>
      <c r="B622" s="74">
        <v>586.82210760826433</v>
      </c>
      <c r="C622" s="98">
        <f t="shared" si="91"/>
        <v>60000</v>
      </c>
      <c r="D622" s="73" t="s">
        <v>150</v>
      </c>
      <c r="E622" s="98">
        <f t="shared" si="92"/>
        <v>75000</v>
      </c>
      <c r="F622" s="77">
        <f t="shared" si="93"/>
        <v>15000</v>
      </c>
      <c r="G622" s="48"/>
      <c r="H622" s="98">
        <f t="shared" si="94"/>
        <v>100000</v>
      </c>
      <c r="I622" s="73">
        <v>5000</v>
      </c>
      <c r="J622" s="98">
        <f t="shared" si="95"/>
        <v>88023.316141239644</v>
      </c>
      <c r="K622" s="77">
        <f t="shared" si="96"/>
        <v>-16976.683858760356</v>
      </c>
      <c r="M622" s="98">
        <f t="shared" si="97"/>
        <v>100000</v>
      </c>
      <c r="N622" s="73">
        <f t="shared" si="98"/>
        <v>5000</v>
      </c>
      <c r="O622" s="98">
        <f t="shared" si="99"/>
        <v>88023.316141239644</v>
      </c>
      <c r="P622" s="77">
        <f t="shared" si="100"/>
        <v>-16976.683858760356</v>
      </c>
    </row>
    <row r="623" spans="1:16" x14ac:dyDescent="0.55000000000000004">
      <c r="A623" s="73">
        <v>621</v>
      </c>
      <c r="B623" s="74">
        <v>244.77065340128789</v>
      </c>
      <c r="C623" s="98">
        <f t="shared" si="91"/>
        <v>60000</v>
      </c>
      <c r="D623" s="73" t="s">
        <v>150</v>
      </c>
      <c r="E623" s="98">
        <f t="shared" si="92"/>
        <v>36715.598010193185</v>
      </c>
      <c r="F623" s="77">
        <f t="shared" si="93"/>
        <v>-23284.401989806815</v>
      </c>
      <c r="G623" s="48"/>
      <c r="H623" s="98">
        <f t="shared" si="94"/>
        <v>100000</v>
      </c>
      <c r="I623" s="73">
        <v>5000</v>
      </c>
      <c r="J623" s="98">
        <f t="shared" si="95"/>
        <v>36715.598010193185</v>
      </c>
      <c r="K623" s="77">
        <f t="shared" si="96"/>
        <v>-68284.401989806822</v>
      </c>
      <c r="M623" s="98">
        <f t="shared" si="97"/>
        <v>60000</v>
      </c>
      <c r="N623" s="73">
        <f t="shared" si="98"/>
        <v>0</v>
      </c>
      <c r="O623" s="98">
        <f t="shared" si="99"/>
        <v>36715.598010193185</v>
      </c>
      <c r="P623" s="77">
        <f t="shared" si="100"/>
        <v>-23284.401989806815</v>
      </c>
    </row>
    <row r="624" spans="1:16" x14ac:dyDescent="0.55000000000000004">
      <c r="A624" s="73">
        <v>622</v>
      </c>
      <c r="B624" s="74">
        <v>743.40037232581562</v>
      </c>
      <c r="C624" s="98">
        <f t="shared" si="91"/>
        <v>60000</v>
      </c>
      <c r="D624" s="73" t="s">
        <v>150</v>
      </c>
      <c r="E624" s="98">
        <f t="shared" si="92"/>
        <v>75000</v>
      </c>
      <c r="F624" s="77">
        <f t="shared" si="93"/>
        <v>15000</v>
      </c>
      <c r="G624" s="48"/>
      <c r="H624" s="98">
        <f t="shared" si="94"/>
        <v>100000</v>
      </c>
      <c r="I624" s="73">
        <v>5000</v>
      </c>
      <c r="J624" s="98">
        <f t="shared" si="95"/>
        <v>111510.05584887235</v>
      </c>
      <c r="K624" s="77">
        <f t="shared" si="96"/>
        <v>6510.0558488723473</v>
      </c>
      <c r="M624" s="98">
        <f t="shared" si="97"/>
        <v>100000</v>
      </c>
      <c r="N624" s="73">
        <f t="shared" si="98"/>
        <v>5000</v>
      </c>
      <c r="O624" s="98">
        <f t="shared" si="99"/>
        <v>111510.05584887235</v>
      </c>
      <c r="P624" s="77">
        <f t="shared" si="100"/>
        <v>6510.0558488723473</v>
      </c>
    </row>
    <row r="625" spans="1:16" x14ac:dyDescent="0.55000000000000004">
      <c r="A625" s="73">
        <v>623</v>
      </c>
      <c r="B625" s="74">
        <v>336.47267067476423</v>
      </c>
      <c r="C625" s="98">
        <f t="shared" si="91"/>
        <v>60000</v>
      </c>
      <c r="D625" s="73" t="s">
        <v>150</v>
      </c>
      <c r="E625" s="98">
        <f t="shared" si="92"/>
        <v>50470.900601214635</v>
      </c>
      <c r="F625" s="77">
        <f t="shared" si="93"/>
        <v>-9529.0993987853653</v>
      </c>
      <c r="G625" s="48"/>
      <c r="H625" s="98">
        <f t="shared" si="94"/>
        <v>100000</v>
      </c>
      <c r="I625" s="73">
        <v>5000</v>
      </c>
      <c r="J625" s="98">
        <f t="shared" si="95"/>
        <v>50470.900601214635</v>
      </c>
      <c r="K625" s="77">
        <f t="shared" si="96"/>
        <v>-54529.099398785365</v>
      </c>
      <c r="M625" s="98">
        <f t="shared" si="97"/>
        <v>60000</v>
      </c>
      <c r="N625" s="73">
        <f t="shared" si="98"/>
        <v>0</v>
      </c>
      <c r="O625" s="98">
        <f t="shared" si="99"/>
        <v>50470.900601214635</v>
      </c>
      <c r="P625" s="77">
        <f t="shared" si="100"/>
        <v>-9529.0993987853653</v>
      </c>
    </row>
    <row r="626" spans="1:16" x14ac:dyDescent="0.55000000000000004">
      <c r="A626" s="73">
        <v>624</v>
      </c>
      <c r="B626" s="74">
        <v>671.36448255867185</v>
      </c>
      <c r="C626" s="98">
        <f t="shared" si="91"/>
        <v>60000</v>
      </c>
      <c r="D626" s="73" t="s">
        <v>150</v>
      </c>
      <c r="E626" s="98">
        <f t="shared" si="92"/>
        <v>75000</v>
      </c>
      <c r="F626" s="77">
        <f t="shared" si="93"/>
        <v>15000</v>
      </c>
      <c r="G626" s="48"/>
      <c r="H626" s="98">
        <f t="shared" si="94"/>
        <v>100000</v>
      </c>
      <c r="I626" s="73">
        <v>5000</v>
      </c>
      <c r="J626" s="98">
        <f t="shared" si="95"/>
        <v>100704.67238380077</v>
      </c>
      <c r="K626" s="77">
        <f t="shared" si="96"/>
        <v>-4295.3276161992253</v>
      </c>
      <c r="M626" s="98">
        <f t="shared" si="97"/>
        <v>100000</v>
      </c>
      <c r="N626" s="73">
        <f t="shared" si="98"/>
        <v>5000</v>
      </c>
      <c r="O626" s="98">
        <f t="shared" si="99"/>
        <v>100704.67238380077</v>
      </c>
      <c r="P626" s="77">
        <f t="shared" si="100"/>
        <v>-4295.3276161992253</v>
      </c>
    </row>
    <row r="627" spans="1:16" x14ac:dyDescent="0.55000000000000004">
      <c r="A627" s="73">
        <v>625</v>
      </c>
      <c r="B627" s="74">
        <v>281.37455366679893</v>
      </c>
      <c r="C627" s="98">
        <f t="shared" si="91"/>
        <v>60000</v>
      </c>
      <c r="D627" s="73" t="s">
        <v>150</v>
      </c>
      <c r="E627" s="98">
        <f t="shared" si="92"/>
        <v>42206.183050019841</v>
      </c>
      <c r="F627" s="77">
        <f t="shared" si="93"/>
        <v>-17793.816949980159</v>
      </c>
      <c r="G627" s="48"/>
      <c r="H627" s="98">
        <f t="shared" si="94"/>
        <v>100000</v>
      </c>
      <c r="I627" s="73">
        <v>5000</v>
      </c>
      <c r="J627" s="98">
        <f t="shared" si="95"/>
        <v>42206.183050019841</v>
      </c>
      <c r="K627" s="77">
        <f t="shared" si="96"/>
        <v>-62793.816949980159</v>
      </c>
      <c r="M627" s="98">
        <f t="shared" si="97"/>
        <v>60000</v>
      </c>
      <c r="N627" s="73">
        <f t="shared" si="98"/>
        <v>0</v>
      </c>
      <c r="O627" s="98">
        <f t="shared" si="99"/>
        <v>42206.183050019841</v>
      </c>
      <c r="P627" s="77">
        <f t="shared" si="100"/>
        <v>-17793.816949980159</v>
      </c>
    </row>
    <row r="628" spans="1:16" x14ac:dyDescent="0.55000000000000004">
      <c r="A628" s="73">
        <v>626</v>
      </c>
      <c r="B628" s="74">
        <v>635.98742637409589</v>
      </c>
      <c r="C628" s="98">
        <f t="shared" si="91"/>
        <v>60000</v>
      </c>
      <c r="D628" s="73" t="s">
        <v>150</v>
      </c>
      <c r="E628" s="98">
        <f t="shared" si="92"/>
        <v>75000</v>
      </c>
      <c r="F628" s="77">
        <f t="shared" si="93"/>
        <v>15000</v>
      </c>
      <c r="G628" s="48"/>
      <c r="H628" s="98">
        <f t="shared" si="94"/>
        <v>100000</v>
      </c>
      <c r="I628" s="73">
        <v>5000</v>
      </c>
      <c r="J628" s="98">
        <f t="shared" si="95"/>
        <v>95398.113956114379</v>
      </c>
      <c r="K628" s="77">
        <f t="shared" si="96"/>
        <v>-9601.8860438856209</v>
      </c>
      <c r="M628" s="98">
        <f t="shared" si="97"/>
        <v>100000</v>
      </c>
      <c r="N628" s="73">
        <f t="shared" si="98"/>
        <v>5000</v>
      </c>
      <c r="O628" s="98">
        <f t="shared" si="99"/>
        <v>95398.113956114379</v>
      </c>
      <c r="P628" s="77">
        <f t="shared" si="100"/>
        <v>-9601.8860438856209</v>
      </c>
    </row>
    <row r="629" spans="1:16" x14ac:dyDescent="0.55000000000000004">
      <c r="A629" s="73">
        <v>627</v>
      </c>
      <c r="B629" s="74">
        <v>432.36793115024261</v>
      </c>
      <c r="C629" s="98">
        <f t="shared" si="91"/>
        <v>60000</v>
      </c>
      <c r="D629" s="73" t="s">
        <v>150</v>
      </c>
      <c r="E629" s="98">
        <f t="shared" si="92"/>
        <v>64855.189672536391</v>
      </c>
      <c r="F629" s="77">
        <f t="shared" si="93"/>
        <v>4855.1896725363913</v>
      </c>
      <c r="G629" s="48"/>
      <c r="H629" s="98">
        <f t="shared" si="94"/>
        <v>100000</v>
      </c>
      <c r="I629" s="73">
        <v>5000</v>
      </c>
      <c r="J629" s="98">
        <f t="shared" si="95"/>
        <v>64855.189672536391</v>
      </c>
      <c r="K629" s="77">
        <f t="shared" si="96"/>
        <v>-40144.810327463609</v>
      </c>
      <c r="M629" s="98">
        <f t="shared" si="97"/>
        <v>60000</v>
      </c>
      <c r="N629" s="73">
        <f t="shared" si="98"/>
        <v>0</v>
      </c>
      <c r="O629" s="98">
        <f t="shared" si="99"/>
        <v>64855.189672536391</v>
      </c>
      <c r="P629" s="77">
        <f t="shared" si="100"/>
        <v>4855.1896725363913</v>
      </c>
    </row>
    <row r="630" spans="1:16" x14ac:dyDescent="0.55000000000000004">
      <c r="A630" s="73">
        <v>628</v>
      </c>
      <c r="B630" s="74">
        <v>520.18799401837214</v>
      </c>
      <c r="C630" s="98">
        <f t="shared" si="91"/>
        <v>60000</v>
      </c>
      <c r="D630" s="73" t="s">
        <v>150</v>
      </c>
      <c r="E630" s="98">
        <f t="shared" si="92"/>
        <v>75000</v>
      </c>
      <c r="F630" s="77">
        <f t="shared" si="93"/>
        <v>15000</v>
      </c>
      <c r="G630" s="48"/>
      <c r="H630" s="98">
        <f t="shared" si="94"/>
        <v>100000</v>
      </c>
      <c r="I630" s="73">
        <v>5000</v>
      </c>
      <c r="J630" s="98">
        <f t="shared" si="95"/>
        <v>78028.199102755825</v>
      </c>
      <c r="K630" s="77">
        <f t="shared" si="96"/>
        <v>-26971.800897244175</v>
      </c>
      <c r="M630" s="98">
        <f t="shared" si="97"/>
        <v>100000</v>
      </c>
      <c r="N630" s="73">
        <f t="shared" si="98"/>
        <v>5000</v>
      </c>
      <c r="O630" s="98">
        <f t="shared" si="99"/>
        <v>78028.199102755825</v>
      </c>
      <c r="P630" s="77">
        <f t="shared" si="100"/>
        <v>-26971.800897244175</v>
      </c>
    </row>
    <row r="631" spans="1:16" x14ac:dyDescent="0.55000000000000004">
      <c r="A631" s="73">
        <v>629</v>
      </c>
      <c r="B631" s="74">
        <v>753.17850276192507</v>
      </c>
      <c r="C631" s="98">
        <f t="shared" si="91"/>
        <v>60000</v>
      </c>
      <c r="D631" s="73" t="s">
        <v>150</v>
      </c>
      <c r="E631" s="98">
        <f t="shared" si="92"/>
        <v>75000</v>
      </c>
      <c r="F631" s="77">
        <f t="shared" si="93"/>
        <v>15000</v>
      </c>
      <c r="G631" s="48"/>
      <c r="H631" s="98">
        <f t="shared" si="94"/>
        <v>100000</v>
      </c>
      <c r="I631" s="73">
        <v>5000</v>
      </c>
      <c r="J631" s="98">
        <f t="shared" si="95"/>
        <v>112976.77541428876</v>
      </c>
      <c r="K631" s="77">
        <f t="shared" si="96"/>
        <v>7976.775414288757</v>
      </c>
      <c r="M631" s="98">
        <f t="shared" si="97"/>
        <v>100000</v>
      </c>
      <c r="N631" s="73">
        <f t="shared" si="98"/>
        <v>5000</v>
      </c>
      <c r="O631" s="98">
        <f t="shared" si="99"/>
        <v>112976.77541428876</v>
      </c>
      <c r="P631" s="77">
        <f t="shared" si="100"/>
        <v>7976.775414288757</v>
      </c>
    </row>
    <row r="632" spans="1:16" x14ac:dyDescent="0.55000000000000004">
      <c r="A632" s="73">
        <v>630</v>
      </c>
      <c r="B632" s="74">
        <v>282.54646443067719</v>
      </c>
      <c r="C632" s="98">
        <f t="shared" si="91"/>
        <v>60000</v>
      </c>
      <c r="D632" s="73" t="s">
        <v>150</v>
      </c>
      <c r="E632" s="98">
        <f t="shared" si="92"/>
        <v>42381.96966460158</v>
      </c>
      <c r="F632" s="77">
        <f t="shared" si="93"/>
        <v>-17618.03033539842</v>
      </c>
      <c r="G632" s="48"/>
      <c r="H632" s="98">
        <f t="shared" si="94"/>
        <v>100000</v>
      </c>
      <c r="I632" s="73">
        <v>5000</v>
      </c>
      <c r="J632" s="98">
        <f t="shared" si="95"/>
        <v>42381.96966460158</v>
      </c>
      <c r="K632" s="77">
        <f t="shared" si="96"/>
        <v>-62618.03033539842</v>
      </c>
      <c r="M632" s="98">
        <f t="shared" si="97"/>
        <v>60000</v>
      </c>
      <c r="N632" s="73">
        <f t="shared" si="98"/>
        <v>0</v>
      </c>
      <c r="O632" s="98">
        <f t="shared" si="99"/>
        <v>42381.96966460158</v>
      </c>
      <c r="P632" s="77">
        <f t="shared" si="100"/>
        <v>-17618.03033539842</v>
      </c>
    </row>
    <row r="633" spans="1:16" x14ac:dyDescent="0.55000000000000004">
      <c r="A633" s="73">
        <v>631</v>
      </c>
      <c r="B633" s="74">
        <v>356.4317758720664</v>
      </c>
      <c r="C633" s="98">
        <f t="shared" si="91"/>
        <v>60000</v>
      </c>
      <c r="D633" s="73" t="s">
        <v>150</v>
      </c>
      <c r="E633" s="98">
        <f t="shared" si="92"/>
        <v>53464.766380809961</v>
      </c>
      <c r="F633" s="77">
        <f t="shared" si="93"/>
        <v>-6535.2336191900395</v>
      </c>
      <c r="G633" s="48"/>
      <c r="H633" s="98">
        <f t="shared" si="94"/>
        <v>100000</v>
      </c>
      <c r="I633" s="73">
        <v>5000</v>
      </c>
      <c r="J633" s="98">
        <f t="shared" si="95"/>
        <v>53464.766380809961</v>
      </c>
      <c r="K633" s="77">
        <f t="shared" si="96"/>
        <v>-51535.233619190039</v>
      </c>
      <c r="M633" s="98">
        <f t="shared" si="97"/>
        <v>60000</v>
      </c>
      <c r="N633" s="73">
        <f t="shared" si="98"/>
        <v>0</v>
      </c>
      <c r="O633" s="98">
        <f t="shared" si="99"/>
        <v>53464.766380809961</v>
      </c>
      <c r="P633" s="77">
        <f t="shared" si="100"/>
        <v>-6535.2336191900395</v>
      </c>
    </row>
    <row r="634" spans="1:16" x14ac:dyDescent="0.55000000000000004">
      <c r="A634" s="73">
        <v>632</v>
      </c>
      <c r="B634" s="74">
        <v>407.83104953154088</v>
      </c>
      <c r="C634" s="98">
        <f t="shared" si="91"/>
        <v>60000</v>
      </c>
      <c r="D634" s="73" t="s">
        <v>150</v>
      </c>
      <c r="E634" s="98">
        <f t="shared" si="92"/>
        <v>61174.657429731131</v>
      </c>
      <c r="F634" s="77">
        <f t="shared" si="93"/>
        <v>1174.6574297311308</v>
      </c>
      <c r="G634" s="48"/>
      <c r="H634" s="98">
        <f t="shared" si="94"/>
        <v>100000</v>
      </c>
      <c r="I634" s="73">
        <v>5000</v>
      </c>
      <c r="J634" s="98">
        <f t="shared" si="95"/>
        <v>61174.657429731131</v>
      </c>
      <c r="K634" s="77">
        <f t="shared" si="96"/>
        <v>-43825.342570268869</v>
      </c>
      <c r="M634" s="98">
        <f t="shared" si="97"/>
        <v>60000</v>
      </c>
      <c r="N634" s="73">
        <f t="shared" si="98"/>
        <v>0</v>
      </c>
      <c r="O634" s="98">
        <f t="shared" si="99"/>
        <v>61174.657429731131</v>
      </c>
      <c r="P634" s="77">
        <f t="shared" si="100"/>
        <v>1174.6574297311308</v>
      </c>
    </row>
    <row r="635" spans="1:16" x14ac:dyDescent="0.55000000000000004">
      <c r="A635" s="73">
        <v>633</v>
      </c>
      <c r="B635" s="74">
        <v>757.2069460127567</v>
      </c>
      <c r="C635" s="98">
        <f t="shared" si="91"/>
        <v>60000</v>
      </c>
      <c r="D635" s="73" t="s">
        <v>150</v>
      </c>
      <c r="E635" s="98">
        <f t="shared" si="92"/>
        <v>75000</v>
      </c>
      <c r="F635" s="77">
        <f t="shared" si="93"/>
        <v>15000</v>
      </c>
      <c r="G635" s="48"/>
      <c r="H635" s="98">
        <f t="shared" si="94"/>
        <v>100000</v>
      </c>
      <c r="I635" s="73">
        <v>5000</v>
      </c>
      <c r="J635" s="98">
        <f t="shared" si="95"/>
        <v>113581.0419019135</v>
      </c>
      <c r="K635" s="77">
        <f t="shared" si="96"/>
        <v>8581.0419019135006</v>
      </c>
      <c r="M635" s="98">
        <f t="shared" si="97"/>
        <v>100000</v>
      </c>
      <c r="N635" s="73">
        <f t="shared" si="98"/>
        <v>5000</v>
      </c>
      <c r="O635" s="98">
        <f t="shared" si="99"/>
        <v>113581.0419019135</v>
      </c>
      <c r="P635" s="77">
        <f t="shared" si="100"/>
        <v>8581.0419019135006</v>
      </c>
    </row>
    <row r="636" spans="1:16" x14ac:dyDescent="0.55000000000000004">
      <c r="A636" s="73">
        <v>634</v>
      </c>
      <c r="B636" s="74">
        <v>530.16754661702316</v>
      </c>
      <c r="C636" s="98">
        <f t="shared" si="91"/>
        <v>60000</v>
      </c>
      <c r="D636" s="73" t="s">
        <v>150</v>
      </c>
      <c r="E636" s="98">
        <f t="shared" si="92"/>
        <v>75000</v>
      </c>
      <c r="F636" s="77">
        <f t="shared" si="93"/>
        <v>15000</v>
      </c>
      <c r="G636" s="48"/>
      <c r="H636" s="98">
        <f t="shared" si="94"/>
        <v>100000</v>
      </c>
      <c r="I636" s="73">
        <v>5000</v>
      </c>
      <c r="J636" s="98">
        <f t="shared" si="95"/>
        <v>79525.131992553477</v>
      </c>
      <c r="K636" s="77">
        <f t="shared" si="96"/>
        <v>-25474.868007446523</v>
      </c>
      <c r="M636" s="98">
        <f t="shared" si="97"/>
        <v>100000</v>
      </c>
      <c r="N636" s="73">
        <f t="shared" si="98"/>
        <v>5000</v>
      </c>
      <c r="O636" s="98">
        <f t="shared" si="99"/>
        <v>79525.131992553477</v>
      </c>
      <c r="P636" s="77">
        <f t="shared" si="100"/>
        <v>-25474.868007446523</v>
      </c>
    </row>
    <row r="637" spans="1:16" x14ac:dyDescent="0.55000000000000004">
      <c r="A637" s="73">
        <v>635</v>
      </c>
      <c r="B637" s="74">
        <v>452.9496139408551</v>
      </c>
      <c r="C637" s="98">
        <f t="shared" si="91"/>
        <v>60000</v>
      </c>
      <c r="D637" s="73" t="s">
        <v>150</v>
      </c>
      <c r="E637" s="98">
        <f t="shared" si="92"/>
        <v>67942.442091128265</v>
      </c>
      <c r="F637" s="77">
        <f t="shared" si="93"/>
        <v>7942.442091128265</v>
      </c>
      <c r="G637" s="48"/>
      <c r="H637" s="98">
        <f t="shared" si="94"/>
        <v>100000</v>
      </c>
      <c r="I637" s="73">
        <v>5000</v>
      </c>
      <c r="J637" s="98">
        <f t="shared" si="95"/>
        <v>67942.442091128265</v>
      </c>
      <c r="K637" s="77">
        <f t="shared" si="96"/>
        <v>-37057.557908871735</v>
      </c>
      <c r="M637" s="98">
        <f t="shared" si="97"/>
        <v>60000</v>
      </c>
      <c r="N637" s="73">
        <f t="shared" si="98"/>
        <v>0</v>
      </c>
      <c r="O637" s="98">
        <f t="shared" si="99"/>
        <v>67942.442091128265</v>
      </c>
      <c r="P637" s="77">
        <f t="shared" si="100"/>
        <v>7942.442091128265</v>
      </c>
    </row>
    <row r="638" spans="1:16" x14ac:dyDescent="0.55000000000000004">
      <c r="A638" s="73">
        <v>636</v>
      </c>
      <c r="B638" s="74">
        <v>545.12771996215702</v>
      </c>
      <c r="C638" s="98">
        <f t="shared" si="91"/>
        <v>60000</v>
      </c>
      <c r="D638" s="73" t="s">
        <v>150</v>
      </c>
      <c r="E638" s="98">
        <f t="shared" si="92"/>
        <v>75000</v>
      </c>
      <c r="F638" s="77">
        <f t="shared" si="93"/>
        <v>15000</v>
      </c>
      <c r="G638" s="48"/>
      <c r="H638" s="98">
        <f t="shared" si="94"/>
        <v>100000</v>
      </c>
      <c r="I638" s="73">
        <v>5000</v>
      </c>
      <c r="J638" s="98">
        <f t="shared" si="95"/>
        <v>81769.157994323556</v>
      </c>
      <c r="K638" s="77">
        <f t="shared" si="96"/>
        <v>-23230.842005676444</v>
      </c>
      <c r="M638" s="98">
        <f t="shared" si="97"/>
        <v>100000</v>
      </c>
      <c r="N638" s="73">
        <f t="shared" si="98"/>
        <v>5000</v>
      </c>
      <c r="O638" s="98">
        <f t="shared" si="99"/>
        <v>81769.157994323556</v>
      </c>
      <c r="P638" s="77">
        <f t="shared" si="100"/>
        <v>-23230.842005676444</v>
      </c>
    </row>
    <row r="639" spans="1:16" x14ac:dyDescent="0.55000000000000004">
      <c r="A639" s="73">
        <v>637</v>
      </c>
      <c r="B639" s="74">
        <v>430.00579851680044</v>
      </c>
      <c r="C639" s="98">
        <f t="shared" si="91"/>
        <v>60000</v>
      </c>
      <c r="D639" s="73" t="s">
        <v>150</v>
      </c>
      <c r="E639" s="98">
        <f t="shared" si="92"/>
        <v>64500.869777520064</v>
      </c>
      <c r="F639" s="77">
        <f t="shared" si="93"/>
        <v>4500.8697775200635</v>
      </c>
      <c r="G639" s="48"/>
      <c r="H639" s="98">
        <f t="shared" si="94"/>
        <v>100000</v>
      </c>
      <c r="I639" s="73">
        <v>5000</v>
      </c>
      <c r="J639" s="98">
        <f t="shared" si="95"/>
        <v>64500.869777520064</v>
      </c>
      <c r="K639" s="77">
        <f t="shared" si="96"/>
        <v>-40499.130222479936</v>
      </c>
      <c r="M639" s="98">
        <f t="shared" si="97"/>
        <v>60000</v>
      </c>
      <c r="N639" s="73">
        <f t="shared" si="98"/>
        <v>0</v>
      </c>
      <c r="O639" s="98">
        <f t="shared" si="99"/>
        <v>64500.869777520064</v>
      </c>
      <c r="P639" s="77">
        <f t="shared" si="100"/>
        <v>4500.8697775200635</v>
      </c>
    </row>
    <row r="640" spans="1:16" x14ac:dyDescent="0.55000000000000004">
      <c r="A640" s="73">
        <v>638</v>
      </c>
      <c r="B640" s="74">
        <v>761.96783349101236</v>
      </c>
      <c r="C640" s="98">
        <f t="shared" si="91"/>
        <v>60000</v>
      </c>
      <c r="D640" s="73" t="s">
        <v>150</v>
      </c>
      <c r="E640" s="98">
        <f t="shared" si="92"/>
        <v>75000</v>
      </c>
      <c r="F640" s="77">
        <f t="shared" si="93"/>
        <v>15000</v>
      </c>
      <c r="G640" s="48"/>
      <c r="H640" s="98">
        <f t="shared" si="94"/>
        <v>100000</v>
      </c>
      <c r="I640" s="73">
        <v>5000</v>
      </c>
      <c r="J640" s="98">
        <f t="shared" si="95"/>
        <v>114295.17502365186</v>
      </c>
      <c r="K640" s="77">
        <f t="shared" si="96"/>
        <v>9295.1750236518565</v>
      </c>
      <c r="M640" s="98">
        <f t="shared" si="97"/>
        <v>100000</v>
      </c>
      <c r="N640" s="73">
        <f t="shared" si="98"/>
        <v>5000</v>
      </c>
      <c r="O640" s="98">
        <f t="shared" si="99"/>
        <v>114295.17502365186</v>
      </c>
      <c r="P640" s="77">
        <f t="shared" si="100"/>
        <v>9295.1750236518565</v>
      </c>
    </row>
    <row r="641" spans="1:16" x14ac:dyDescent="0.55000000000000004">
      <c r="A641" s="73">
        <v>639</v>
      </c>
      <c r="B641" s="74">
        <v>493.85662404248177</v>
      </c>
      <c r="C641" s="98">
        <f t="shared" si="91"/>
        <v>60000</v>
      </c>
      <c r="D641" s="73" t="s">
        <v>150</v>
      </c>
      <c r="E641" s="98">
        <f t="shared" si="92"/>
        <v>74078.493606372271</v>
      </c>
      <c r="F641" s="77">
        <f t="shared" si="93"/>
        <v>14078.493606372271</v>
      </c>
      <c r="G641" s="48"/>
      <c r="H641" s="98">
        <f t="shared" si="94"/>
        <v>100000</v>
      </c>
      <c r="I641" s="73">
        <v>5000</v>
      </c>
      <c r="J641" s="98">
        <f t="shared" si="95"/>
        <v>74078.493606372271</v>
      </c>
      <c r="K641" s="77">
        <f t="shared" si="96"/>
        <v>-30921.506393627729</v>
      </c>
      <c r="M641" s="98">
        <f t="shared" si="97"/>
        <v>60000</v>
      </c>
      <c r="N641" s="73">
        <f t="shared" si="98"/>
        <v>0</v>
      </c>
      <c r="O641" s="98">
        <f t="shared" si="99"/>
        <v>74078.493606372271</v>
      </c>
      <c r="P641" s="77">
        <f t="shared" si="100"/>
        <v>14078.493606372271</v>
      </c>
    </row>
    <row r="642" spans="1:16" x14ac:dyDescent="0.55000000000000004">
      <c r="A642" s="73">
        <v>640</v>
      </c>
      <c r="B642" s="74">
        <v>352.0920438245796</v>
      </c>
      <c r="C642" s="98">
        <f t="shared" si="91"/>
        <v>60000</v>
      </c>
      <c r="D642" s="73" t="s">
        <v>150</v>
      </c>
      <c r="E642" s="98">
        <f t="shared" si="92"/>
        <v>52813.806573686939</v>
      </c>
      <c r="F642" s="77">
        <f t="shared" si="93"/>
        <v>-7186.1934263130606</v>
      </c>
      <c r="G642" s="48"/>
      <c r="H642" s="98">
        <f t="shared" si="94"/>
        <v>100000</v>
      </c>
      <c r="I642" s="73">
        <v>5000</v>
      </c>
      <c r="J642" s="98">
        <f t="shared" si="95"/>
        <v>52813.806573686939</v>
      </c>
      <c r="K642" s="77">
        <f t="shared" si="96"/>
        <v>-52186.193426313061</v>
      </c>
      <c r="M642" s="98">
        <f t="shared" si="97"/>
        <v>60000</v>
      </c>
      <c r="N642" s="73">
        <f t="shared" si="98"/>
        <v>0</v>
      </c>
      <c r="O642" s="98">
        <f t="shared" si="99"/>
        <v>52813.806573686939</v>
      </c>
      <c r="P642" s="77">
        <f t="shared" si="100"/>
        <v>-7186.1934263130606</v>
      </c>
    </row>
    <row r="643" spans="1:16" x14ac:dyDescent="0.55000000000000004">
      <c r="A643" s="73">
        <v>641</v>
      </c>
      <c r="B643" s="74">
        <v>203.95519882808924</v>
      </c>
      <c r="C643" s="98">
        <f t="shared" si="91"/>
        <v>60000</v>
      </c>
      <c r="D643" s="73" t="s">
        <v>150</v>
      </c>
      <c r="E643" s="98">
        <f t="shared" si="92"/>
        <v>30593.279824213387</v>
      </c>
      <c r="F643" s="77">
        <f t="shared" si="93"/>
        <v>-29406.720175786613</v>
      </c>
      <c r="G643" s="48"/>
      <c r="H643" s="98">
        <f t="shared" si="94"/>
        <v>100000</v>
      </c>
      <c r="I643" s="73">
        <v>5000</v>
      </c>
      <c r="J643" s="98">
        <f t="shared" si="95"/>
        <v>30593.279824213387</v>
      </c>
      <c r="K643" s="77">
        <f t="shared" si="96"/>
        <v>-74406.720175786613</v>
      </c>
      <c r="M643" s="98">
        <f t="shared" si="97"/>
        <v>60000</v>
      </c>
      <c r="N643" s="73">
        <f t="shared" si="98"/>
        <v>0</v>
      </c>
      <c r="O643" s="98">
        <f t="shared" si="99"/>
        <v>30593.279824213387</v>
      </c>
      <c r="P643" s="77">
        <f t="shared" si="100"/>
        <v>-29406.720175786613</v>
      </c>
    </row>
    <row r="644" spans="1:16" x14ac:dyDescent="0.55000000000000004">
      <c r="A644" s="73">
        <v>642</v>
      </c>
      <c r="B644" s="74">
        <v>303.53099154637289</v>
      </c>
      <c r="C644" s="98">
        <f t="shared" ref="C644:C707" si="101">($S$2*$S$7)</f>
        <v>60000</v>
      </c>
      <c r="D644" s="73" t="s">
        <v>150</v>
      </c>
      <c r="E644" s="98">
        <f t="shared" ref="E644:E707" si="102">IF(B644&gt;500,500*$S$8,B644*$S$8)</f>
        <v>45529.648731955931</v>
      </c>
      <c r="F644" s="77">
        <f t="shared" ref="F644:F707" si="103">E644-C644</f>
        <v>-14470.351268044069</v>
      </c>
      <c r="G644" s="48"/>
      <c r="H644" s="98">
        <f t="shared" ref="H644:H707" si="104">$T$2*$T$7</f>
        <v>100000</v>
      </c>
      <c r="I644" s="73">
        <v>5000</v>
      </c>
      <c r="J644" s="98">
        <f t="shared" ref="J644:J707" si="105">B644*$S$8</f>
        <v>45529.648731955931</v>
      </c>
      <c r="K644" s="77">
        <f t="shared" ref="K644:K707" si="106">J644-(H644+I644)</f>
        <v>-59470.351268044069</v>
      </c>
      <c r="M644" s="98">
        <f t="shared" ref="M644:M707" si="107">IF(B644&gt;500,$T$2*$T$7,$S$2*$S$7)</f>
        <v>60000</v>
      </c>
      <c r="N644" s="73">
        <f t="shared" ref="N644:N707" si="108">IF(B644&gt;500,5000,0)</f>
        <v>0</v>
      </c>
      <c r="O644" s="98">
        <f t="shared" ref="O644:O707" si="109">B644*$S$8</f>
        <v>45529.648731955931</v>
      </c>
      <c r="P644" s="77">
        <f t="shared" ref="P644:P707" si="110">O644-(M644+N644)</f>
        <v>-14470.351268044069</v>
      </c>
    </row>
    <row r="645" spans="1:16" x14ac:dyDescent="0.55000000000000004">
      <c r="A645" s="73">
        <v>643</v>
      </c>
      <c r="B645" s="74">
        <v>334.76973784600364</v>
      </c>
      <c r="C645" s="98">
        <f t="shared" si="101"/>
        <v>60000</v>
      </c>
      <c r="D645" s="73" t="s">
        <v>150</v>
      </c>
      <c r="E645" s="98">
        <f t="shared" si="102"/>
        <v>50215.460676900548</v>
      </c>
      <c r="F645" s="77">
        <f t="shared" si="103"/>
        <v>-9784.5393230994523</v>
      </c>
      <c r="G645" s="48"/>
      <c r="H645" s="98">
        <f t="shared" si="104"/>
        <v>100000</v>
      </c>
      <c r="I645" s="73">
        <v>5000</v>
      </c>
      <c r="J645" s="98">
        <f t="shared" si="105"/>
        <v>50215.460676900548</v>
      </c>
      <c r="K645" s="77">
        <f t="shared" si="106"/>
        <v>-54784.539323099452</v>
      </c>
      <c r="M645" s="98">
        <f t="shared" si="107"/>
        <v>60000</v>
      </c>
      <c r="N645" s="73">
        <f t="shared" si="108"/>
        <v>0</v>
      </c>
      <c r="O645" s="98">
        <f t="shared" si="109"/>
        <v>50215.460676900548</v>
      </c>
      <c r="P645" s="77">
        <f t="shared" si="110"/>
        <v>-9784.5393230994523</v>
      </c>
    </row>
    <row r="646" spans="1:16" x14ac:dyDescent="0.55000000000000004">
      <c r="A646" s="73">
        <v>644</v>
      </c>
      <c r="B646" s="74">
        <v>464.943388164922</v>
      </c>
      <c r="C646" s="98">
        <f t="shared" si="101"/>
        <v>60000</v>
      </c>
      <c r="D646" s="73" t="s">
        <v>150</v>
      </c>
      <c r="E646" s="98">
        <f t="shared" si="102"/>
        <v>69741.508224738296</v>
      </c>
      <c r="F646" s="77">
        <f t="shared" si="103"/>
        <v>9741.5082247382961</v>
      </c>
      <c r="G646" s="48"/>
      <c r="H646" s="98">
        <f t="shared" si="104"/>
        <v>100000</v>
      </c>
      <c r="I646" s="73">
        <v>5000</v>
      </c>
      <c r="J646" s="98">
        <f t="shared" si="105"/>
        <v>69741.508224738296</v>
      </c>
      <c r="K646" s="77">
        <f t="shared" si="106"/>
        <v>-35258.491775261704</v>
      </c>
      <c r="M646" s="98">
        <f t="shared" si="107"/>
        <v>60000</v>
      </c>
      <c r="N646" s="73">
        <f t="shared" si="108"/>
        <v>0</v>
      </c>
      <c r="O646" s="98">
        <f t="shared" si="109"/>
        <v>69741.508224738296</v>
      </c>
      <c r="P646" s="77">
        <f t="shared" si="110"/>
        <v>9741.5082247382961</v>
      </c>
    </row>
    <row r="647" spans="1:16" x14ac:dyDescent="0.55000000000000004">
      <c r="A647" s="73">
        <v>645</v>
      </c>
      <c r="B647" s="74">
        <v>261.39713736381117</v>
      </c>
      <c r="C647" s="98">
        <f t="shared" si="101"/>
        <v>60000</v>
      </c>
      <c r="D647" s="73" t="s">
        <v>150</v>
      </c>
      <c r="E647" s="98">
        <f t="shared" si="102"/>
        <v>39209.570604571672</v>
      </c>
      <c r="F647" s="77">
        <f t="shared" si="103"/>
        <v>-20790.429395428328</v>
      </c>
      <c r="G647" s="48"/>
      <c r="H647" s="98">
        <f t="shared" si="104"/>
        <v>100000</v>
      </c>
      <c r="I647" s="73">
        <v>5000</v>
      </c>
      <c r="J647" s="98">
        <f t="shared" si="105"/>
        <v>39209.570604571672</v>
      </c>
      <c r="K647" s="77">
        <f t="shared" si="106"/>
        <v>-65790.429395428335</v>
      </c>
      <c r="M647" s="98">
        <f t="shared" si="107"/>
        <v>60000</v>
      </c>
      <c r="N647" s="73">
        <f t="shared" si="108"/>
        <v>0</v>
      </c>
      <c r="O647" s="98">
        <f t="shared" si="109"/>
        <v>39209.570604571672</v>
      </c>
      <c r="P647" s="77">
        <f t="shared" si="110"/>
        <v>-20790.429395428328</v>
      </c>
    </row>
    <row r="648" spans="1:16" x14ac:dyDescent="0.55000000000000004">
      <c r="A648" s="73">
        <v>646</v>
      </c>
      <c r="B648" s="74">
        <v>435.02304147465441</v>
      </c>
      <c r="C648" s="98">
        <f t="shared" si="101"/>
        <v>60000</v>
      </c>
      <c r="D648" s="73" t="s">
        <v>150</v>
      </c>
      <c r="E648" s="98">
        <f t="shared" si="102"/>
        <v>65253.456221198161</v>
      </c>
      <c r="F648" s="77">
        <f t="shared" si="103"/>
        <v>5253.4562211981611</v>
      </c>
      <c r="G648" s="48"/>
      <c r="H648" s="98">
        <f t="shared" si="104"/>
        <v>100000</v>
      </c>
      <c r="I648" s="73">
        <v>5000</v>
      </c>
      <c r="J648" s="98">
        <f t="shared" si="105"/>
        <v>65253.456221198161</v>
      </c>
      <c r="K648" s="77">
        <f t="shared" si="106"/>
        <v>-39746.543778801839</v>
      </c>
      <c r="M648" s="98">
        <f t="shared" si="107"/>
        <v>60000</v>
      </c>
      <c r="N648" s="73">
        <f t="shared" si="108"/>
        <v>0</v>
      </c>
      <c r="O648" s="98">
        <f t="shared" si="109"/>
        <v>65253.456221198161</v>
      </c>
      <c r="P648" s="77">
        <f t="shared" si="110"/>
        <v>5253.4562211981611</v>
      </c>
    </row>
    <row r="649" spans="1:16" x14ac:dyDescent="0.55000000000000004">
      <c r="A649" s="73">
        <v>647</v>
      </c>
      <c r="B649" s="74">
        <v>553.44096194341864</v>
      </c>
      <c r="C649" s="98">
        <f t="shared" si="101"/>
        <v>60000</v>
      </c>
      <c r="D649" s="73" t="s">
        <v>150</v>
      </c>
      <c r="E649" s="98">
        <f t="shared" si="102"/>
        <v>75000</v>
      </c>
      <c r="F649" s="77">
        <f t="shared" si="103"/>
        <v>15000</v>
      </c>
      <c r="G649" s="48"/>
      <c r="H649" s="98">
        <f t="shared" si="104"/>
        <v>100000</v>
      </c>
      <c r="I649" s="73">
        <v>5000</v>
      </c>
      <c r="J649" s="98">
        <f t="shared" si="105"/>
        <v>83016.144291512799</v>
      </c>
      <c r="K649" s="77">
        <f t="shared" si="106"/>
        <v>-21983.855708487201</v>
      </c>
      <c r="M649" s="98">
        <f t="shared" si="107"/>
        <v>100000</v>
      </c>
      <c r="N649" s="73">
        <f t="shared" si="108"/>
        <v>5000</v>
      </c>
      <c r="O649" s="98">
        <f t="shared" si="109"/>
        <v>83016.144291512799</v>
      </c>
      <c r="P649" s="77">
        <f t="shared" si="110"/>
        <v>-21983.855708487201</v>
      </c>
    </row>
    <row r="650" spans="1:16" x14ac:dyDescent="0.55000000000000004">
      <c r="A650" s="73">
        <v>648</v>
      </c>
      <c r="B650" s="74">
        <v>595.64806054872281</v>
      </c>
      <c r="C650" s="98">
        <f t="shared" si="101"/>
        <v>60000</v>
      </c>
      <c r="D650" s="73" t="s">
        <v>150</v>
      </c>
      <c r="E650" s="98">
        <f t="shared" si="102"/>
        <v>75000</v>
      </c>
      <c r="F650" s="77">
        <f t="shared" si="103"/>
        <v>15000</v>
      </c>
      <c r="G650" s="48"/>
      <c r="H650" s="98">
        <f t="shared" si="104"/>
        <v>100000</v>
      </c>
      <c r="I650" s="73">
        <v>5000</v>
      </c>
      <c r="J650" s="98">
        <f t="shared" si="105"/>
        <v>89347.209082308415</v>
      </c>
      <c r="K650" s="77">
        <f t="shared" si="106"/>
        <v>-15652.790917691585</v>
      </c>
      <c r="M650" s="98">
        <f t="shared" si="107"/>
        <v>100000</v>
      </c>
      <c r="N650" s="73">
        <f t="shared" si="108"/>
        <v>5000</v>
      </c>
      <c r="O650" s="98">
        <f t="shared" si="109"/>
        <v>89347.209082308415</v>
      </c>
      <c r="P650" s="77">
        <f t="shared" si="110"/>
        <v>-15652.790917691585</v>
      </c>
    </row>
    <row r="651" spans="1:16" x14ac:dyDescent="0.55000000000000004">
      <c r="A651" s="73">
        <v>649</v>
      </c>
      <c r="B651" s="74">
        <v>430.7748649555956</v>
      </c>
      <c r="C651" s="98">
        <f t="shared" si="101"/>
        <v>60000</v>
      </c>
      <c r="D651" s="73" t="s">
        <v>150</v>
      </c>
      <c r="E651" s="98">
        <f t="shared" si="102"/>
        <v>64616.22974333934</v>
      </c>
      <c r="F651" s="77">
        <f t="shared" si="103"/>
        <v>4616.2297433393396</v>
      </c>
      <c r="G651" s="48"/>
      <c r="H651" s="98">
        <f t="shared" si="104"/>
        <v>100000</v>
      </c>
      <c r="I651" s="73">
        <v>5000</v>
      </c>
      <c r="J651" s="98">
        <f t="shared" si="105"/>
        <v>64616.22974333934</v>
      </c>
      <c r="K651" s="77">
        <f t="shared" si="106"/>
        <v>-40383.77025666066</v>
      </c>
      <c r="M651" s="98">
        <f t="shared" si="107"/>
        <v>60000</v>
      </c>
      <c r="N651" s="73">
        <f t="shared" si="108"/>
        <v>0</v>
      </c>
      <c r="O651" s="98">
        <f t="shared" si="109"/>
        <v>64616.22974333934</v>
      </c>
      <c r="P651" s="77">
        <f t="shared" si="110"/>
        <v>4616.2297433393396</v>
      </c>
    </row>
    <row r="652" spans="1:16" x14ac:dyDescent="0.55000000000000004">
      <c r="A652" s="73">
        <v>650</v>
      </c>
      <c r="B652" s="74">
        <v>278.02362132633442</v>
      </c>
      <c r="C652" s="98">
        <f t="shared" si="101"/>
        <v>60000</v>
      </c>
      <c r="D652" s="73" t="s">
        <v>150</v>
      </c>
      <c r="E652" s="98">
        <f t="shared" si="102"/>
        <v>41703.543198950167</v>
      </c>
      <c r="F652" s="77">
        <f t="shared" si="103"/>
        <v>-18296.456801049833</v>
      </c>
      <c r="G652" s="48"/>
      <c r="H652" s="98">
        <f t="shared" si="104"/>
        <v>100000</v>
      </c>
      <c r="I652" s="73">
        <v>5000</v>
      </c>
      <c r="J652" s="98">
        <f t="shared" si="105"/>
        <v>41703.543198950167</v>
      </c>
      <c r="K652" s="77">
        <f t="shared" si="106"/>
        <v>-63296.456801049833</v>
      </c>
      <c r="M652" s="98">
        <f t="shared" si="107"/>
        <v>60000</v>
      </c>
      <c r="N652" s="73">
        <f t="shared" si="108"/>
        <v>0</v>
      </c>
      <c r="O652" s="98">
        <f t="shared" si="109"/>
        <v>41703.543198950167</v>
      </c>
      <c r="P652" s="77">
        <f t="shared" si="110"/>
        <v>-18296.456801049833</v>
      </c>
    </row>
    <row r="653" spans="1:16" x14ac:dyDescent="0.55000000000000004">
      <c r="A653" s="73">
        <v>651</v>
      </c>
      <c r="B653" s="74">
        <v>464.35743278298287</v>
      </c>
      <c r="C653" s="98">
        <f t="shared" si="101"/>
        <v>60000</v>
      </c>
      <c r="D653" s="73" t="s">
        <v>150</v>
      </c>
      <c r="E653" s="98">
        <f t="shared" si="102"/>
        <v>69653.614917447427</v>
      </c>
      <c r="F653" s="77">
        <f t="shared" si="103"/>
        <v>9653.6149174474267</v>
      </c>
      <c r="G653" s="48"/>
      <c r="H653" s="98">
        <f t="shared" si="104"/>
        <v>100000</v>
      </c>
      <c r="I653" s="73">
        <v>5000</v>
      </c>
      <c r="J653" s="98">
        <f t="shared" si="105"/>
        <v>69653.614917447427</v>
      </c>
      <c r="K653" s="77">
        <f t="shared" si="106"/>
        <v>-35346.385082552573</v>
      </c>
      <c r="M653" s="98">
        <f t="shared" si="107"/>
        <v>60000</v>
      </c>
      <c r="N653" s="73">
        <f t="shared" si="108"/>
        <v>0</v>
      </c>
      <c r="O653" s="98">
        <f t="shared" si="109"/>
        <v>69653.614917447427</v>
      </c>
      <c r="P653" s="77">
        <f t="shared" si="110"/>
        <v>9653.6149174474267</v>
      </c>
    </row>
    <row r="654" spans="1:16" x14ac:dyDescent="0.55000000000000004">
      <c r="A654" s="73">
        <v>652</v>
      </c>
      <c r="B654" s="74">
        <v>463.05734427930537</v>
      </c>
      <c r="C654" s="98">
        <f t="shared" si="101"/>
        <v>60000</v>
      </c>
      <c r="D654" s="73" t="s">
        <v>150</v>
      </c>
      <c r="E654" s="98">
        <f t="shared" si="102"/>
        <v>69458.601641895802</v>
      </c>
      <c r="F654" s="77">
        <f t="shared" si="103"/>
        <v>9458.6016418958025</v>
      </c>
      <c r="G654" s="48"/>
      <c r="H654" s="98">
        <f t="shared" si="104"/>
        <v>100000</v>
      </c>
      <c r="I654" s="73">
        <v>5000</v>
      </c>
      <c r="J654" s="98">
        <f t="shared" si="105"/>
        <v>69458.601641895802</v>
      </c>
      <c r="K654" s="77">
        <f t="shared" si="106"/>
        <v>-35541.398358104198</v>
      </c>
      <c r="M654" s="98">
        <f t="shared" si="107"/>
        <v>60000</v>
      </c>
      <c r="N654" s="73">
        <f t="shared" si="108"/>
        <v>0</v>
      </c>
      <c r="O654" s="98">
        <f t="shared" si="109"/>
        <v>69458.601641895802</v>
      </c>
      <c r="P654" s="77">
        <f t="shared" si="110"/>
        <v>9458.6016418958025</v>
      </c>
    </row>
    <row r="655" spans="1:16" x14ac:dyDescent="0.55000000000000004">
      <c r="A655" s="73">
        <v>653</v>
      </c>
      <c r="B655" s="74">
        <v>468.27600939970091</v>
      </c>
      <c r="C655" s="98">
        <f t="shared" si="101"/>
        <v>60000</v>
      </c>
      <c r="D655" s="73" t="s">
        <v>150</v>
      </c>
      <c r="E655" s="98">
        <f t="shared" si="102"/>
        <v>70241.401409955142</v>
      </c>
      <c r="F655" s="77">
        <f t="shared" si="103"/>
        <v>10241.401409955142</v>
      </c>
      <c r="G655" s="48"/>
      <c r="H655" s="98">
        <f t="shared" si="104"/>
        <v>100000</v>
      </c>
      <c r="I655" s="73">
        <v>5000</v>
      </c>
      <c r="J655" s="98">
        <f t="shared" si="105"/>
        <v>70241.401409955142</v>
      </c>
      <c r="K655" s="77">
        <f t="shared" si="106"/>
        <v>-34758.598590044858</v>
      </c>
      <c r="M655" s="98">
        <f t="shared" si="107"/>
        <v>60000</v>
      </c>
      <c r="N655" s="73">
        <f t="shared" si="108"/>
        <v>0</v>
      </c>
      <c r="O655" s="98">
        <f t="shared" si="109"/>
        <v>70241.401409955142</v>
      </c>
      <c r="P655" s="77">
        <f t="shared" si="110"/>
        <v>10241.401409955142</v>
      </c>
    </row>
    <row r="656" spans="1:16" x14ac:dyDescent="0.55000000000000004">
      <c r="A656" s="73">
        <v>654</v>
      </c>
      <c r="B656" s="74">
        <v>525.64470351268051</v>
      </c>
      <c r="C656" s="98">
        <f t="shared" si="101"/>
        <v>60000</v>
      </c>
      <c r="D656" s="73" t="s">
        <v>150</v>
      </c>
      <c r="E656" s="98">
        <f t="shared" si="102"/>
        <v>75000</v>
      </c>
      <c r="F656" s="77">
        <f t="shared" si="103"/>
        <v>15000</v>
      </c>
      <c r="G656" s="48"/>
      <c r="H656" s="98">
        <f t="shared" si="104"/>
        <v>100000</v>
      </c>
      <c r="I656" s="73">
        <v>5000</v>
      </c>
      <c r="J656" s="98">
        <f t="shared" si="105"/>
        <v>78846.705526902078</v>
      </c>
      <c r="K656" s="77">
        <f t="shared" si="106"/>
        <v>-26153.294473097922</v>
      </c>
      <c r="M656" s="98">
        <f t="shared" si="107"/>
        <v>100000</v>
      </c>
      <c r="N656" s="73">
        <f t="shared" si="108"/>
        <v>5000</v>
      </c>
      <c r="O656" s="98">
        <f t="shared" si="109"/>
        <v>78846.705526902078</v>
      </c>
      <c r="P656" s="77">
        <f t="shared" si="110"/>
        <v>-26153.294473097922</v>
      </c>
    </row>
    <row r="657" spans="1:16" x14ac:dyDescent="0.55000000000000004">
      <c r="A657" s="73">
        <v>655</v>
      </c>
      <c r="B657" s="74">
        <v>203.33262123477888</v>
      </c>
      <c r="C657" s="98">
        <f t="shared" si="101"/>
        <v>60000</v>
      </c>
      <c r="D657" s="73" t="s">
        <v>150</v>
      </c>
      <c r="E657" s="98">
        <f t="shared" si="102"/>
        <v>30499.893185216832</v>
      </c>
      <c r="F657" s="77">
        <f t="shared" si="103"/>
        <v>-29500.106814783168</v>
      </c>
      <c r="G657" s="48"/>
      <c r="H657" s="98">
        <f t="shared" si="104"/>
        <v>100000</v>
      </c>
      <c r="I657" s="73">
        <v>5000</v>
      </c>
      <c r="J657" s="98">
        <f t="shared" si="105"/>
        <v>30499.893185216832</v>
      </c>
      <c r="K657" s="77">
        <f t="shared" si="106"/>
        <v>-74500.106814783168</v>
      </c>
      <c r="M657" s="98">
        <f t="shared" si="107"/>
        <v>60000</v>
      </c>
      <c r="N657" s="73">
        <f t="shared" si="108"/>
        <v>0</v>
      </c>
      <c r="O657" s="98">
        <f t="shared" si="109"/>
        <v>30499.893185216832</v>
      </c>
      <c r="P657" s="77">
        <f t="shared" si="110"/>
        <v>-29500.106814783168</v>
      </c>
    </row>
    <row r="658" spans="1:16" x14ac:dyDescent="0.55000000000000004">
      <c r="A658" s="73">
        <v>656</v>
      </c>
      <c r="B658" s="74">
        <v>514.32844019898062</v>
      </c>
      <c r="C658" s="98">
        <f t="shared" si="101"/>
        <v>60000</v>
      </c>
      <c r="D658" s="73" t="s">
        <v>150</v>
      </c>
      <c r="E658" s="98">
        <f t="shared" si="102"/>
        <v>75000</v>
      </c>
      <c r="F658" s="77">
        <f t="shared" si="103"/>
        <v>15000</v>
      </c>
      <c r="G658" s="48"/>
      <c r="H658" s="98">
        <f t="shared" si="104"/>
        <v>100000</v>
      </c>
      <c r="I658" s="73">
        <v>5000</v>
      </c>
      <c r="J658" s="98">
        <f t="shared" si="105"/>
        <v>77149.266029847087</v>
      </c>
      <c r="K658" s="77">
        <f t="shared" si="106"/>
        <v>-27850.733970152913</v>
      </c>
      <c r="M658" s="98">
        <f t="shared" si="107"/>
        <v>100000</v>
      </c>
      <c r="N658" s="73">
        <f t="shared" si="108"/>
        <v>5000</v>
      </c>
      <c r="O658" s="98">
        <f t="shared" si="109"/>
        <v>77149.266029847087</v>
      </c>
      <c r="P658" s="77">
        <f t="shared" si="110"/>
        <v>-27850.733970152913</v>
      </c>
    </row>
    <row r="659" spans="1:16" x14ac:dyDescent="0.55000000000000004">
      <c r="A659" s="73">
        <v>657</v>
      </c>
      <c r="B659" s="74">
        <v>368.68190557573166</v>
      </c>
      <c r="C659" s="98">
        <f t="shared" si="101"/>
        <v>60000</v>
      </c>
      <c r="D659" s="73" t="s">
        <v>150</v>
      </c>
      <c r="E659" s="98">
        <f t="shared" si="102"/>
        <v>55302.285836359748</v>
      </c>
      <c r="F659" s="77">
        <f t="shared" si="103"/>
        <v>-4697.7141636402521</v>
      </c>
      <c r="G659" s="48"/>
      <c r="H659" s="98">
        <f t="shared" si="104"/>
        <v>100000</v>
      </c>
      <c r="I659" s="73">
        <v>5000</v>
      </c>
      <c r="J659" s="98">
        <f t="shared" si="105"/>
        <v>55302.285836359748</v>
      </c>
      <c r="K659" s="77">
        <f t="shared" si="106"/>
        <v>-49697.714163640252</v>
      </c>
      <c r="M659" s="98">
        <f t="shared" si="107"/>
        <v>60000</v>
      </c>
      <c r="N659" s="73">
        <f t="shared" si="108"/>
        <v>0</v>
      </c>
      <c r="O659" s="98">
        <f t="shared" si="109"/>
        <v>55302.285836359748</v>
      </c>
      <c r="P659" s="77">
        <f t="shared" si="110"/>
        <v>-4697.7141636402521</v>
      </c>
    </row>
    <row r="660" spans="1:16" x14ac:dyDescent="0.55000000000000004">
      <c r="A660" s="73">
        <v>658</v>
      </c>
      <c r="B660" s="74">
        <v>484.75600451673938</v>
      </c>
      <c r="C660" s="98">
        <f t="shared" si="101"/>
        <v>60000</v>
      </c>
      <c r="D660" s="73" t="s">
        <v>150</v>
      </c>
      <c r="E660" s="98">
        <f t="shared" si="102"/>
        <v>72713.400677510901</v>
      </c>
      <c r="F660" s="77">
        <f t="shared" si="103"/>
        <v>12713.400677510901</v>
      </c>
      <c r="G660" s="48"/>
      <c r="H660" s="98">
        <f t="shared" si="104"/>
        <v>100000</v>
      </c>
      <c r="I660" s="73">
        <v>5000</v>
      </c>
      <c r="J660" s="98">
        <f t="shared" si="105"/>
        <v>72713.400677510901</v>
      </c>
      <c r="K660" s="77">
        <f t="shared" si="106"/>
        <v>-32286.599322489099</v>
      </c>
      <c r="M660" s="98">
        <f t="shared" si="107"/>
        <v>60000</v>
      </c>
      <c r="N660" s="73">
        <f t="shared" si="108"/>
        <v>0</v>
      </c>
      <c r="O660" s="98">
        <f t="shared" si="109"/>
        <v>72713.400677510901</v>
      </c>
      <c r="P660" s="77">
        <f t="shared" si="110"/>
        <v>12713.400677510901</v>
      </c>
    </row>
    <row r="661" spans="1:16" x14ac:dyDescent="0.55000000000000004">
      <c r="A661" s="73">
        <v>659</v>
      </c>
      <c r="B661" s="74">
        <v>675.75914792321544</v>
      </c>
      <c r="C661" s="98">
        <f t="shared" si="101"/>
        <v>60000</v>
      </c>
      <c r="D661" s="73" t="s">
        <v>150</v>
      </c>
      <c r="E661" s="98">
        <f t="shared" si="102"/>
        <v>75000</v>
      </c>
      <c r="F661" s="77">
        <f t="shared" si="103"/>
        <v>15000</v>
      </c>
      <c r="G661" s="48"/>
      <c r="H661" s="98">
        <f t="shared" si="104"/>
        <v>100000</v>
      </c>
      <c r="I661" s="73">
        <v>5000</v>
      </c>
      <c r="J661" s="98">
        <f t="shared" si="105"/>
        <v>101363.87218848232</v>
      </c>
      <c r="K661" s="77">
        <f t="shared" si="106"/>
        <v>-3636.1278115176829</v>
      </c>
      <c r="M661" s="98">
        <f t="shared" si="107"/>
        <v>100000</v>
      </c>
      <c r="N661" s="73">
        <f t="shared" si="108"/>
        <v>5000</v>
      </c>
      <c r="O661" s="98">
        <f t="shared" si="109"/>
        <v>101363.87218848232</v>
      </c>
      <c r="P661" s="77">
        <f t="shared" si="110"/>
        <v>-3636.1278115176829</v>
      </c>
    </row>
    <row r="662" spans="1:16" x14ac:dyDescent="0.55000000000000004">
      <c r="A662" s="73">
        <v>660</v>
      </c>
      <c r="B662" s="74">
        <v>655.23239844965974</v>
      </c>
      <c r="C662" s="98">
        <f t="shared" si="101"/>
        <v>60000</v>
      </c>
      <c r="D662" s="73" t="s">
        <v>150</v>
      </c>
      <c r="E662" s="98">
        <f t="shared" si="102"/>
        <v>75000</v>
      </c>
      <c r="F662" s="77">
        <f t="shared" si="103"/>
        <v>15000</v>
      </c>
      <c r="G662" s="48"/>
      <c r="H662" s="98">
        <f t="shared" si="104"/>
        <v>100000</v>
      </c>
      <c r="I662" s="73">
        <v>5000</v>
      </c>
      <c r="J662" s="98">
        <f t="shared" si="105"/>
        <v>98284.859767448957</v>
      </c>
      <c r="K662" s="77">
        <f t="shared" si="106"/>
        <v>-6715.1402325510426</v>
      </c>
      <c r="M662" s="98">
        <f t="shared" si="107"/>
        <v>100000</v>
      </c>
      <c r="N662" s="73">
        <f t="shared" si="108"/>
        <v>5000</v>
      </c>
      <c r="O662" s="98">
        <f t="shared" si="109"/>
        <v>98284.859767448957</v>
      </c>
      <c r="P662" s="77">
        <f t="shared" si="110"/>
        <v>-6715.1402325510426</v>
      </c>
    </row>
    <row r="663" spans="1:16" x14ac:dyDescent="0.55000000000000004">
      <c r="A663" s="73">
        <v>661</v>
      </c>
      <c r="B663" s="74">
        <v>649.40946684163941</v>
      </c>
      <c r="C663" s="98">
        <f t="shared" si="101"/>
        <v>60000</v>
      </c>
      <c r="D663" s="73" t="s">
        <v>150</v>
      </c>
      <c r="E663" s="98">
        <f t="shared" si="102"/>
        <v>75000</v>
      </c>
      <c r="F663" s="77">
        <f t="shared" si="103"/>
        <v>15000</v>
      </c>
      <c r="G663" s="48"/>
      <c r="H663" s="98">
        <f t="shared" si="104"/>
        <v>100000</v>
      </c>
      <c r="I663" s="73">
        <v>5000</v>
      </c>
      <c r="J663" s="98">
        <f t="shared" si="105"/>
        <v>97411.420026245905</v>
      </c>
      <c r="K663" s="77">
        <f t="shared" si="106"/>
        <v>-7588.5799737540947</v>
      </c>
      <c r="M663" s="98">
        <f t="shared" si="107"/>
        <v>100000</v>
      </c>
      <c r="N663" s="73">
        <f t="shared" si="108"/>
        <v>5000</v>
      </c>
      <c r="O663" s="98">
        <f t="shared" si="109"/>
        <v>97411.420026245905</v>
      </c>
      <c r="P663" s="77">
        <f t="shared" si="110"/>
        <v>-7588.5799737540947</v>
      </c>
    </row>
    <row r="664" spans="1:16" x14ac:dyDescent="0.55000000000000004">
      <c r="A664" s="73">
        <v>662</v>
      </c>
      <c r="B664" s="74">
        <v>599.23703726310009</v>
      </c>
      <c r="C664" s="98">
        <f t="shared" si="101"/>
        <v>60000</v>
      </c>
      <c r="D664" s="73" t="s">
        <v>150</v>
      </c>
      <c r="E664" s="98">
        <f t="shared" si="102"/>
        <v>75000</v>
      </c>
      <c r="F664" s="77">
        <f t="shared" si="103"/>
        <v>15000</v>
      </c>
      <c r="G664" s="48"/>
      <c r="H664" s="98">
        <f t="shared" si="104"/>
        <v>100000</v>
      </c>
      <c r="I664" s="73">
        <v>5000</v>
      </c>
      <c r="J664" s="98">
        <f t="shared" si="105"/>
        <v>89885.555589465017</v>
      </c>
      <c r="K664" s="77">
        <f t="shared" si="106"/>
        <v>-15114.444410534983</v>
      </c>
      <c r="M664" s="98">
        <f t="shared" si="107"/>
        <v>100000</v>
      </c>
      <c r="N664" s="73">
        <f t="shared" si="108"/>
        <v>5000</v>
      </c>
      <c r="O664" s="98">
        <f t="shared" si="109"/>
        <v>89885.555589465017</v>
      </c>
      <c r="P664" s="77">
        <f t="shared" si="110"/>
        <v>-15114.444410534983</v>
      </c>
    </row>
    <row r="665" spans="1:16" x14ac:dyDescent="0.55000000000000004">
      <c r="A665" s="73">
        <v>663</v>
      </c>
      <c r="B665" s="74">
        <v>262.07464827417829</v>
      </c>
      <c r="C665" s="98">
        <f t="shared" si="101"/>
        <v>60000</v>
      </c>
      <c r="D665" s="73" t="s">
        <v>150</v>
      </c>
      <c r="E665" s="98">
        <f t="shared" si="102"/>
        <v>39311.197241126742</v>
      </c>
      <c r="F665" s="77">
        <f t="shared" si="103"/>
        <v>-20688.802758873258</v>
      </c>
      <c r="G665" s="48"/>
      <c r="H665" s="98">
        <f t="shared" si="104"/>
        <v>100000</v>
      </c>
      <c r="I665" s="73">
        <v>5000</v>
      </c>
      <c r="J665" s="98">
        <f t="shared" si="105"/>
        <v>39311.197241126742</v>
      </c>
      <c r="K665" s="77">
        <f t="shared" si="106"/>
        <v>-65688.802758873266</v>
      </c>
      <c r="M665" s="98">
        <f t="shared" si="107"/>
        <v>60000</v>
      </c>
      <c r="N665" s="73">
        <f t="shared" si="108"/>
        <v>0</v>
      </c>
      <c r="O665" s="98">
        <f t="shared" si="109"/>
        <v>39311.197241126742</v>
      </c>
      <c r="P665" s="77">
        <f t="shared" si="110"/>
        <v>-20688.802758873258</v>
      </c>
    </row>
    <row r="666" spans="1:16" x14ac:dyDescent="0.55000000000000004">
      <c r="A666" s="73">
        <v>664</v>
      </c>
      <c r="B666" s="74">
        <v>308.18201239051484</v>
      </c>
      <c r="C666" s="98">
        <f t="shared" si="101"/>
        <v>60000</v>
      </c>
      <c r="D666" s="73" t="s">
        <v>150</v>
      </c>
      <c r="E666" s="98">
        <f t="shared" si="102"/>
        <v>46227.30185857723</v>
      </c>
      <c r="F666" s="77">
        <f t="shared" si="103"/>
        <v>-13772.69814142277</v>
      </c>
      <c r="G666" s="48"/>
      <c r="H666" s="98">
        <f t="shared" si="104"/>
        <v>100000</v>
      </c>
      <c r="I666" s="73">
        <v>5000</v>
      </c>
      <c r="J666" s="98">
        <f t="shared" si="105"/>
        <v>46227.30185857723</v>
      </c>
      <c r="K666" s="77">
        <f t="shared" si="106"/>
        <v>-58772.69814142277</v>
      </c>
      <c r="M666" s="98">
        <f t="shared" si="107"/>
        <v>60000</v>
      </c>
      <c r="N666" s="73">
        <f t="shared" si="108"/>
        <v>0</v>
      </c>
      <c r="O666" s="98">
        <f t="shared" si="109"/>
        <v>46227.30185857723</v>
      </c>
      <c r="P666" s="77">
        <f t="shared" si="110"/>
        <v>-13772.69814142277</v>
      </c>
    </row>
    <row r="667" spans="1:16" x14ac:dyDescent="0.55000000000000004">
      <c r="A667" s="73">
        <v>665</v>
      </c>
      <c r="B667" s="74">
        <v>451.15512558366652</v>
      </c>
      <c r="C667" s="98">
        <f t="shared" si="101"/>
        <v>60000</v>
      </c>
      <c r="D667" s="73" t="s">
        <v>150</v>
      </c>
      <c r="E667" s="98">
        <f t="shared" si="102"/>
        <v>67673.268837549971</v>
      </c>
      <c r="F667" s="77">
        <f t="shared" si="103"/>
        <v>7673.2688375499711</v>
      </c>
      <c r="G667" s="48"/>
      <c r="H667" s="98">
        <f t="shared" si="104"/>
        <v>100000</v>
      </c>
      <c r="I667" s="73">
        <v>5000</v>
      </c>
      <c r="J667" s="98">
        <f t="shared" si="105"/>
        <v>67673.268837549971</v>
      </c>
      <c r="K667" s="77">
        <f t="shared" si="106"/>
        <v>-37326.731162450029</v>
      </c>
      <c r="M667" s="98">
        <f t="shared" si="107"/>
        <v>60000</v>
      </c>
      <c r="N667" s="73">
        <f t="shared" si="108"/>
        <v>0</v>
      </c>
      <c r="O667" s="98">
        <f t="shared" si="109"/>
        <v>67673.268837549971</v>
      </c>
      <c r="P667" s="77">
        <f t="shared" si="110"/>
        <v>7673.2688375499711</v>
      </c>
    </row>
    <row r="668" spans="1:16" x14ac:dyDescent="0.55000000000000004">
      <c r="A668" s="73">
        <v>666</v>
      </c>
      <c r="B668" s="74">
        <v>722.56233405560477</v>
      </c>
      <c r="C668" s="98">
        <f t="shared" si="101"/>
        <v>60000</v>
      </c>
      <c r="D668" s="73" t="s">
        <v>150</v>
      </c>
      <c r="E668" s="98">
        <f t="shared" si="102"/>
        <v>75000</v>
      </c>
      <c r="F668" s="77">
        <f t="shared" si="103"/>
        <v>15000</v>
      </c>
      <c r="G668" s="48"/>
      <c r="H668" s="98">
        <f t="shared" si="104"/>
        <v>100000</v>
      </c>
      <c r="I668" s="73">
        <v>5000</v>
      </c>
      <c r="J668" s="98">
        <f t="shared" si="105"/>
        <v>108384.35010834072</v>
      </c>
      <c r="K668" s="77">
        <f t="shared" si="106"/>
        <v>3384.3501083407173</v>
      </c>
      <c r="M668" s="98">
        <f t="shared" si="107"/>
        <v>100000</v>
      </c>
      <c r="N668" s="73">
        <f t="shared" si="108"/>
        <v>5000</v>
      </c>
      <c r="O668" s="98">
        <f t="shared" si="109"/>
        <v>108384.35010834072</v>
      </c>
      <c r="P668" s="77">
        <f t="shared" si="110"/>
        <v>3384.3501083407173</v>
      </c>
    </row>
    <row r="669" spans="1:16" x14ac:dyDescent="0.55000000000000004">
      <c r="A669" s="73">
        <v>667</v>
      </c>
      <c r="B669" s="74">
        <v>674.78865932187875</v>
      </c>
      <c r="C669" s="98">
        <f t="shared" si="101"/>
        <v>60000</v>
      </c>
      <c r="D669" s="73" t="s">
        <v>150</v>
      </c>
      <c r="E669" s="98">
        <f t="shared" si="102"/>
        <v>75000</v>
      </c>
      <c r="F669" s="77">
        <f t="shared" si="103"/>
        <v>15000</v>
      </c>
      <c r="G669" s="48"/>
      <c r="H669" s="98">
        <f t="shared" si="104"/>
        <v>100000</v>
      </c>
      <c r="I669" s="73">
        <v>5000</v>
      </c>
      <c r="J669" s="98">
        <f t="shared" si="105"/>
        <v>101218.29889828181</v>
      </c>
      <c r="K669" s="77">
        <f t="shared" si="106"/>
        <v>-3781.701101718194</v>
      </c>
      <c r="M669" s="98">
        <f t="shared" si="107"/>
        <v>100000</v>
      </c>
      <c r="N669" s="73">
        <f t="shared" si="108"/>
        <v>5000</v>
      </c>
      <c r="O669" s="98">
        <f t="shared" si="109"/>
        <v>101218.29889828181</v>
      </c>
      <c r="P669" s="77">
        <f t="shared" si="110"/>
        <v>-3781.701101718194</v>
      </c>
    </row>
    <row r="670" spans="1:16" x14ac:dyDescent="0.55000000000000004">
      <c r="A670" s="73">
        <v>668</v>
      </c>
      <c r="B670" s="74">
        <v>416.94998016296881</v>
      </c>
      <c r="C670" s="98">
        <f t="shared" si="101"/>
        <v>60000</v>
      </c>
      <c r="D670" s="73" t="s">
        <v>150</v>
      </c>
      <c r="E670" s="98">
        <f t="shared" si="102"/>
        <v>62542.497024445322</v>
      </c>
      <c r="F670" s="77">
        <f t="shared" si="103"/>
        <v>2542.4970244453216</v>
      </c>
      <c r="G670" s="48"/>
      <c r="H670" s="98">
        <f t="shared" si="104"/>
        <v>100000</v>
      </c>
      <c r="I670" s="73">
        <v>5000</v>
      </c>
      <c r="J670" s="98">
        <f t="shared" si="105"/>
        <v>62542.497024445322</v>
      </c>
      <c r="K670" s="77">
        <f t="shared" si="106"/>
        <v>-42457.502975554678</v>
      </c>
      <c r="M670" s="98">
        <f t="shared" si="107"/>
        <v>60000</v>
      </c>
      <c r="N670" s="73">
        <f t="shared" si="108"/>
        <v>0</v>
      </c>
      <c r="O670" s="98">
        <f t="shared" si="109"/>
        <v>62542.497024445322</v>
      </c>
      <c r="P670" s="77">
        <f t="shared" si="110"/>
        <v>2542.4970244453216</v>
      </c>
    </row>
    <row r="671" spans="1:16" x14ac:dyDescent="0.55000000000000004">
      <c r="A671" s="73">
        <v>669</v>
      </c>
      <c r="B671" s="74">
        <v>599.32859279152808</v>
      </c>
      <c r="C671" s="98">
        <f t="shared" si="101"/>
        <v>60000</v>
      </c>
      <c r="D671" s="73" t="s">
        <v>150</v>
      </c>
      <c r="E671" s="98">
        <f t="shared" si="102"/>
        <v>75000</v>
      </c>
      <c r="F671" s="77">
        <f t="shared" si="103"/>
        <v>15000</v>
      </c>
      <c r="G671" s="48"/>
      <c r="H671" s="98">
        <f t="shared" si="104"/>
        <v>100000</v>
      </c>
      <c r="I671" s="73">
        <v>5000</v>
      </c>
      <c r="J671" s="98">
        <f t="shared" si="105"/>
        <v>89899.288918729217</v>
      </c>
      <c r="K671" s="77">
        <f t="shared" si="106"/>
        <v>-15100.711081270783</v>
      </c>
      <c r="M671" s="98">
        <f t="shared" si="107"/>
        <v>100000</v>
      </c>
      <c r="N671" s="73">
        <f t="shared" si="108"/>
        <v>5000</v>
      </c>
      <c r="O671" s="98">
        <f t="shared" si="109"/>
        <v>89899.288918729217</v>
      </c>
      <c r="P671" s="77">
        <f t="shared" si="110"/>
        <v>-15100.711081270783</v>
      </c>
    </row>
    <row r="672" spans="1:16" x14ac:dyDescent="0.55000000000000004">
      <c r="A672" s="73">
        <v>670</v>
      </c>
      <c r="B672" s="74">
        <v>308.93276772362435</v>
      </c>
      <c r="C672" s="98">
        <f t="shared" si="101"/>
        <v>60000</v>
      </c>
      <c r="D672" s="73" t="s">
        <v>150</v>
      </c>
      <c r="E672" s="98">
        <f t="shared" si="102"/>
        <v>46339.915158543656</v>
      </c>
      <c r="F672" s="77">
        <f t="shared" si="103"/>
        <v>-13660.084841456344</v>
      </c>
      <c r="G672" s="48"/>
      <c r="H672" s="98">
        <f t="shared" si="104"/>
        <v>100000</v>
      </c>
      <c r="I672" s="73">
        <v>5000</v>
      </c>
      <c r="J672" s="98">
        <f t="shared" si="105"/>
        <v>46339.915158543656</v>
      </c>
      <c r="K672" s="77">
        <f t="shared" si="106"/>
        <v>-58660.084841456344</v>
      </c>
      <c r="M672" s="98">
        <f t="shared" si="107"/>
        <v>60000</v>
      </c>
      <c r="N672" s="73">
        <f t="shared" si="108"/>
        <v>0</v>
      </c>
      <c r="O672" s="98">
        <f t="shared" si="109"/>
        <v>46339.915158543656</v>
      </c>
      <c r="P672" s="77">
        <f t="shared" si="110"/>
        <v>-13660.084841456344</v>
      </c>
    </row>
    <row r="673" spans="1:16" x14ac:dyDescent="0.55000000000000004">
      <c r="A673" s="73">
        <v>671</v>
      </c>
      <c r="B673" s="74">
        <v>460.09094515823847</v>
      </c>
      <c r="C673" s="98">
        <f t="shared" si="101"/>
        <v>60000</v>
      </c>
      <c r="D673" s="73" t="s">
        <v>150</v>
      </c>
      <c r="E673" s="98">
        <f t="shared" si="102"/>
        <v>69013.64177373577</v>
      </c>
      <c r="F673" s="77">
        <f t="shared" si="103"/>
        <v>9013.6417737357697</v>
      </c>
      <c r="G673" s="48"/>
      <c r="H673" s="98">
        <f t="shared" si="104"/>
        <v>100000</v>
      </c>
      <c r="I673" s="73">
        <v>5000</v>
      </c>
      <c r="J673" s="98">
        <f t="shared" si="105"/>
        <v>69013.64177373577</v>
      </c>
      <c r="K673" s="77">
        <f t="shared" si="106"/>
        <v>-35986.35822626423</v>
      </c>
      <c r="M673" s="98">
        <f t="shared" si="107"/>
        <v>60000</v>
      </c>
      <c r="N673" s="73">
        <f t="shared" si="108"/>
        <v>0</v>
      </c>
      <c r="O673" s="98">
        <f t="shared" si="109"/>
        <v>69013.64177373577</v>
      </c>
      <c r="P673" s="77">
        <f t="shared" si="110"/>
        <v>9013.6417737357697</v>
      </c>
    </row>
    <row r="674" spans="1:16" x14ac:dyDescent="0.55000000000000004">
      <c r="A674" s="73">
        <v>672</v>
      </c>
      <c r="B674" s="74">
        <v>516.32435071871089</v>
      </c>
      <c r="C674" s="98">
        <f t="shared" si="101"/>
        <v>60000</v>
      </c>
      <c r="D674" s="73" t="s">
        <v>150</v>
      </c>
      <c r="E674" s="98">
        <f t="shared" si="102"/>
        <v>75000</v>
      </c>
      <c r="F674" s="77">
        <f t="shared" si="103"/>
        <v>15000</v>
      </c>
      <c r="G674" s="48"/>
      <c r="H674" s="98">
        <f t="shared" si="104"/>
        <v>100000</v>
      </c>
      <c r="I674" s="73">
        <v>5000</v>
      </c>
      <c r="J674" s="98">
        <f t="shared" si="105"/>
        <v>77448.652607806638</v>
      </c>
      <c r="K674" s="77">
        <f t="shared" si="106"/>
        <v>-27551.347392193362</v>
      </c>
      <c r="M674" s="98">
        <f t="shared" si="107"/>
        <v>100000</v>
      </c>
      <c r="N674" s="73">
        <f t="shared" si="108"/>
        <v>5000</v>
      </c>
      <c r="O674" s="98">
        <f t="shared" si="109"/>
        <v>77448.652607806638</v>
      </c>
      <c r="P674" s="77">
        <f t="shared" si="110"/>
        <v>-27551.347392193362</v>
      </c>
    </row>
    <row r="675" spans="1:16" x14ac:dyDescent="0.55000000000000004">
      <c r="A675" s="73">
        <v>673</v>
      </c>
      <c r="B675" s="74">
        <v>469.52116458632162</v>
      </c>
      <c r="C675" s="98">
        <f t="shared" si="101"/>
        <v>60000</v>
      </c>
      <c r="D675" s="73" t="s">
        <v>150</v>
      </c>
      <c r="E675" s="98">
        <f t="shared" si="102"/>
        <v>70428.174687948238</v>
      </c>
      <c r="F675" s="77">
        <f t="shared" si="103"/>
        <v>10428.174687948238</v>
      </c>
      <c r="G675" s="48"/>
      <c r="H675" s="98">
        <f t="shared" si="104"/>
        <v>100000</v>
      </c>
      <c r="I675" s="73">
        <v>5000</v>
      </c>
      <c r="J675" s="98">
        <f t="shared" si="105"/>
        <v>70428.174687948238</v>
      </c>
      <c r="K675" s="77">
        <f t="shared" si="106"/>
        <v>-34571.825312051762</v>
      </c>
      <c r="M675" s="98">
        <f t="shared" si="107"/>
        <v>60000</v>
      </c>
      <c r="N675" s="73">
        <f t="shared" si="108"/>
        <v>0</v>
      </c>
      <c r="O675" s="98">
        <f t="shared" si="109"/>
        <v>70428.174687948238</v>
      </c>
      <c r="P675" s="77">
        <f t="shared" si="110"/>
        <v>10428.174687948238</v>
      </c>
    </row>
    <row r="676" spans="1:16" x14ac:dyDescent="0.55000000000000004">
      <c r="A676" s="73">
        <v>674</v>
      </c>
      <c r="B676" s="74">
        <v>391.58909878841519</v>
      </c>
      <c r="C676" s="98">
        <f t="shared" si="101"/>
        <v>60000</v>
      </c>
      <c r="D676" s="73" t="s">
        <v>150</v>
      </c>
      <c r="E676" s="98">
        <f t="shared" si="102"/>
        <v>58738.364818262278</v>
      </c>
      <c r="F676" s="77">
        <f t="shared" si="103"/>
        <v>-1261.6351817377217</v>
      </c>
      <c r="G676" s="48"/>
      <c r="H676" s="98">
        <f t="shared" si="104"/>
        <v>100000</v>
      </c>
      <c r="I676" s="73">
        <v>5000</v>
      </c>
      <c r="J676" s="98">
        <f t="shared" si="105"/>
        <v>58738.364818262278</v>
      </c>
      <c r="K676" s="77">
        <f t="shared" si="106"/>
        <v>-46261.635181737722</v>
      </c>
      <c r="M676" s="98">
        <f t="shared" si="107"/>
        <v>60000</v>
      </c>
      <c r="N676" s="73">
        <f t="shared" si="108"/>
        <v>0</v>
      </c>
      <c r="O676" s="98">
        <f t="shared" si="109"/>
        <v>58738.364818262278</v>
      </c>
      <c r="P676" s="77">
        <f t="shared" si="110"/>
        <v>-1261.6351817377217</v>
      </c>
    </row>
    <row r="677" spans="1:16" x14ac:dyDescent="0.55000000000000004">
      <c r="A677" s="73">
        <v>675</v>
      </c>
      <c r="B677" s="74">
        <v>538.26105533005762</v>
      </c>
      <c r="C677" s="98">
        <f t="shared" si="101"/>
        <v>60000</v>
      </c>
      <c r="D677" s="73" t="s">
        <v>150</v>
      </c>
      <c r="E677" s="98">
        <f t="shared" si="102"/>
        <v>75000</v>
      </c>
      <c r="F677" s="77">
        <f t="shared" si="103"/>
        <v>15000</v>
      </c>
      <c r="G677" s="48"/>
      <c r="H677" s="98">
        <f t="shared" si="104"/>
        <v>100000</v>
      </c>
      <c r="I677" s="73">
        <v>5000</v>
      </c>
      <c r="J677" s="98">
        <f t="shared" si="105"/>
        <v>80739.158299508636</v>
      </c>
      <c r="K677" s="77">
        <f t="shared" si="106"/>
        <v>-24260.841700491364</v>
      </c>
      <c r="M677" s="98">
        <f t="shared" si="107"/>
        <v>100000</v>
      </c>
      <c r="N677" s="73">
        <f t="shared" si="108"/>
        <v>5000</v>
      </c>
      <c r="O677" s="98">
        <f t="shared" si="109"/>
        <v>80739.158299508636</v>
      </c>
      <c r="P677" s="77">
        <f t="shared" si="110"/>
        <v>-24260.841700491364</v>
      </c>
    </row>
    <row r="678" spans="1:16" x14ac:dyDescent="0.55000000000000004">
      <c r="A678" s="73">
        <v>676</v>
      </c>
      <c r="B678" s="74">
        <v>485.8912930692465</v>
      </c>
      <c r="C678" s="98">
        <f t="shared" si="101"/>
        <v>60000</v>
      </c>
      <c r="D678" s="73" t="s">
        <v>150</v>
      </c>
      <c r="E678" s="98">
        <f t="shared" si="102"/>
        <v>72883.693960386969</v>
      </c>
      <c r="F678" s="77">
        <f t="shared" si="103"/>
        <v>12883.693960386969</v>
      </c>
      <c r="G678" s="48"/>
      <c r="H678" s="98">
        <f t="shared" si="104"/>
        <v>100000</v>
      </c>
      <c r="I678" s="73">
        <v>5000</v>
      </c>
      <c r="J678" s="98">
        <f t="shared" si="105"/>
        <v>72883.693960386969</v>
      </c>
      <c r="K678" s="77">
        <f t="shared" si="106"/>
        <v>-32116.306039613031</v>
      </c>
      <c r="M678" s="98">
        <f t="shared" si="107"/>
        <v>60000</v>
      </c>
      <c r="N678" s="73">
        <f t="shared" si="108"/>
        <v>0</v>
      </c>
      <c r="O678" s="98">
        <f t="shared" si="109"/>
        <v>72883.693960386969</v>
      </c>
      <c r="P678" s="77">
        <f t="shared" si="110"/>
        <v>12883.693960386969</v>
      </c>
    </row>
    <row r="679" spans="1:16" x14ac:dyDescent="0.55000000000000004">
      <c r="A679" s="73">
        <v>677</v>
      </c>
      <c r="B679" s="74">
        <v>601.28788109988704</v>
      </c>
      <c r="C679" s="98">
        <f t="shared" si="101"/>
        <v>60000</v>
      </c>
      <c r="D679" s="73" t="s">
        <v>150</v>
      </c>
      <c r="E679" s="98">
        <f t="shared" si="102"/>
        <v>75000</v>
      </c>
      <c r="F679" s="77">
        <f t="shared" si="103"/>
        <v>15000</v>
      </c>
      <c r="G679" s="48"/>
      <c r="H679" s="98">
        <f t="shared" si="104"/>
        <v>100000</v>
      </c>
      <c r="I679" s="73">
        <v>5000</v>
      </c>
      <c r="J679" s="98">
        <f t="shared" si="105"/>
        <v>90193.182164983053</v>
      </c>
      <c r="K679" s="77">
        <f t="shared" si="106"/>
        <v>-14806.817835016947</v>
      </c>
      <c r="M679" s="98">
        <f t="shared" si="107"/>
        <v>100000</v>
      </c>
      <c r="N679" s="73">
        <f t="shared" si="108"/>
        <v>5000</v>
      </c>
      <c r="O679" s="98">
        <f t="shared" si="109"/>
        <v>90193.182164983053</v>
      </c>
      <c r="P679" s="77">
        <f t="shared" si="110"/>
        <v>-14806.817835016947</v>
      </c>
    </row>
    <row r="680" spans="1:16" x14ac:dyDescent="0.55000000000000004">
      <c r="A680" s="73">
        <v>678</v>
      </c>
      <c r="B680" s="74">
        <v>316.66005432294685</v>
      </c>
      <c r="C680" s="98">
        <f t="shared" si="101"/>
        <v>60000</v>
      </c>
      <c r="D680" s="73" t="s">
        <v>150</v>
      </c>
      <c r="E680" s="98">
        <f t="shared" si="102"/>
        <v>47499.00814844203</v>
      </c>
      <c r="F680" s="77">
        <f t="shared" si="103"/>
        <v>-12500.99185155797</v>
      </c>
      <c r="G680" s="48"/>
      <c r="H680" s="98">
        <f t="shared" si="104"/>
        <v>100000</v>
      </c>
      <c r="I680" s="73">
        <v>5000</v>
      </c>
      <c r="J680" s="98">
        <f t="shared" si="105"/>
        <v>47499.00814844203</v>
      </c>
      <c r="K680" s="77">
        <f t="shared" si="106"/>
        <v>-57500.99185155797</v>
      </c>
      <c r="M680" s="98">
        <f t="shared" si="107"/>
        <v>60000</v>
      </c>
      <c r="N680" s="73">
        <f t="shared" si="108"/>
        <v>0</v>
      </c>
      <c r="O680" s="98">
        <f t="shared" si="109"/>
        <v>47499.00814844203</v>
      </c>
      <c r="P680" s="77">
        <f t="shared" si="110"/>
        <v>-12500.99185155797</v>
      </c>
    </row>
    <row r="681" spans="1:16" x14ac:dyDescent="0.55000000000000004">
      <c r="A681" s="73">
        <v>679</v>
      </c>
      <c r="B681" s="74">
        <v>276.54042176580094</v>
      </c>
      <c r="C681" s="98">
        <f t="shared" si="101"/>
        <v>60000</v>
      </c>
      <c r="D681" s="73" t="s">
        <v>150</v>
      </c>
      <c r="E681" s="98">
        <f t="shared" si="102"/>
        <v>41481.063264870143</v>
      </c>
      <c r="F681" s="77">
        <f t="shared" si="103"/>
        <v>-18518.936735129857</v>
      </c>
      <c r="G681" s="48"/>
      <c r="H681" s="98">
        <f t="shared" si="104"/>
        <v>100000</v>
      </c>
      <c r="I681" s="73">
        <v>5000</v>
      </c>
      <c r="J681" s="98">
        <f t="shared" si="105"/>
        <v>41481.063264870143</v>
      </c>
      <c r="K681" s="77">
        <f t="shared" si="106"/>
        <v>-63518.936735129857</v>
      </c>
      <c r="M681" s="98">
        <f t="shared" si="107"/>
        <v>60000</v>
      </c>
      <c r="N681" s="73">
        <f t="shared" si="108"/>
        <v>0</v>
      </c>
      <c r="O681" s="98">
        <f t="shared" si="109"/>
        <v>41481.063264870143</v>
      </c>
      <c r="P681" s="77">
        <f t="shared" si="110"/>
        <v>-18518.936735129857</v>
      </c>
    </row>
    <row r="682" spans="1:16" x14ac:dyDescent="0.55000000000000004">
      <c r="A682" s="73">
        <v>680</v>
      </c>
      <c r="B682" s="74">
        <v>706.66829432050531</v>
      </c>
      <c r="C682" s="98">
        <f t="shared" si="101"/>
        <v>60000</v>
      </c>
      <c r="D682" s="73" t="s">
        <v>150</v>
      </c>
      <c r="E682" s="98">
        <f t="shared" si="102"/>
        <v>75000</v>
      </c>
      <c r="F682" s="77">
        <f t="shared" si="103"/>
        <v>15000</v>
      </c>
      <c r="G682" s="48"/>
      <c r="H682" s="98">
        <f t="shared" si="104"/>
        <v>100000</v>
      </c>
      <c r="I682" s="73">
        <v>5000</v>
      </c>
      <c r="J682" s="98">
        <f t="shared" si="105"/>
        <v>106000.2441480758</v>
      </c>
      <c r="K682" s="77">
        <f t="shared" si="106"/>
        <v>1000.2441480757989</v>
      </c>
      <c r="M682" s="98">
        <f t="shared" si="107"/>
        <v>100000</v>
      </c>
      <c r="N682" s="73">
        <f t="shared" si="108"/>
        <v>5000</v>
      </c>
      <c r="O682" s="98">
        <f t="shared" si="109"/>
        <v>106000.2441480758</v>
      </c>
      <c r="P682" s="77">
        <f t="shared" si="110"/>
        <v>1000.2441480757989</v>
      </c>
    </row>
    <row r="683" spans="1:16" x14ac:dyDescent="0.55000000000000004">
      <c r="A683" s="73">
        <v>681</v>
      </c>
      <c r="B683" s="74">
        <v>503.46995452742084</v>
      </c>
      <c r="C683" s="98">
        <f t="shared" si="101"/>
        <v>60000</v>
      </c>
      <c r="D683" s="73" t="s">
        <v>150</v>
      </c>
      <c r="E683" s="98">
        <f t="shared" si="102"/>
        <v>75000</v>
      </c>
      <c r="F683" s="77">
        <f t="shared" si="103"/>
        <v>15000</v>
      </c>
      <c r="G683" s="48"/>
      <c r="H683" s="98">
        <f t="shared" si="104"/>
        <v>100000</v>
      </c>
      <c r="I683" s="73">
        <v>5000</v>
      </c>
      <c r="J683" s="98">
        <f t="shared" si="105"/>
        <v>75520.493179113124</v>
      </c>
      <c r="K683" s="77">
        <f t="shared" si="106"/>
        <v>-29479.506820886876</v>
      </c>
      <c r="M683" s="98">
        <f t="shared" si="107"/>
        <v>100000</v>
      </c>
      <c r="N683" s="73">
        <f t="shared" si="108"/>
        <v>5000</v>
      </c>
      <c r="O683" s="98">
        <f t="shared" si="109"/>
        <v>75520.493179113124</v>
      </c>
      <c r="P683" s="77">
        <f t="shared" si="110"/>
        <v>-29479.506820886876</v>
      </c>
    </row>
    <row r="684" spans="1:16" x14ac:dyDescent="0.55000000000000004">
      <c r="A684" s="73">
        <v>682</v>
      </c>
      <c r="B684" s="74">
        <v>502.00506607257302</v>
      </c>
      <c r="C684" s="98">
        <f t="shared" si="101"/>
        <v>60000</v>
      </c>
      <c r="D684" s="73" t="s">
        <v>150</v>
      </c>
      <c r="E684" s="98">
        <f t="shared" si="102"/>
        <v>75000</v>
      </c>
      <c r="F684" s="77">
        <f t="shared" si="103"/>
        <v>15000</v>
      </c>
      <c r="G684" s="48"/>
      <c r="H684" s="98">
        <f t="shared" si="104"/>
        <v>100000</v>
      </c>
      <c r="I684" s="73">
        <v>5000</v>
      </c>
      <c r="J684" s="98">
        <f t="shared" si="105"/>
        <v>75300.759910885958</v>
      </c>
      <c r="K684" s="77">
        <f t="shared" si="106"/>
        <v>-29699.240089114042</v>
      </c>
      <c r="M684" s="98">
        <f t="shared" si="107"/>
        <v>100000</v>
      </c>
      <c r="N684" s="73">
        <f t="shared" si="108"/>
        <v>5000</v>
      </c>
      <c r="O684" s="98">
        <f t="shared" si="109"/>
        <v>75300.759910885958</v>
      </c>
      <c r="P684" s="77">
        <f t="shared" si="110"/>
        <v>-29699.240089114042</v>
      </c>
    </row>
    <row r="685" spans="1:16" x14ac:dyDescent="0.55000000000000004">
      <c r="A685" s="73">
        <v>683</v>
      </c>
      <c r="B685" s="74">
        <v>688.13745536667989</v>
      </c>
      <c r="C685" s="98">
        <f t="shared" si="101"/>
        <v>60000</v>
      </c>
      <c r="D685" s="73" t="s">
        <v>150</v>
      </c>
      <c r="E685" s="98">
        <f t="shared" si="102"/>
        <v>75000</v>
      </c>
      <c r="F685" s="77">
        <f t="shared" si="103"/>
        <v>15000</v>
      </c>
      <c r="G685" s="48"/>
      <c r="H685" s="98">
        <f t="shared" si="104"/>
        <v>100000</v>
      </c>
      <c r="I685" s="73">
        <v>5000</v>
      </c>
      <c r="J685" s="98">
        <f t="shared" si="105"/>
        <v>103220.61830500199</v>
      </c>
      <c r="K685" s="77">
        <f t="shared" si="106"/>
        <v>-1779.3816949980101</v>
      </c>
      <c r="M685" s="98">
        <f t="shared" si="107"/>
        <v>100000</v>
      </c>
      <c r="N685" s="73">
        <f t="shared" si="108"/>
        <v>5000</v>
      </c>
      <c r="O685" s="98">
        <f t="shared" si="109"/>
        <v>103220.61830500199</v>
      </c>
      <c r="P685" s="77">
        <f t="shared" si="110"/>
        <v>-1779.3816949980101</v>
      </c>
    </row>
    <row r="686" spans="1:16" x14ac:dyDescent="0.55000000000000004">
      <c r="A686" s="73">
        <v>684</v>
      </c>
      <c r="B686" s="74">
        <v>639.04538102359083</v>
      </c>
      <c r="C686" s="98">
        <f t="shared" si="101"/>
        <v>60000</v>
      </c>
      <c r="D686" s="73" t="s">
        <v>150</v>
      </c>
      <c r="E686" s="98">
        <f t="shared" si="102"/>
        <v>75000</v>
      </c>
      <c r="F686" s="77">
        <f t="shared" si="103"/>
        <v>15000</v>
      </c>
      <c r="G686" s="48"/>
      <c r="H686" s="98">
        <f t="shared" si="104"/>
        <v>100000</v>
      </c>
      <c r="I686" s="73">
        <v>5000</v>
      </c>
      <c r="J686" s="98">
        <f t="shared" si="105"/>
        <v>95856.807153538626</v>
      </c>
      <c r="K686" s="77">
        <f t="shared" si="106"/>
        <v>-9143.1928464613738</v>
      </c>
      <c r="M686" s="98">
        <f t="shared" si="107"/>
        <v>100000</v>
      </c>
      <c r="N686" s="73">
        <f t="shared" si="108"/>
        <v>5000</v>
      </c>
      <c r="O686" s="98">
        <f t="shared" si="109"/>
        <v>95856.807153538626</v>
      </c>
      <c r="P686" s="77">
        <f t="shared" si="110"/>
        <v>-9143.1928464613738</v>
      </c>
    </row>
    <row r="687" spans="1:16" x14ac:dyDescent="0.55000000000000004">
      <c r="A687" s="73">
        <v>685</v>
      </c>
      <c r="B687" s="74">
        <v>595.30014954069645</v>
      </c>
      <c r="C687" s="98">
        <f t="shared" si="101"/>
        <v>60000</v>
      </c>
      <c r="D687" s="73" t="s">
        <v>150</v>
      </c>
      <c r="E687" s="98">
        <f t="shared" si="102"/>
        <v>75000</v>
      </c>
      <c r="F687" s="77">
        <f t="shared" si="103"/>
        <v>15000</v>
      </c>
      <c r="G687" s="48"/>
      <c r="H687" s="98">
        <f t="shared" si="104"/>
        <v>100000</v>
      </c>
      <c r="I687" s="73">
        <v>5000</v>
      </c>
      <c r="J687" s="98">
        <f t="shared" si="105"/>
        <v>89295.022431104473</v>
      </c>
      <c r="K687" s="77">
        <f t="shared" si="106"/>
        <v>-15704.977568895527</v>
      </c>
      <c r="M687" s="98">
        <f t="shared" si="107"/>
        <v>100000</v>
      </c>
      <c r="N687" s="73">
        <f t="shared" si="108"/>
        <v>5000</v>
      </c>
      <c r="O687" s="98">
        <f t="shared" si="109"/>
        <v>89295.022431104473</v>
      </c>
      <c r="P687" s="77">
        <f t="shared" si="110"/>
        <v>-15704.977568895527</v>
      </c>
    </row>
    <row r="688" spans="1:16" x14ac:dyDescent="0.55000000000000004">
      <c r="A688" s="73">
        <v>686</v>
      </c>
      <c r="B688" s="74">
        <v>589.14761803033548</v>
      </c>
      <c r="C688" s="98">
        <f t="shared" si="101"/>
        <v>60000</v>
      </c>
      <c r="D688" s="73" t="s">
        <v>150</v>
      </c>
      <c r="E688" s="98">
        <f t="shared" si="102"/>
        <v>75000</v>
      </c>
      <c r="F688" s="77">
        <f t="shared" si="103"/>
        <v>15000</v>
      </c>
      <c r="G688" s="48"/>
      <c r="H688" s="98">
        <f t="shared" si="104"/>
        <v>100000</v>
      </c>
      <c r="I688" s="73">
        <v>5000</v>
      </c>
      <c r="J688" s="98">
        <f t="shared" si="105"/>
        <v>88372.142704550322</v>
      </c>
      <c r="K688" s="77">
        <f t="shared" si="106"/>
        <v>-16627.857295449678</v>
      </c>
      <c r="M688" s="98">
        <f t="shared" si="107"/>
        <v>100000</v>
      </c>
      <c r="N688" s="73">
        <f t="shared" si="108"/>
        <v>5000</v>
      </c>
      <c r="O688" s="98">
        <f t="shared" si="109"/>
        <v>88372.142704550322</v>
      </c>
      <c r="P688" s="77">
        <f t="shared" si="110"/>
        <v>-16627.857295449678</v>
      </c>
    </row>
    <row r="689" spans="1:16" x14ac:dyDescent="0.55000000000000004">
      <c r="A689" s="73">
        <v>687</v>
      </c>
      <c r="B689" s="74">
        <v>451.04525894955293</v>
      </c>
      <c r="C689" s="98">
        <f t="shared" si="101"/>
        <v>60000</v>
      </c>
      <c r="D689" s="73" t="s">
        <v>150</v>
      </c>
      <c r="E689" s="98">
        <f t="shared" si="102"/>
        <v>67656.788842432943</v>
      </c>
      <c r="F689" s="77">
        <f t="shared" si="103"/>
        <v>7656.7888424329431</v>
      </c>
      <c r="G689" s="48"/>
      <c r="H689" s="98">
        <f t="shared" si="104"/>
        <v>100000</v>
      </c>
      <c r="I689" s="73">
        <v>5000</v>
      </c>
      <c r="J689" s="98">
        <f t="shared" si="105"/>
        <v>67656.788842432943</v>
      </c>
      <c r="K689" s="77">
        <f t="shared" si="106"/>
        <v>-37343.211157567057</v>
      </c>
      <c r="M689" s="98">
        <f t="shared" si="107"/>
        <v>60000</v>
      </c>
      <c r="N689" s="73">
        <f t="shared" si="108"/>
        <v>0</v>
      </c>
      <c r="O689" s="98">
        <f t="shared" si="109"/>
        <v>67656.788842432943</v>
      </c>
      <c r="P689" s="77">
        <f t="shared" si="110"/>
        <v>7656.7888424329431</v>
      </c>
    </row>
    <row r="690" spans="1:16" x14ac:dyDescent="0.55000000000000004">
      <c r="A690" s="73">
        <v>688</v>
      </c>
      <c r="B690" s="74">
        <v>340.94058046205021</v>
      </c>
      <c r="C690" s="98">
        <f t="shared" si="101"/>
        <v>60000</v>
      </c>
      <c r="D690" s="73" t="s">
        <v>150</v>
      </c>
      <c r="E690" s="98">
        <f t="shared" si="102"/>
        <v>51141.087069307534</v>
      </c>
      <c r="F690" s="77">
        <f t="shared" si="103"/>
        <v>-8858.912930692466</v>
      </c>
      <c r="G690" s="48"/>
      <c r="H690" s="98">
        <f t="shared" si="104"/>
        <v>100000</v>
      </c>
      <c r="I690" s="73">
        <v>5000</v>
      </c>
      <c r="J690" s="98">
        <f t="shared" si="105"/>
        <v>51141.087069307534</v>
      </c>
      <c r="K690" s="77">
        <f t="shared" si="106"/>
        <v>-53858.912930692466</v>
      </c>
      <c r="M690" s="98">
        <f t="shared" si="107"/>
        <v>60000</v>
      </c>
      <c r="N690" s="73">
        <f t="shared" si="108"/>
        <v>0</v>
      </c>
      <c r="O690" s="98">
        <f t="shared" si="109"/>
        <v>51141.087069307534</v>
      </c>
      <c r="P690" s="77">
        <f t="shared" si="110"/>
        <v>-8858.912930692466</v>
      </c>
    </row>
    <row r="691" spans="1:16" x14ac:dyDescent="0.55000000000000004">
      <c r="A691" s="73">
        <v>689</v>
      </c>
      <c r="B691" s="74">
        <v>726.5541550950652</v>
      </c>
      <c r="C691" s="98">
        <f t="shared" si="101"/>
        <v>60000</v>
      </c>
      <c r="D691" s="73" t="s">
        <v>150</v>
      </c>
      <c r="E691" s="98">
        <f t="shared" si="102"/>
        <v>75000</v>
      </c>
      <c r="F691" s="77">
        <f t="shared" si="103"/>
        <v>15000</v>
      </c>
      <c r="G691" s="48"/>
      <c r="H691" s="98">
        <f t="shared" si="104"/>
        <v>100000</v>
      </c>
      <c r="I691" s="73">
        <v>5000</v>
      </c>
      <c r="J691" s="98">
        <f t="shared" si="105"/>
        <v>108983.12326425978</v>
      </c>
      <c r="K691" s="77">
        <f t="shared" si="106"/>
        <v>3983.1232642597752</v>
      </c>
      <c r="M691" s="98">
        <f t="shared" si="107"/>
        <v>100000</v>
      </c>
      <c r="N691" s="73">
        <f t="shared" si="108"/>
        <v>5000</v>
      </c>
      <c r="O691" s="98">
        <f t="shared" si="109"/>
        <v>108983.12326425978</v>
      </c>
      <c r="P691" s="77">
        <f t="shared" si="110"/>
        <v>3983.1232642597752</v>
      </c>
    </row>
    <row r="692" spans="1:16" x14ac:dyDescent="0.55000000000000004">
      <c r="A692" s="73">
        <v>690</v>
      </c>
      <c r="B692" s="74">
        <v>657.44804223761707</v>
      </c>
      <c r="C692" s="98">
        <f t="shared" si="101"/>
        <v>60000</v>
      </c>
      <c r="D692" s="73" t="s">
        <v>150</v>
      </c>
      <c r="E692" s="98">
        <f t="shared" si="102"/>
        <v>75000</v>
      </c>
      <c r="F692" s="77">
        <f t="shared" si="103"/>
        <v>15000</v>
      </c>
      <c r="G692" s="48"/>
      <c r="H692" s="98">
        <f t="shared" si="104"/>
        <v>100000</v>
      </c>
      <c r="I692" s="73">
        <v>5000</v>
      </c>
      <c r="J692" s="98">
        <f t="shared" si="105"/>
        <v>98617.206335642564</v>
      </c>
      <c r="K692" s="77">
        <f t="shared" si="106"/>
        <v>-6382.7936643574358</v>
      </c>
      <c r="M692" s="98">
        <f t="shared" si="107"/>
        <v>100000</v>
      </c>
      <c r="N692" s="73">
        <f t="shared" si="108"/>
        <v>5000</v>
      </c>
      <c r="O692" s="98">
        <f t="shared" si="109"/>
        <v>98617.206335642564</v>
      </c>
      <c r="P692" s="77">
        <f t="shared" si="110"/>
        <v>-6382.7936643574358</v>
      </c>
    </row>
    <row r="693" spans="1:16" x14ac:dyDescent="0.55000000000000004">
      <c r="A693" s="73">
        <v>691</v>
      </c>
      <c r="B693" s="74">
        <v>740.80019531846062</v>
      </c>
      <c r="C693" s="98">
        <f t="shared" si="101"/>
        <v>60000</v>
      </c>
      <c r="D693" s="73" t="s">
        <v>150</v>
      </c>
      <c r="E693" s="98">
        <f t="shared" si="102"/>
        <v>75000</v>
      </c>
      <c r="F693" s="77">
        <f t="shared" si="103"/>
        <v>15000</v>
      </c>
      <c r="G693" s="48"/>
      <c r="H693" s="98">
        <f t="shared" si="104"/>
        <v>100000</v>
      </c>
      <c r="I693" s="73">
        <v>5000</v>
      </c>
      <c r="J693" s="98">
        <f t="shared" si="105"/>
        <v>111120.0292977691</v>
      </c>
      <c r="K693" s="77">
        <f t="shared" si="106"/>
        <v>6120.0292977690988</v>
      </c>
      <c r="M693" s="98">
        <f t="shared" si="107"/>
        <v>100000</v>
      </c>
      <c r="N693" s="73">
        <f t="shared" si="108"/>
        <v>5000</v>
      </c>
      <c r="O693" s="98">
        <f t="shared" si="109"/>
        <v>111120.0292977691</v>
      </c>
      <c r="P693" s="77">
        <f t="shared" si="110"/>
        <v>6120.0292977690988</v>
      </c>
    </row>
    <row r="694" spans="1:16" x14ac:dyDescent="0.55000000000000004">
      <c r="A694" s="73">
        <v>692</v>
      </c>
      <c r="B694" s="74">
        <v>745.21317178868992</v>
      </c>
      <c r="C694" s="98">
        <f t="shared" si="101"/>
        <v>60000</v>
      </c>
      <c r="D694" s="73" t="s">
        <v>150</v>
      </c>
      <c r="E694" s="98">
        <f t="shared" si="102"/>
        <v>75000</v>
      </c>
      <c r="F694" s="77">
        <f t="shared" si="103"/>
        <v>15000</v>
      </c>
      <c r="G694" s="48"/>
      <c r="H694" s="98">
        <f t="shared" si="104"/>
        <v>100000</v>
      </c>
      <c r="I694" s="73">
        <v>5000</v>
      </c>
      <c r="J694" s="98">
        <f t="shared" si="105"/>
        <v>111781.97576830348</v>
      </c>
      <c r="K694" s="77">
        <f t="shared" si="106"/>
        <v>6781.9757683034841</v>
      </c>
      <c r="M694" s="98">
        <f t="shared" si="107"/>
        <v>100000</v>
      </c>
      <c r="N694" s="73">
        <f t="shared" si="108"/>
        <v>5000</v>
      </c>
      <c r="O694" s="98">
        <f t="shared" si="109"/>
        <v>111781.97576830348</v>
      </c>
      <c r="P694" s="77">
        <f t="shared" si="110"/>
        <v>6781.9757683034841</v>
      </c>
    </row>
    <row r="695" spans="1:16" x14ac:dyDescent="0.55000000000000004">
      <c r="A695" s="73">
        <v>693</v>
      </c>
      <c r="B695" s="74">
        <v>621.02725302896215</v>
      </c>
      <c r="C695" s="98">
        <f t="shared" si="101"/>
        <v>60000</v>
      </c>
      <c r="D695" s="73" t="s">
        <v>150</v>
      </c>
      <c r="E695" s="98">
        <f t="shared" si="102"/>
        <v>75000</v>
      </c>
      <c r="F695" s="77">
        <f t="shared" si="103"/>
        <v>15000</v>
      </c>
      <c r="G695" s="48"/>
      <c r="H695" s="98">
        <f t="shared" si="104"/>
        <v>100000</v>
      </c>
      <c r="I695" s="73">
        <v>5000</v>
      </c>
      <c r="J695" s="98">
        <f t="shared" si="105"/>
        <v>93154.087954344315</v>
      </c>
      <c r="K695" s="77">
        <f t="shared" si="106"/>
        <v>-11845.912045655685</v>
      </c>
      <c r="M695" s="98">
        <f t="shared" si="107"/>
        <v>100000</v>
      </c>
      <c r="N695" s="73">
        <f t="shared" si="108"/>
        <v>5000</v>
      </c>
      <c r="O695" s="98">
        <f t="shared" si="109"/>
        <v>93154.087954344315</v>
      </c>
      <c r="P695" s="77">
        <f t="shared" si="110"/>
        <v>-11845.912045655685</v>
      </c>
    </row>
    <row r="696" spans="1:16" x14ac:dyDescent="0.55000000000000004">
      <c r="A696" s="73">
        <v>694</v>
      </c>
      <c r="B696" s="74">
        <v>269.06949064607682</v>
      </c>
      <c r="C696" s="98">
        <f t="shared" si="101"/>
        <v>60000</v>
      </c>
      <c r="D696" s="73" t="s">
        <v>150</v>
      </c>
      <c r="E696" s="98">
        <f t="shared" si="102"/>
        <v>40360.423596911525</v>
      </c>
      <c r="F696" s="77">
        <f t="shared" si="103"/>
        <v>-19639.576403088475</v>
      </c>
      <c r="G696" s="48"/>
      <c r="H696" s="98">
        <f t="shared" si="104"/>
        <v>100000</v>
      </c>
      <c r="I696" s="73">
        <v>5000</v>
      </c>
      <c r="J696" s="98">
        <f t="shared" si="105"/>
        <v>40360.423596911525</v>
      </c>
      <c r="K696" s="77">
        <f t="shared" si="106"/>
        <v>-64639.576403088475</v>
      </c>
      <c r="M696" s="98">
        <f t="shared" si="107"/>
        <v>60000</v>
      </c>
      <c r="N696" s="73">
        <f t="shared" si="108"/>
        <v>0</v>
      </c>
      <c r="O696" s="98">
        <f t="shared" si="109"/>
        <v>40360.423596911525</v>
      </c>
      <c r="P696" s="77">
        <f t="shared" si="110"/>
        <v>-19639.576403088475</v>
      </c>
    </row>
    <row r="697" spans="1:16" x14ac:dyDescent="0.55000000000000004">
      <c r="A697" s="73">
        <v>695</v>
      </c>
      <c r="B697" s="74">
        <v>370.31159398174992</v>
      </c>
      <c r="C697" s="98">
        <f t="shared" si="101"/>
        <v>60000</v>
      </c>
      <c r="D697" s="73" t="s">
        <v>150</v>
      </c>
      <c r="E697" s="98">
        <f t="shared" si="102"/>
        <v>55546.739097262485</v>
      </c>
      <c r="F697" s="77">
        <f t="shared" si="103"/>
        <v>-4453.2609027375147</v>
      </c>
      <c r="G697" s="48"/>
      <c r="H697" s="98">
        <f t="shared" si="104"/>
        <v>100000</v>
      </c>
      <c r="I697" s="73">
        <v>5000</v>
      </c>
      <c r="J697" s="98">
        <f t="shared" si="105"/>
        <v>55546.739097262485</v>
      </c>
      <c r="K697" s="77">
        <f t="shared" si="106"/>
        <v>-49453.260902737515</v>
      </c>
      <c r="M697" s="98">
        <f t="shared" si="107"/>
        <v>60000</v>
      </c>
      <c r="N697" s="73">
        <f t="shared" si="108"/>
        <v>0</v>
      </c>
      <c r="O697" s="98">
        <f t="shared" si="109"/>
        <v>55546.739097262485</v>
      </c>
      <c r="P697" s="77">
        <f t="shared" si="110"/>
        <v>-4453.2609027375147</v>
      </c>
    </row>
    <row r="698" spans="1:16" x14ac:dyDescent="0.55000000000000004">
      <c r="A698" s="73">
        <v>696</v>
      </c>
      <c r="B698" s="74">
        <v>614.39863277077552</v>
      </c>
      <c r="C698" s="98">
        <f t="shared" si="101"/>
        <v>60000</v>
      </c>
      <c r="D698" s="73" t="s">
        <v>150</v>
      </c>
      <c r="E698" s="98">
        <f t="shared" si="102"/>
        <v>75000</v>
      </c>
      <c r="F698" s="77">
        <f t="shared" si="103"/>
        <v>15000</v>
      </c>
      <c r="G698" s="48"/>
      <c r="H698" s="98">
        <f t="shared" si="104"/>
        <v>100000</v>
      </c>
      <c r="I698" s="73">
        <v>5000</v>
      </c>
      <c r="J698" s="98">
        <f t="shared" si="105"/>
        <v>92159.794915616323</v>
      </c>
      <c r="K698" s="77">
        <f t="shared" si="106"/>
        <v>-12840.205084383677</v>
      </c>
      <c r="M698" s="98">
        <f t="shared" si="107"/>
        <v>100000</v>
      </c>
      <c r="N698" s="73">
        <f t="shared" si="108"/>
        <v>5000</v>
      </c>
      <c r="O698" s="98">
        <f t="shared" si="109"/>
        <v>92159.794915616323</v>
      </c>
      <c r="P698" s="77">
        <f t="shared" si="110"/>
        <v>-12840.205084383677</v>
      </c>
    </row>
    <row r="699" spans="1:16" x14ac:dyDescent="0.55000000000000004">
      <c r="A699" s="73">
        <v>697</v>
      </c>
      <c r="B699" s="74">
        <v>686.56270027771848</v>
      </c>
      <c r="C699" s="98">
        <f t="shared" si="101"/>
        <v>60000</v>
      </c>
      <c r="D699" s="73" t="s">
        <v>150</v>
      </c>
      <c r="E699" s="98">
        <f t="shared" si="102"/>
        <v>75000</v>
      </c>
      <c r="F699" s="77">
        <f t="shared" si="103"/>
        <v>15000</v>
      </c>
      <c r="G699" s="48"/>
      <c r="H699" s="98">
        <f t="shared" si="104"/>
        <v>100000</v>
      </c>
      <c r="I699" s="73">
        <v>5000</v>
      </c>
      <c r="J699" s="98">
        <f t="shared" si="105"/>
        <v>102984.40504165777</v>
      </c>
      <c r="K699" s="77">
        <f t="shared" si="106"/>
        <v>-2015.5949583422334</v>
      </c>
      <c r="M699" s="98">
        <f t="shared" si="107"/>
        <v>100000</v>
      </c>
      <c r="N699" s="73">
        <f t="shared" si="108"/>
        <v>5000</v>
      </c>
      <c r="O699" s="98">
        <f t="shared" si="109"/>
        <v>102984.40504165777</v>
      </c>
      <c r="P699" s="77">
        <f t="shared" si="110"/>
        <v>-2015.5949583422334</v>
      </c>
    </row>
    <row r="700" spans="1:16" x14ac:dyDescent="0.55000000000000004">
      <c r="A700" s="73">
        <v>698</v>
      </c>
      <c r="B700" s="74">
        <v>613.68449964903721</v>
      </c>
      <c r="C700" s="98">
        <f t="shared" si="101"/>
        <v>60000</v>
      </c>
      <c r="D700" s="73" t="s">
        <v>150</v>
      </c>
      <c r="E700" s="98">
        <f t="shared" si="102"/>
        <v>75000</v>
      </c>
      <c r="F700" s="77">
        <f t="shared" si="103"/>
        <v>15000</v>
      </c>
      <c r="G700" s="48"/>
      <c r="H700" s="98">
        <f t="shared" si="104"/>
        <v>100000</v>
      </c>
      <c r="I700" s="73">
        <v>5000</v>
      </c>
      <c r="J700" s="98">
        <f t="shared" si="105"/>
        <v>92052.674947355583</v>
      </c>
      <c r="K700" s="77">
        <f t="shared" si="106"/>
        <v>-12947.325052644417</v>
      </c>
      <c r="M700" s="98">
        <f t="shared" si="107"/>
        <v>100000</v>
      </c>
      <c r="N700" s="73">
        <f t="shared" si="108"/>
        <v>5000</v>
      </c>
      <c r="O700" s="98">
        <f t="shared" si="109"/>
        <v>92052.674947355583</v>
      </c>
      <c r="P700" s="77">
        <f t="shared" si="110"/>
        <v>-12947.325052644417</v>
      </c>
    </row>
    <row r="701" spans="1:16" x14ac:dyDescent="0.55000000000000004">
      <c r="A701" s="73">
        <v>699</v>
      </c>
      <c r="B701" s="74">
        <v>231.25705740531632</v>
      </c>
      <c r="C701" s="98">
        <f t="shared" si="101"/>
        <v>60000</v>
      </c>
      <c r="D701" s="73" t="s">
        <v>150</v>
      </c>
      <c r="E701" s="98">
        <f t="shared" si="102"/>
        <v>34688.558610797445</v>
      </c>
      <c r="F701" s="77">
        <f t="shared" si="103"/>
        <v>-25311.441389202555</v>
      </c>
      <c r="G701" s="48"/>
      <c r="H701" s="98">
        <f t="shared" si="104"/>
        <v>100000</v>
      </c>
      <c r="I701" s="73">
        <v>5000</v>
      </c>
      <c r="J701" s="98">
        <f t="shared" si="105"/>
        <v>34688.558610797445</v>
      </c>
      <c r="K701" s="77">
        <f t="shared" si="106"/>
        <v>-70311.441389202548</v>
      </c>
      <c r="M701" s="98">
        <f t="shared" si="107"/>
        <v>60000</v>
      </c>
      <c r="N701" s="73">
        <f t="shared" si="108"/>
        <v>0</v>
      </c>
      <c r="O701" s="98">
        <f t="shared" si="109"/>
        <v>34688.558610797445</v>
      </c>
      <c r="P701" s="77">
        <f t="shared" si="110"/>
        <v>-25311.441389202555</v>
      </c>
    </row>
    <row r="702" spans="1:16" x14ac:dyDescent="0.55000000000000004">
      <c r="A702" s="73">
        <v>700</v>
      </c>
      <c r="B702" s="74">
        <v>392.3215430158391</v>
      </c>
      <c r="C702" s="98">
        <f t="shared" si="101"/>
        <v>60000</v>
      </c>
      <c r="D702" s="73" t="s">
        <v>150</v>
      </c>
      <c r="E702" s="98">
        <f t="shared" si="102"/>
        <v>58848.231452375861</v>
      </c>
      <c r="F702" s="77">
        <f t="shared" si="103"/>
        <v>-1151.7685476241386</v>
      </c>
      <c r="G702" s="48"/>
      <c r="H702" s="98">
        <f t="shared" si="104"/>
        <v>100000</v>
      </c>
      <c r="I702" s="73">
        <v>5000</v>
      </c>
      <c r="J702" s="98">
        <f t="shared" si="105"/>
        <v>58848.231452375861</v>
      </c>
      <c r="K702" s="77">
        <f t="shared" si="106"/>
        <v>-46151.768547624139</v>
      </c>
      <c r="M702" s="98">
        <f t="shared" si="107"/>
        <v>60000</v>
      </c>
      <c r="N702" s="73">
        <f t="shared" si="108"/>
        <v>0</v>
      </c>
      <c r="O702" s="98">
        <f t="shared" si="109"/>
        <v>58848.231452375861</v>
      </c>
      <c r="P702" s="77">
        <f t="shared" si="110"/>
        <v>-1151.7685476241386</v>
      </c>
    </row>
    <row r="703" spans="1:16" x14ac:dyDescent="0.55000000000000004">
      <c r="A703" s="73">
        <v>701</v>
      </c>
      <c r="B703" s="74">
        <v>735.80126346629231</v>
      </c>
      <c r="C703" s="98">
        <f t="shared" si="101"/>
        <v>60000</v>
      </c>
      <c r="D703" s="73" t="s">
        <v>150</v>
      </c>
      <c r="E703" s="98">
        <f t="shared" si="102"/>
        <v>75000</v>
      </c>
      <c r="F703" s="77">
        <f t="shared" si="103"/>
        <v>15000</v>
      </c>
      <c r="G703" s="48"/>
      <c r="H703" s="98">
        <f t="shared" si="104"/>
        <v>100000</v>
      </c>
      <c r="I703" s="73">
        <v>5000</v>
      </c>
      <c r="J703" s="98">
        <f t="shared" si="105"/>
        <v>110370.18951994384</v>
      </c>
      <c r="K703" s="77">
        <f t="shared" si="106"/>
        <v>5370.1895199438441</v>
      </c>
      <c r="M703" s="98">
        <f t="shared" si="107"/>
        <v>100000</v>
      </c>
      <c r="N703" s="73">
        <f t="shared" si="108"/>
        <v>5000</v>
      </c>
      <c r="O703" s="98">
        <f t="shared" si="109"/>
        <v>110370.18951994384</v>
      </c>
      <c r="P703" s="77">
        <f t="shared" si="110"/>
        <v>5370.1895199438441</v>
      </c>
    </row>
    <row r="704" spans="1:16" x14ac:dyDescent="0.55000000000000004">
      <c r="A704" s="73">
        <v>702</v>
      </c>
      <c r="B704" s="74">
        <v>321.23783074434647</v>
      </c>
      <c r="C704" s="98">
        <f t="shared" si="101"/>
        <v>60000</v>
      </c>
      <c r="D704" s="73" t="s">
        <v>150</v>
      </c>
      <c r="E704" s="98">
        <f t="shared" si="102"/>
        <v>48185.674611651972</v>
      </c>
      <c r="F704" s="77">
        <f t="shared" si="103"/>
        <v>-11814.325388348028</v>
      </c>
      <c r="G704" s="48"/>
      <c r="H704" s="98">
        <f t="shared" si="104"/>
        <v>100000</v>
      </c>
      <c r="I704" s="73">
        <v>5000</v>
      </c>
      <c r="J704" s="98">
        <f t="shared" si="105"/>
        <v>48185.674611651972</v>
      </c>
      <c r="K704" s="77">
        <f t="shared" si="106"/>
        <v>-56814.325388348028</v>
      </c>
      <c r="M704" s="98">
        <f t="shared" si="107"/>
        <v>60000</v>
      </c>
      <c r="N704" s="73">
        <f t="shared" si="108"/>
        <v>0</v>
      </c>
      <c r="O704" s="98">
        <f t="shared" si="109"/>
        <v>48185.674611651972</v>
      </c>
      <c r="P704" s="77">
        <f t="shared" si="110"/>
        <v>-11814.325388348028</v>
      </c>
    </row>
    <row r="705" spans="1:16" x14ac:dyDescent="0.55000000000000004">
      <c r="A705" s="73">
        <v>703</v>
      </c>
      <c r="B705" s="74">
        <v>329.97222815637684</v>
      </c>
      <c r="C705" s="98">
        <f t="shared" si="101"/>
        <v>60000</v>
      </c>
      <c r="D705" s="73" t="s">
        <v>150</v>
      </c>
      <c r="E705" s="98">
        <f t="shared" si="102"/>
        <v>49495.834223456528</v>
      </c>
      <c r="F705" s="77">
        <f t="shared" si="103"/>
        <v>-10504.165776543472</v>
      </c>
      <c r="G705" s="48"/>
      <c r="H705" s="98">
        <f t="shared" si="104"/>
        <v>100000</v>
      </c>
      <c r="I705" s="73">
        <v>5000</v>
      </c>
      <c r="J705" s="98">
        <f t="shared" si="105"/>
        <v>49495.834223456528</v>
      </c>
      <c r="K705" s="77">
        <f t="shared" si="106"/>
        <v>-55504.165776543472</v>
      </c>
      <c r="M705" s="98">
        <f t="shared" si="107"/>
        <v>60000</v>
      </c>
      <c r="N705" s="73">
        <f t="shared" si="108"/>
        <v>0</v>
      </c>
      <c r="O705" s="98">
        <f t="shared" si="109"/>
        <v>49495.834223456528</v>
      </c>
      <c r="P705" s="77">
        <f t="shared" si="110"/>
        <v>-10504.165776543472</v>
      </c>
    </row>
    <row r="706" spans="1:16" x14ac:dyDescent="0.55000000000000004">
      <c r="A706" s="73">
        <v>704</v>
      </c>
      <c r="B706" s="74">
        <v>670.70528275399033</v>
      </c>
      <c r="C706" s="98">
        <f t="shared" si="101"/>
        <v>60000</v>
      </c>
      <c r="D706" s="73" t="s">
        <v>150</v>
      </c>
      <c r="E706" s="98">
        <f t="shared" si="102"/>
        <v>75000</v>
      </c>
      <c r="F706" s="77">
        <f t="shared" si="103"/>
        <v>15000</v>
      </c>
      <c r="G706" s="48"/>
      <c r="H706" s="98">
        <f t="shared" si="104"/>
        <v>100000</v>
      </c>
      <c r="I706" s="73">
        <v>5000</v>
      </c>
      <c r="J706" s="98">
        <f t="shared" si="105"/>
        <v>100605.79241309855</v>
      </c>
      <c r="K706" s="77">
        <f t="shared" si="106"/>
        <v>-4394.2075869014516</v>
      </c>
      <c r="M706" s="98">
        <f t="shared" si="107"/>
        <v>100000</v>
      </c>
      <c r="N706" s="73">
        <f t="shared" si="108"/>
        <v>5000</v>
      </c>
      <c r="O706" s="98">
        <f t="shared" si="109"/>
        <v>100605.79241309855</v>
      </c>
      <c r="P706" s="77">
        <f t="shared" si="110"/>
        <v>-4394.2075869014516</v>
      </c>
    </row>
    <row r="707" spans="1:16" x14ac:dyDescent="0.55000000000000004">
      <c r="A707" s="73">
        <v>705</v>
      </c>
      <c r="B707" s="74">
        <v>461.07974486526081</v>
      </c>
      <c r="C707" s="98">
        <f t="shared" si="101"/>
        <v>60000</v>
      </c>
      <c r="D707" s="73" t="s">
        <v>150</v>
      </c>
      <c r="E707" s="98">
        <f t="shared" si="102"/>
        <v>69161.961729789124</v>
      </c>
      <c r="F707" s="77">
        <f t="shared" si="103"/>
        <v>9161.9617297891236</v>
      </c>
      <c r="G707" s="48"/>
      <c r="H707" s="98">
        <f t="shared" si="104"/>
        <v>100000</v>
      </c>
      <c r="I707" s="73">
        <v>5000</v>
      </c>
      <c r="J707" s="98">
        <f t="shared" si="105"/>
        <v>69161.961729789124</v>
      </c>
      <c r="K707" s="77">
        <f t="shared" si="106"/>
        <v>-35838.038270210876</v>
      </c>
      <c r="M707" s="98">
        <f t="shared" si="107"/>
        <v>60000</v>
      </c>
      <c r="N707" s="73">
        <f t="shared" si="108"/>
        <v>0</v>
      </c>
      <c r="O707" s="98">
        <f t="shared" si="109"/>
        <v>69161.961729789124</v>
      </c>
      <c r="P707" s="77">
        <f t="shared" si="110"/>
        <v>9161.9617297891236</v>
      </c>
    </row>
    <row r="708" spans="1:16" x14ac:dyDescent="0.55000000000000004">
      <c r="A708" s="73">
        <v>706</v>
      </c>
      <c r="B708" s="74">
        <v>412.20740379039887</v>
      </c>
      <c r="C708" s="98">
        <f t="shared" ref="C708:C771" si="111">($S$2*$S$7)</f>
        <v>60000</v>
      </c>
      <c r="D708" s="73" t="s">
        <v>150</v>
      </c>
      <c r="E708" s="98">
        <f t="shared" ref="E708:E771" si="112">IF(B708&gt;500,500*$S$8,B708*$S$8)</f>
        <v>61831.11056855983</v>
      </c>
      <c r="F708" s="77">
        <f t="shared" ref="F708:F771" si="113">E708-C708</f>
        <v>1831.1105685598304</v>
      </c>
      <c r="G708" s="48"/>
      <c r="H708" s="98">
        <f t="shared" ref="H708:H771" si="114">$T$2*$T$7</f>
        <v>100000</v>
      </c>
      <c r="I708" s="73">
        <v>5000</v>
      </c>
      <c r="J708" s="98">
        <f t="shared" ref="J708:J771" si="115">B708*$S$8</f>
        <v>61831.11056855983</v>
      </c>
      <c r="K708" s="77">
        <f t="shared" ref="K708:K771" si="116">J708-(H708+I708)</f>
        <v>-43168.88943144017</v>
      </c>
      <c r="M708" s="98">
        <f t="shared" ref="M708:M771" si="117">IF(B708&gt;500,$T$2*$T$7,$S$2*$S$7)</f>
        <v>60000</v>
      </c>
      <c r="N708" s="73">
        <f t="shared" ref="N708:N771" si="118">IF(B708&gt;500,5000,0)</f>
        <v>0</v>
      </c>
      <c r="O708" s="98">
        <f t="shared" ref="O708:O771" si="119">B708*$S$8</f>
        <v>61831.11056855983</v>
      </c>
      <c r="P708" s="77">
        <f t="shared" ref="P708:P771" si="120">O708-(M708+N708)</f>
        <v>1831.1105685598304</v>
      </c>
    </row>
    <row r="709" spans="1:16" x14ac:dyDescent="0.55000000000000004">
      <c r="A709" s="73">
        <v>707</v>
      </c>
      <c r="B709" s="74">
        <v>612.40272225104525</v>
      </c>
      <c r="C709" s="98">
        <f t="shared" si="111"/>
        <v>60000</v>
      </c>
      <c r="D709" s="73" t="s">
        <v>150</v>
      </c>
      <c r="E709" s="98">
        <f t="shared" si="112"/>
        <v>75000</v>
      </c>
      <c r="F709" s="77">
        <f t="shared" si="113"/>
        <v>15000</v>
      </c>
      <c r="G709" s="48"/>
      <c r="H709" s="98">
        <f t="shared" si="114"/>
        <v>100000</v>
      </c>
      <c r="I709" s="73">
        <v>5000</v>
      </c>
      <c r="J709" s="98">
        <f t="shared" si="115"/>
        <v>91860.408337656787</v>
      </c>
      <c r="K709" s="77">
        <f t="shared" si="116"/>
        <v>-13139.591662343213</v>
      </c>
      <c r="M709" s="98">
        <f t="shared" si="117"/>
        <v>100000</v>
      </c>
      <c r="N709" s="73">
        <f t="shared" si="118"/>
        <v>5000</v>
      </c>
      <c r="O709" s="98">
        <f t="shared" si="119"/>
        <v>91860.408337656787</v>
      </c>
      <c r="P709" s="77">
        <f t="shared" si="120"/>
        <v>-13139.591662343213</v>
      </c>
    </row>
    <row r="710" spans="1:16" x14ac:dyDescent="0.55000000000000004">
      <c r="A710" s="73">
        <v>708</v>
      </c>
      <c r="B710" s="74">
        <v>689.78545487838369</v>
      </c>
      <c r="C710" s="98">
        <f t="shared" si="111"/>
        <v>60000</v>
      </c>
      <c r="D710" s="73" t="s">
        <v>150</v>
      </c>
      <c r="E710" s="98">
        <f t="shared" si="112"/>
        <v>75000</v>
      </c>
      <c r="F710" s="77">
        <f t="shared" si="113"/>
        <v>15000</v>
      </c>
      <c r="G710" s="48"/>
      <c r="H710" s="98">
        <f t="shared" si="114"/>
        <v>100000</v>
      </c>
      <c r="I710" s="73">
        <v>5000</v>
      </c>
      <c r="J710" s="98">
        <f t="shared" si="115"/>
        <v>103467.81823175756</v>
      </c>
      <c r="K710" s="77">
        <f t="shared" si="116"/>
        <v>-1532.1817682424444</v>
      </c>
      <c r="M710" s="98">
        <f t="shared" si="117"/>
        <v>100000</v>
      </c>
      <c r="N710" s="73">
        <f t="shared" si="118"/>
        <v>5000</v>
      </c>
      <c r="O710" s="98">
        <f t="shared" si="119"/>
        <v>103467.81823175756</v>
      </c>
      <c r="P710" s="77">
        <f t="shared" si="120"/>
        <v>-1532.1817682424444</v>
      </c>
    </row>
    <row r="711" spans="1:16" x14ac:dyDescent="0.55000000000000004">
      <c r="A711" s="73">
        <v>709</v>
      </c>
      <c r="B711" s="74">
        <v>407.53807184057132</v>
      </c>
      <c r="C711" s="98">
        <f t="shared" si="111"/>
        <v>60000</v>
      </c>
      <c r="D711" s="73" t="s">
        <v>150</v>
      </c>
      <c r="E711" s="98">
        <f t="shared" si="112"/>
        <v>61130.710776085696</v>
      </c>
      <c r="F711" s="77">
        <f t="shared" si="113"/>
        <v>1130.7107760856961</v>
      </c>
      <c r="G711" s="48"/>
      <c r="H711" s="98">
        <f t="shared" si="114"/>
        <v>100000</v>
      </c>
      <c r="I711" s="73">
        <v>5000</v>
      </c>
      <c r="J711" s="98">
        <f t="shared" si="115"/>
        <v>61130.710776085696</v>
      </c>
      <c r="K711" s="77">
        <f t="shared" si="116"/>
        <v>-43869.289223914304</v>
      </c>
      <c r="M711" s="98">
        <f t="shared" si="117"/>
        <v>60000</v>
      </c>
      <c r="N711" s="73">
        <f t="shared" si="118"/>
        <v>0</v>
      </c>
      <c r="O711" s="98">
        <f t="shared" si="119"/>
        <v>61130.710776085696</v>
      </c>
      <c r="P711" s="77">
        <f t="shared" si="120"/>
        <v>1130.7107760856961</v>
      </c>
    </row>
    <row r="712" spans="1:16" x14ac:dyDescent="0.55000000000000004">
      <c r="A712" s="73">
        <v>710</v>
      </c>
      <c r="B712" s="74">
        <v>553.49589526047544</v>
      </c>
      <c r="C712" s="98">
        <f t="shared" si="111"/>
        <v>60000</v>
      </c>
      <c r="D712" s="73" t="s">
        <v>150</v>
      </c>
      <c r="E712" s="98">
        <f t="shared" si="112"/>
        <v>75000</v>
      </c>
      <c r="F712" s="77">
        <f t="shared" si="113"/>
        <v>15000</v>
      </c>
      <c r="G712" s="48"/>
      <c r="H712" s="98">
        <f t="shared" si="114"/>
        <v>100000</v>
      </c>
      <c r="I712" s="73">
        <v>5000</v>
      </c>
      <c r="J712" s="98">
        <f t="shared" si="115"/>
        <v>83024.384289071313</v>
      </c>
      <c r="K712" s="77">
        <f t="shared" si="116"/>
        <v>-21975.615710928687</v>
      </c>
      <c r="M712" s="98">
        <f t="shared" si="117"/>
        <v>100000</v>
      </c>
      <c r="N712" s="73">
        <f t="shared" si="118"/>
        <v>5000</v>
      </c>
      <c r="O712" s="98">
        <f t="shared" si="119"/>
        <v>83024.384289071313</v>
      </c>
      <c r="P712" s="77">
        <f t="shared" si="120"/>
        <v>-21975.615710928687</v>
      </c>
    </row>
    <row r="713" spans="1:16" x14ac:dyDescent="0.55000000000000004">
      <c r="A713" s="73">
        <v>711</v>
      </c>
      <c r="B713" s="74">
        <v>271.17526779992068</v>
      </c>
      <c r="C713" s="98">
        <f t="shared" si="111"/>
        <v>60000</v>
      </c>
      <c r="D713" s="73" t="s">
        <v>150</v>
      </c>
      <c r="E713" s="98">
        <f t="shared" si="112"/>
        <v>40676.290169988104</v>
      </c>
      <c r="F713" s="77">
        <f t="shared" si="113"/>
        <v>-19323.709830011896</v>
      </c>
      <c r="G713" s="48"/>
      <c r="H713" s="98">
        <f t="shared" si="114"/>
        <v>100000</v>
      </c>
      <c r="I713" s="73">
        <v>5000</v>
      </c>
      <c r="J713" s="98">
        <f t="shared" si="115"/>
        <v>40676.290169988104</v>
      </c>
      <c r="K713" s="77">
        <f t="shared" si="116"/>
        <v>-64323.709830011896</v>
      </c>
      <c r="M713" s="98">
        <f t="shared" si="117"/>
        <v>60000</v>
      </c>
      <c r="N713" s="73">
        <f t="shared" si="118"/>
        <v>0</v>
      </c>
      <c r="O713" s="98">
        <f t="shared" si="119"/>
        <v>40676.290169988104</v>
      </c>
      <c r="P713" s="77">
        <f t="shared" si="120"/>
        <v>-19323.709830011896</v>
      </c>
    </row>
    <row r="714" spans="1:16" x14ac:dyDescent="0.55000000000000004">
      <c r="A714" s="73">
        <v>712</v>
      </c>
      <c r="B714" s="74">
        <v>791.79662465285196</v>
      </c>
      <c r="C714" s="98">
        <f t="shared" si="111"/>
        <v>60000</v>
      </c>
      <c r="D714" s="73" t="s">
        <v>150</v>
      </c>
      <c r="E714" s="98">
        <f t="shared" si="112"/>
        <v>75000</v>
      </c>
      <c r="F714" s="77">
        <f t="shared" si="113"/>
        <v>15000</v>
      </c>
      <c r="G714" s="48"/>
      <c r="H714" s="98">
        <f t="shared" si="114"/>
        <v>100000</v>
      </c>
      <c r="I714" s="73">
        <v>5000</v>
      </c>
      <c r="J714" s="98">
        <f t="shared" si="115"/>
        <v>118769.4936979278</v>
      </c>
      <c r="K714" s="77">
        <f t="shared" si="116"/>
        <v>13769.493697927799</v>
      </c>
      <c r="M714" s="98">
        <f t="shared" si="117"/>
        <v>100000</v>
      </c>
      <c r="N714" s="73">
        <f t="shared" si="118"/>
        <v>5000</v>
      </c>
      <c r="O714" s="98">
        <f t="shared" si="119"/>
        <v>118769.4936979278</v>
      </c>
      <c r="P714" s="77">
        <f t="shared" si="120"/>
        <v>13769.493697927799</v>
      </c>
    </row>
    <row r="715" spans="1:16" x14ac:dyDescent="0.55000000000000004">
      <c r="A715" s="73">
        <v>713</v>
      </c>
      <c r="B715" s="74">
        <v>687.89941099276712</v>
      </c>
      <c r="C715" s="98">
        <f t="shared" si="111"/>
        <v>60000</v>
      </c>
      <c r="D715" s="73" t="s">
        <v>150</v>
      </c>
      <c r="E715" s="98">
        <f t="shared" si="112"/>
        <v>75000</v>
      </c>
      <c r="F715" s="77">
        <f t="shared" si="113"/>
        <v>15000</v>
      </c>
      <c r="G715" s="48"/>
      <c r="H715" s="98">
        <f t="shared" si="114"/>
        <v>100000</v>
      </c>
      <c r="I715" s="73">
        <v>5000</v>
      </c>
      <c r="J715" s="98">
        <f t="shared" si="115"/>
        <v>103184.91164891506</v>
      </c>
      <c r="K715" s="77">
        <f t="shared" si="116"/>
        <v>-1815.088351084938</v>
      </c>
      <c r="M715" s="98">
        <f t="shared" si="117"/>
        <v>100000</v>
      </c>
      <c r="N715" s="73">
        <f t="shared" si="118"/>
        <v>5000</v>
      </c>
      <c r="O715" s="98">
        <f t="shared" si="119"/>
        <v>103184.91164891506</v>
      </c>
      <c r="P715" s="77">
        <f t="shared" si="120"/>
        <v>-1815.088351084938</v>
      </c>
    </row>
    <row r="716" spans="1:16" x14ac:dyDescent="0.55000000000000004">
      <c r="A716" s="73">
        <v>714</v>
      </c>
      <c r="B716" s="74">
        <v>288.845484786523</v>
      </c>
      <c r="C716" s="98">
        <f t="shared" si="111"/>
        <v>60000</v>
      </c>
      <c r="D716" s="73" t="s">
        <v>150</v>
      </c>
      <c r="E716" s="98">
        <f t="shared" si="112"/>
        <v>43326.822717978452</v>
      </c>
      <c r="F716" s="77">
        <f t="shared" si="113"/>
        <v>-16673.177282021548</v>
      </c>
      <c r="G716" s="48"/>
      <c r="H716" s="98">
        <f t="shared" si="114"/>
        <v>100000</v>
      </c>
      <c r="I716" s="73">
        <v>5000</v>
      </c>
      <c r="J716" s="98">
        <f t="shared" si="115"/>
        <v>43326.822717978452</v>
      </c>
      <c r="K716" s="77">
        <f t="shared" si="116"/>
        <v>-61673.177282021548</v>
      </c>
      <c r="M716" s="98">
        <f t="shared" si="117"/>
        <v>60000</v>
      </c>
      <c r="N716" s="73">
        <f t="shared" si="118"/>
        <v>0</v>
      </c>
      <c r="O716" s="98">
        <f t="shared" si="119"/>
        <v>43326.822717978452</v>
      </c>
      <c r="P716" s="77">
        <f t="shared" si="120"/>
        <v>-16673.177282021548</v>
      </c>
    </row>
    <row r="717" spans="1:16" x14ac:dyDescent="0.55000000000000004">
      <c r="A717" s="73">
        <v>715</v>
      </c>
      <c r="B717" s="74">
        <v>729.13602099673449</v>
      </c>
      <c r="C717" s="98">
        <f t="shared" si="111"/>
        <v>60000</v>
      </c>
      <c r="D717" s="73" t="s">
        <v>150</v>
      </c>
      <c r="E717" s="98">
        <f t="shared" si="112"/>
        <v>75000</v>
      </c>
      <c r="F717" s="77">
        <f t="shared" si="113"/>
        <v>15000</v>
      </c>
      <c r="G717" s="48"/>
      <c r="H717" s="98">
        <f t="shared" si="114"/>
        <v>100000</v>
      </c>
      <c r="I717" s="73">
        <v>5000</v>
      </c>
      <c r="J717" s="98">
        <f t="shared" si="115"/>
        <v>109370.40314951017</v>
      </c>
      <c r="K717" s="77">
        <f t="shared" si="116"/>
        <v>4370.4031495101663</v>
      </c>
      <c r="M717" s="98">
        <f t="shared" si="117"/>
        <v>100000</v>
      </c>
      <c r="N717" s="73">
        <f t="shared" si="118"/>
        <v>5000</v>
      </c>
      <c r="O717" s="98">
        <f t="shared" si="119"/>
        <v>109370.40314951017</v>
      </c>
      <c r="P717" s="77">
        <f t="shared" si="120"/>
        <v>4370.4031495101663</v>
      </c>
    </row>
    <row r="718" spans="1:16" x14ac:dyDescent="0.55000000000000004">
      <c r="A718" s="73">
        <v>716</v>
      </c>
      <c r="B718" s="74">
        <v>445.753349406415</v>
      </c>
      <c r="C718" s="98">
        <f t="shared" si="111"/>
        <v>60000</v>
      </c>
      <c r="D718" s="73" t="s">
        <v>150</v>
      </c>
      <c r="E718" s="98">
        <f t="shared" si="112"/>
        <v>66863.002410962246</v>
      </c>
      <c r="F718" s="77">
        <f t="shared" si="113"/>
        <v>6863.0024109622464</v>
      </c>
      <c r="G718" s="48"/>
      <c r="H718" s="98">
        <f t="shared" si="114"/>
        <v>100000</v>
      </c>
      <c r="I718" s="73">
        <v>5000</v>
      </c>
      <c r="J718" s="98">
        <f t="shared" si="115"/>
        <v>66863.002410962246</v>
      </c>
      <c r="K718" s="77">
        <f t="shared" si="116"/>
        <v>-38136.997589037754</v>
      </c>
      <c r="M718" s="98">
        <f t="shared" si="117"/>
        <v>60000</v>
      </c>
      <c r="N718" s="73">
        <f t="shared" si="118"/>
        <v>0</v>
      </c>
      <c r="O718" s="98">
        <f t="shared" si="119"/>
        <v>66863.002410962246</v>
      </c>
      <c r="P718" s="77">
        <f t="shared" si="120"/>
        <v>6863.0024109622464</v>
      </c>
    </row>
    <row r="719" spans="1:16" x14ac:dyDescent="0.55000000000000004">
      <c r="A719" s="73">
        <v>717</v>
      </c>
      <c r="B719" s="74">
        <v>382.79976805932802</v>
      </c>
      <c r="C719" s="98">
        <f t="shared" si="111"/>
        <v>60000</v>
      </c>
      <c r="D719" s="73" t="s">
        <v>150</v>
      </c>
      <c r="E719" s="98">
        <f t="shared" si="112"/>
        <v>57419.965208899201</v>
      </c>
      <c r="F719" s="77">
        <f t="shared" si="113"/>
        <v>-2580.0347911007993</v>
      </c>
      <c r="G719" s="48"/>
      <c r="H719" s="98">
        <f t="shared" si="114"/>
        <v>100000</v>
      </c>
      <c r="I719" s="73">
        <v>5000</v>
      </c>
      <c r="J719" s="98">
        <f t="shared" si="115"/>
        <v>57419.965208899201</v>
      </c>
      <c r="K719" s="77">
        <f t="shared" si="116"/>
        <v>-47580.034791100799</v>
      </c>
      <c r="M719" s="98">
        <f t="shared" si="117"/>
        <v>60000</v>
      </c>
      <c r="N719" s="73">
        <f t="shared" si="118"/>
        <v>0</v>
      </c>
      <c r="O719" s="98">
        <f t="shared" si="119"/>
        <v>57419.965208899201</v>
      </c>
      <c r="P719" s="77">
        <f t="shared" si="120"/>
        <v>-2580.0347911007993</v>
      </c>
    </row>
    <row r="720" spans="1:16" x14ac:dyDescent="0.55000000000000004">
      <c r="A720" s="73">
        <v>718</v>
      </c>
      <c r="B720" s="74">
        <v>612.95205542161318</v>
      </c>
      <c r="C720" s="98">
        <f t="shared" si="111"/>
        <v>60000</v>
      </c>
      <c r="D720" s="73" t="s">
        <v>150</v>
      </c>
      <c r="E720" s="98">
        <f t="shared" si="112"/>
        <v>75000</v>
      </c>
      <c r="F720" s="77">
        <f t="shared" si="113"/>
        <v>15000</v>
      </c>
      <c r="G720" s="48"/>
      <c r="H720" s="98">
        <f t="shared" si="114"/>
        <v>100000</v>
      </c>
      <c r="I720" s="73">
        <v>5000</v>
      </c>
      <c r="J720" s="98">
        <f t="shared" si="115"/>
        <v>91942.808313241971</v>
      </c>
      <c r="K720" s="77">
        <f t="shared" si="116"/>
        <v>-13057.191686758029</v>
      </c>
      <c r="M720" s="98">
        <f t="shared" si="117"/>
        <v>100000</v>
      </c>
      <c r="N720" s="73">
        <f t="shared" si="118"/>
        <v>5000</v>
      </c>
      <c r="O720" s="98">
        <f t="shared" si="119"/>
        <v>91942.808313241971</v>
      </c>
      <c r="P720" s="77">
        <f t="shared" si="120"/>
        <v>-13057.191686758029</v>
      </c>
    </row>
    <row r="721" spans="1:16" x14ac:dyDescent="0.55000000000000004">
      <c r="A721" s="73">
        <v>719</v>
      </c>
      <c r="B721" s="74">
        <v>392.43140964995268</v>
      </c>
      <c r="C721" s="98">
        <f t="shared" si="111"/>
        <v>60000</v>
      </c>
      <c r="D721" s="73" t="s">
        <v>150</v>
      </c>
      <c r="E721" s="98">
        <f t="shared" si="112"/>
        <v>58864.711447492904</v>
      </c>
      <c r="F721" s="77">
        <f t="shared" si="113"/>
        <v>-1135.288552507096</v>
      </c>
      <c r="G721" s="48"/>
      <c r="H721" s="98">
        <f t="shared" si="114"/>
        <v>100000</v>
      </c>
      <c r="I721" s="73">
        <v>5000</v>
      </c>
      <c r="J721" s="98">
        <f t="shared" si="115"/>
        <v>58864.711447492904</v>
      </c>
      <c r="K721" s="77">
        <f t="shared" si="116"/>
        <v>-46135.288552507096</v>
      </c>
      <c r="M721" s="98">
        <f t="shared" si="117"/>
        <v>60000</v>
      </c>
      <c r="N721" s="73">
        <f t="shared" si="118"/>
        <v>0</v>
      </c>
      <c r="O721" s="98">
        <f t="shared" si="119"/>
        <v>58864.711447492904</v>
      </c>
      <c r="P721" s="77">
        <f t="shared" si="120"/>
        <v>-1135.288552507096</v>
      </c>
    </row>
    <row r="722" spans="1:16" x14ac:dyDescent="0.55000000000000004">
      <c r="A722" s="73">
        <v>720</v>
      </c>
      <c r="B722" s="74">
        <v>562.68807031464587</v>
      </c>
      <c r="C722" s="98">
        <f t="shared" si="111"/>
        <v>60000</v>
      </c>
      <c r="D722" s="73" t="s">
        <v>150</v>
      </c>
      <c r="E722" s="98">
        <f t="shared" si="112"/>
        <v>75000</v>
      </c>
      <c r="F722" s="77">
        <f t="shared" si="113"/>
        <v>15000</v>
      </c>
      <c r="G722" s="48"/>
      <c r="H722" s="98">
        <f t="shared" si="114"/>
        <v>100000</v>
      </c>
      <c r="I722" s="73">
        <v>5000</v>
      </c>
      <c r="J722" s="98">
        <f t="shared" si="115"/>
        <v>84403.210547196883</v>
      </c>
      <c r="K722" s="77">
        <f t="shared" si="116"/>
        <v>-20596.789452803117</v>
      </c>
      <c r="M722" s="98">
        <f t="shared" si="117"/>
        <v>100000</v>
      </c>
      <c r="N722" s="73">
        <f t="shared" si="118"/>
        <v>5000</v>
      </c>
      <c r="O722" s="98">
        <f t="shared" si="119"/>
        <v>84403.210547196883</v>
      </c>
      <c r="P722" s="77">
        <f t="shared" si="120"/>
        <v>-20596.789452803117</v>
      </c>
    </row>
    <row r="723" spans="1:16" x14ac:dyDescent="0.55000000000000004">
      <c r="A723" s="73">
        <v>721</v>
      </c>
      <c r="B723" s="74">
        <v>270.5343791009247</v>
      </c>
      <c r="C723" s="98">
        <f t="shared" si="111"/>
        <v>60000</v>
      </c>
      <c r="D723" s="73" t="s">
        <v>150</v>
      </c>
      <c r="E723" s="98">
        <f t="shared" si="112"/>
        <v>40580.156865138706</v>
      </c>
      <c r="F723" s="77">
        <f t="shared" si="113"/>
        <v>-19419.843134861294</v>
      </c>
      <c r="G723" s="48"/>
      <c r="H723" s="98">
        <f t="shared" si="114"/>
        <v>100000</v>
      </c>
      <c r="I723" s="73">
        <v>5000</v>
      </c>
      <c r="J723" s="98">
        <f t="shared" si="115"/>
        <v>40580.156865138706</v>
      </c>
      <c r="K723" s="77">
        <f t="shared" si="116"/>
        <v>-64419.843134861294</v>
      </c>
      <c r="M723" s="98">
        <f t="shared" si="117"/>
        <v>60000</v>
      </c>
      <c r="N723" s="73">
        <f t="shared" si="118"/>
        <v>0</v>
      </c>
      <c r="O723" s="98">
        <f t="shared" si="119"/>
        <v>40580.156865138706</v>
      </c>
      <c r="P723" s="77">
        <f t="shared" si="120"/>
        <v>-19419.843134861294</v>
      </c>
    </row>
    <row r="724" spans="1:16" x14ac:dyDescent="0.55000000000000004">
      <c r="A724" s="73">
        <v>722</v>
      </c>
      <c r="B724" s="74">
        <v>357.29239783928949</v>
      </c>
      <c r="C724" s="98">
        <f t="shared" si="111"/>
        <v>60000</v>
      </c>
      <c r="D724" s="73" t="s">
        <v>150</v>
      </c>
      <c r="E724" s="98">
        <f t="shared" si="112"/>
        <v>53593.859675893422</v>
      </c>
      <c r="F724" s="77">
        <f t="shared" si="113"/>
        <v>-6406.1403241065782</v>
      </c>
      <c r="G724" s="48"/>
      <c r="H724" s="98">
        <f t="shared" si="114"/>
        <v>100000</v>
      </c>
      <c r="I724" s="73">
        <v>5000</v>
      </c>
      <c r="J724" s="98">
        <f t="shared" si="115"/>
        <v>53593.859675893422</v>
      </c>
      <c r="K724" s="77">
        <f t="shared" si="116"/>
        <v>-51406.140324106578</v>
      </c>
      <c r="M724" s="98">
        <f t="shared" si="117"/>
        <v>60000</v>
      </c>
      <c r="N724" s="73">
        <f t="shared" si="118"/>
        <v>0</v>
      </c>
      <c r="O724" s="98">
        <f t="shared" si="119"/>
        <v>53593.859675893422</v>
      </c>
      <c r="P724" s="77">
        <f t="shared" si="120"/>
        <v>-6406.1403241065782</v>
      </c>
    </row>
    <row r="725" spans="1:16" x14ac:dyDescent="0.55000000000000004">
      <c r="A725" s="73">
        <v>723</v>
      </c>
      <c r="B725" s="74">
        <v>767.68089846491898</v>
      </c>
      <c r="C725" s="98">
        <f t="shared" si="111"/>
        <v>60000</v>
      </c>
      <c r="D725" s="73" t="s">
        <v>150</v>
      </c>
      <c r="E725" s="98">
        <f t="shared" si="112"/>
        <v>75000</v>
      </c>
      <c r="F725" s="77">
        <f t="shared" si="113"/>
        <v>15000</v>
      </c>
      <c r="G725" s="48"/>
      <c r="H725" s="98">
        <f t="shared" si="114"/>
        <v>100000</v>
      </c>
      <c r="I725" s="73">
        <v>5000</v>
      </c>
      <c r="J725" s="98">
        <f t="shared" si="115"/>
        <v>115152.13476973785</v>
      </c>
      <c r="K725" s="77">
        <f t="shared" si="116"/>
        <v>10152.134769737851</v>
      </c>
      <c r="M725" s="98">
        <f t="shared" si="117"/>
        <v>100000</v>
      </c>
      <c r="N725" s="73">
        <f t="shared" si="118"/>
        <v>5000</v>
      </c>
      <c r="O725" s="98">
        <f t="shared" si="119"/>
        <v>115152.13476973785</v>
      </c>
      <c r="P725" s="77">
        <f t="shared" si="120"/>
        <v>10152.134769737851</v>
      </c>
    </row>
    <row r="726" spans="1:16" x14ac:dyDescent="0.55000000000000004">
      <c r="A726" s="73">
        <v>724</v>
      </c>
      <c r="B726" s="74">
        <v>519.58372753074741</v>
      </c>
      <c r="C726" s="98">
        <f t="shared" si="111"/>
        <v>60000</v>
      </c>
      <c r="D726" s="73" t="s">
        <v>150</v>
      </c>
      <c r="E726" s="98">
        <f t="shared" si="112"/>
        <v>75000</v>
      </c>
      <c r="F726" s="77">
        <f t="shared" si="113"/>
        <v>15000</v>
      </c>
      <c r="G726" s="48"/>
      <c r="H726" s="98">
        <f t="shared" si="114"/>
        <v>100000</v>
      </c>
      <c r="I726" s="73">
        <v>5000</v>
      </c>
      <c r="J726" s="98">
        <f t="shared" si="115"/>
        <v>77937.559129612113</v>
      </c>
      <c r="K726" s="77">
        <f t="shared" si="116"/>
        <v>-27062.440870387887</v>
      </c>
      <c r="M726" s="98">
        <f t="shared" si="117"/>
        <v>100000</v>
      </c>
      <c r="N726" s="73">
        <f t="shared" si="118"/>
        <v>5000</v>
      </c>
      <c r="O726" s="98">
        <f t="shared" si="119"/>
        <v>77937.559129612113</v>
      </c>
      <c r="P726" s="77">
        <f t="shared" si="120"/>
        <v>-27062.440870387887</v>
      </c>
    </row>
    <row r="727" spans="1:16" x14ac:dyDescent="0.55000000000000004">
      <c r="A727" s="73">
        <v>725</v>
      </c>
      <c r="B727" s="74">
        <v>429.67619861445968</v>
      </c>
      <c r="C727" s="98">
        <f t="shared" si="111"/>
        <v>60000</v>
      </c>
      <c r="D727" s="73" t="s">
        <v>150</v>
      </c>
      <c r="E727" s="98">
        <f t="shared" si="112"/>
        <v>64451.42979216895</v>
      </c>
      <c r="F727" s="77">
        <f t="shared" si="113"/>
        <v>4451.4297921689504</v>
      </c>
      <c r="G727" s="48"/>
      <c r="H727" s="98">
        <f t="shared" si="114"/>
        <v>100000</v>
      </c>
      <c r="I727" s="73">
        <v>5000</v>
      </c>
      <c r="J727" s="98">
        <f t="shared" si="115"/>
        <v>64451.42979216895</v>
      </c>
      <c r="K727" s="77">
        <f t="shared" si="116"/>
        <v>-40548.57020783105</v>
      </c>
      <c r="M727" s="98">
        <f t="shared" si="117"/>
        <v>60000</v>
      </c>
      <c r="N727" s="73">
        <f t="shared" si="118"/>
        <v>0</v>
      </c>
      <c r="O727" s="98">
        <f t="shared" si="119"/>
        <v>64451.42979216895</v>
      </c>
      <c r="P727" s="77">
        <f t="shared" si="120"/>
        <v>4451.4297921689504</v>
      </c>
    </row>
    <row r="728" spans="1:16" x14ac:dyDescent="0.55000000000000004">
      <c r="A728" s="73">
        <v>726</v>
      </c>
      <c r="B728" s="74">
        <v>757.09707937864312</v>
      </c>
      <c r="C728" s="98">
        <f t="shared" si="111"/>
        <v>60000</v>
      </c>
      <c r="D728" s="73" t="s">
        <v>150</v>
      </c>
      <c r="E728" s="98">
        <f t="shared" si="112"/>
        <v>75000</v>
      </c>
      <c r="F728" s="77">
        <f t="shared" si="113"/>
        <v>15000</v>
      </c>
      <c r="G728" s="48"/>
      <c r="H728" s="98">
        <f t="shared" si="114"/>
        <v>100000</v>
      </c>
      <c r="I728" s="73">
        <v>5000</v>
      </c>
      <c r="J728" s="98">
        <f t="shared" si="115"/>
        <v>113564.56190679647</v>
      </c>
      <c r="K728" s="77">
        <f t="shared" si="116"/>
        <v>8564.5619067964726</v>
      </c>
      <c r="M728" s="98">
        <f t="shared" si="117"/>
        <v>100000</v>
      </c>
      <c r="N728" s="73">
        <f t="shared" si="118"/>
        <v>5000</v>
      </c>
      <c r="O728" s="98">
        <f t="shared" si="119"/>
        <v>113564.56190679647</v>
      </c>
      <c r="P728" s="77">
        <f t="shared" si="120"/>
        <v>8564.5619067964726</v>
      </c>
    </row>
    <row r="729" spans="1:16" x14ac:dyDescent="0.55000000000000004">
      <c r="A729" s="73">
        <v>727</v>
      </c>
      <c r="B729" s="74">
        <v>636.20715964232306</v>
      </c>
      <c r="C729" s="98">
        <f t="shared" si="111"/>
        <v>60000</v>
      </c>
      <c r="D729" s="73" t="s">
        <v>150</v>
      </c>
      <c r="E729" s="98">
        <f t="shared" si="112"/>
        <v>75000</v>
      </c>
      <c r="F729" s="77">
        <f t="shared" si="113"/>
        <v>15000</v>
      </c>
      <c r="G729" s="48"/>
      <c r="H729" s="98">
        <f t="shared" si="114"/>
        <v>100000</v>
      </c>
      <c r="I729" s="73">
        <v>5000</v>
      </c>
      <c r="J729" s="98">
        <f t="shared" si="115"/>
        <v>95431.073946348464</v>
      </c>
      <c r="K729" s="77">
        <f t="shared" si="116"/>
        <v>-9568.9260536515358</v>
      </c>
      <c r="M729" s="98">
        <f t="shared" si="117"/>
        <v>100000</v>
      </c>
      <c r="N729" s="73">
        <f t="shared" si="118"/>
        <v>5000</v>
      </c>
      <c r="O729" s="98">
        <f t="shared" si="119"/>
        <v>95431.073946348464</v>
      </c>
      <c r="P729" s="77">
        <f t="shared" si="120"/>
        <v>-9568.9260536515358</v>
      </c>
    </row>
    <row r="730" spans="1:16" x14ac:dyDescent="0.55000000000000004">
      <c r="A730" s="73">
        <v>728</v>
      </c>
      <c r="B730" s="74">
        <v>411.36509292886137</v>
      </c>
      <c r="C730" s="98">
        <f t="shared" si="111"/>
        <v>60000</v>
      </c>
      <c r="D730" s="73" t="s">
        <v>150</v>
      </c>
      <c r="E730" s="98">
        <f t="shared" si="112"/>
        <v>61704.763939329205</v>
      </c>
      <c r="F730" s="77">
        <f t="shared" si="113"/>
        <v>1704.7639393292047</v>
      </c>
      <c r="G730" s="48"/>
      <c r="H730" s="98">
        <f t="shared" si="114"/>
        <v>100000</v>
      </c>
      <c r="I730" s="73">
        <v>5000</v>
      </c>
      <c r="J730" s="98">
        <f t="shared" si="115"/>
        <v>61704.763939329205</v>
      </c>
      <c r="K730" s="77">
        <f t="shared" si="116"/>
        <v>-43295.236060670795</v>
      </c>
      <c r="M730" s="98">
        <f t="shared" si="117"/>
        <v>60000</v>
      </c>
      <c r="N730" s="73">
        <f t="shared" si="118"/>
        <v>0</v>
      </c>
      <c r="O730" s="98">
        <f t="shared" si="119"/>
        <v>61704.763939329205</v>
      </c>
      <c r="P730" s="77">
        <f t="shared" si="120"/>
        <v>1704.7639393292047</v>
      </c>
    </row>
    <row r="731" spans="1:16" x14ac:dyDescent="0.55000000000000004">
      <c r="A731" s="73">
        <v>729</v>
      </c>
      <c r="B731" s="74">
        <v>758.67183446760453</v>
      </c>
      <c r="C731" s="98">
        <f t="shared" si="111"/>
        <v>60000</v>
      </c>
      <c r="D731" s="73" t="s">
        <v>150</v>
      </c>
      <c r="E731" s="98">
        <f t="shared" si="112"/>
        <v>75000</v>
      </c>
      <c r="F731" s="77">
        <f t="shared" si="113"/>
        <v>15000</v>
      </c>
      <c r="G731" s="48"/>
      <c r="H731" s="98">
        <f t="shared" si="114"/>
        <v>100000</v>
      </c>
      <c r="I731" s="73">
        <v>5000</v>
      </c>
      <c r="J731" s="98">
        <f t="shared" si="115"/>
        <v>113800.77517014068</v>
      </c>
      <c r="K731" s="77">
        <f t="shared" si="116"/>
        <v>8800.7751701406814</v>
      </c>
      <c r="M731" s="98">
        <f t="shared" si="117"/>
        <v>100000</v>
      </c>
      <c r="N731" s="73">
        <f t="shared" si="118"/>
        <v>5000</v>
      </c>
      <c r="O731" s="98">
        <f t="shared" si="119"/>
        <v>113800.77517014068</v>
      </c>
      <c r="P731" s="77">
        <f t="shared" si="120"/>
        <v>8800.7751701406814</v>
      </c>
    </row>
    <row r="732" spans="1:16" x14ac:dyDescent="0.55000000000000004">
      <c r="A732" s="73">
        <v>730</v>
      </c>
      <c r="B732" s="74">
        <v>667.77550584429457</v>
      </c>
      <c r="C732" s="98">
        <f t="shared" si="111"/>
        <v>60000</v>
      </c>
      <c r="D732" s="73" t="s">
        <v>150</v>
      </c>
      <c r="E732" s="98">
        <f t="shared" si="112"/>
        <v>75000</v>
      </c>
      <c r="F732" s="77">
        <f t="shared" si="113"/>
        <v>15000</v>
      </c>
      <c r="G732" s="48"/>
      <c r="H732" s="98">
        <f t="shared" si="114"/>
        <v>100000</v>
      </c>
      <c r="I732" s="73">
        <v>5000</v>
      </c>
      <c r="J732" s="98">
        <f t="shared" si="115"/>
        <v>100166.32587664419</v>
      </c>
      <c r="K732" s="77">
        <f t="shared" si="116"/>
        <v>-4833.6741233558132</v>
      </c>
      <c r="M732" s="98">
        <f t="shared" si="117"/>
        <v>100000</v>
      </c>
      <c r="N732" s="73">
        <f t="shared" si="118"/>
        <v>5000</v>
      </c>
      <c r="O732" s="98">
        <f t="shared" si="119"/>
        <v>100166.32587664419</v>
      </c>
      <c r="P732" s="77">
        <f t="shared" si="120"/>
        <v>-4833.6741233558132</v>
      </c>
    </row>
    <row r="733" spans="1:16" x14ac:dyDescent="0.55000000000000004">
      <c r="A733" s="73">
        <v>731</v>
      </c>
      <c r="B733" s="74">
        <v>279.72655415509507</v>
      </c>
      <c r="C733" s="98">
        <f t="shared" si="111"/>
        <v>60000</v>
      </c>
      <c r="D733" s="73" t="s">
        <v>150</v>
      </c>
      <c r="E733" s="98">
        <f t="shared" si="112"/>
        <v>41958.983123264261</v>
      </c>
      <c r="F733" s="77">
        <f t="shared" si="113"/>
        <v>-18041.016876735739</v>
      </c>
      <c r="G733" s="48"/>
      <c r="H733" s="98">
        <f t="shared" si="114"/>
        <v>100000</v>
      </c>
      <c r="I733" s="73">
        <v>5000</v>
      </c>
      <c r="J733" s="98">
        <f t="shared" si="115"/>
        <v>41958.983123264261</v>
      </c>
      <c r="K733" s="77">
        <f t="shared" si="116"/>
        <v>-63041.016876735739</v>
      </c>
      <c r="M733" s="98">
        <f t="shared" si="117"/>
        <v>60000</v>
      </c>
      <c r="N733" s="73">
        <f t="shared" si="118"/>
        <v>0</v>
      </c>
      <c r="O733" s="98">
        <f t="shared" si="119"/>
        <v>41958.983123264261</v>
      </c>
      <c r="P733" s="77">
        <f t="shared" si="120"/>
        <v>-18041.016876735739</v>
      </c>
    </row>
    <row r="734" spans="1:16" x14ac:dyDescent="0.55000000000000004">
      <c r="A734" s="73">
        <v>732</v>
      </c>
      <c r="B734" s="74">
        <v>749.09512619403665</v>
      </c>
      <c r="C734" s="98">
        <f t="shared" si="111"/>
        <v>60000</v>
      </c>
      <c r="D734" s="73" t="s">
        <v>150</v>
      </c>
      <c r="E734" s="98">
        <f t="shared" si="112"/>
        <v>75000</v>
      </c>
      <c r="F734" s="77">
        <f t="shared" si="113"/>
        <v>15000</v>
      </c>
      <c r="G734" s="48"/>
      <c r="H734" s="98">
        <f t="shared" si="114"/>
        <v>100000</v>
      </c>
      <c r="I734" s="73">
        <v>5000</v>
      </c>
      <c r="J734" s="98">
        <f t="shared" si="115"/>
        <v>112364.2689291055</v>
      </c>
      <c r="K734" s="77">
        <f t="shared" si="116"/>
        <v>7364.2689291054994</v>
      </c>
      <c r="M734" s="98">
        <f t="shared" si="117"/>
        <v>100000</v>
      </c>
      <c r="N734" s="73">
        <f t="shared" si="118"/>
        <v>5000</v>
      </c>
      <c r="O734" s="98">
        <f t="shared" si="119"/>
        <v>112364.2689291055</v>
      </c>
      <c r="P734" s="77">
        <f t="shared" si="120"/>
        <v>7364.2689291054994</v>
      </c>
    </row>
    <row r="735" spans="1:16" x14ac:dyDescent="0.55000000000000004">
      <c r="A735" s="73">
        <v>733</v>
      </c>
      <c r="B735" s="74">
        <v>755.77867976928007</v>
      </c>
      <c r="C735" s="98">
        <f t="shared" si="111"/>
        <v>60000</v>
      </c>
      <c r="D735" s="73" t="s">
        <v>150</v>
      </c>
      <c r="E735" s="98">
        <f t="shared" si="112"/>
        <v>75000</v>
      </c>
      <c r="F735" s="77">
        <f t="shared" si="113"/>
        <v>15000</v>
      </c>
      <c r="G735" s="48"/>
      <c r="H735" s="98">
        <f t="shared" si="114"/>
        <v>100000</v>
      </c>
      <c r="I735" s="73">
        <v>5000</v>
      </c>
      <c r="J735" s="98">
        <f t="shared" si="115"/>
        <v>113366.80196539201</v>
      </c>
      <c r="K735" s="77">
        <f t="shared" si="116"/>
        <v>8366.8019653920055</v>
      </c>
      <c r="M735" s="98">
        <f t="shared" si="117"/>
        <v>100000</v>
      </c>
      <c r="N735" s="73">
        <f t="shared" si="118"/>
        <v>5000</v>
      </c>
      <c r="O735" s="98">
        <f t="shared" si="119"/>
        <v>113366.80196539201</v>
      </c>
      <c r="P735" s="77">
        <f t="shared" si="120"/>
        <v>8366.8019653920055</v>
      </c>
    </row>
    <row r="736" spans="1:16" x14ac:dyDescent="0.55000000000000004">
      <c r="A736" s="73">
        <v>734</v>
      </c>
      <c r="B736" s="74">
        <v>599.76805932798243</v>
      </c>
      <c r="C736" s="98">
        <f t="shared" si="111"/>
        <v>60000</v>
      </c>
      <c r="D736" s="73" t="s">
        <v>150</v>
      </c>
      <c r="E736" s="98">
        <f t="shared" si="112"/>
        <v>75000</v>
      </c>
      <c r="F736" s="77">
        <f t="shared" si="113"/>
        <v>15000</v>
      </c>
      <c r="G736" s="48"/>
      <c r="H736" s="98">
        <f t="shared" si="114"/>
        <v>100000</v>
      </c>
      <c r="I736" s="73">
        <v>5000</v>
      </c>
      <c r="J736" s="98">
        <f t="shared" si="115"/>
        <v>89965.208899197358</v>
      </c>
      <c r="K736" s="77">
        <f t="shared" si="116"/>
        <v>-15034.791100802642</v>
      </c>
      <c r="M736" s="98">
        <f t="shared" si="117"/>
        <v>100000</v>
      </c>
      <c r="N736" s="73">
        <f t="shared" si="118"/>
        <v>5000</v>
      </c>
      <c r="O736" s="98">
        <f t="shared" si="119"/>
        <v>89965.208899197358</v>
      </c>
      <c r="P736" s="77">
        <f t="shared" si="120"/>
        <v>-15034.791100802642</v>
      </c>
    </row>
    <row r="737" spans="1:16" x14ac:dyDescent="0.55000000000000004">
      <c r="A737" s="73">
        <v>735</v>
      </c>
      <c r="B737" s="74">
        <v>250.75838496047854</v>
      </c>
      <c r="C737" s="98">
        <f t="shared" si="111"/>
        <v>60000</v>
      </c>
      <c r="D737" s="73" t="s">
        <v>150</v>
      </c>
      <c r="E737" s="98">
        <f t="shared" si="112"/>
        <v>37613.75774407178</v>
      </c>
      <c r="F737" s="77">
        <f t="shared" si="113"/>
        <v>-22386.24225592822</v>
      </c>
      <c r="G737" s="48"/>
      <c r="H737" s="98">
        <f t="shared" si="114"/>
        <v>100000</v>
      </c>
      <c r="I737" s="73">
        <v>5000</v>
      </c>
      <c r="J737" s="98">
        <f t="shared" si="115"/>
        <v>37613.75774407178</v>
      </c>
      <c r="K737" s="77">
        <f t="shared" si="116"/>
        <v>-67386.242255928228</v>
      </c>
      <c r="M737" s="98">
        <f t="shared" si="117"/>
        <v>60000</v>
      </c>
      <c r="N737" s="73">
        <f t="shared" si="118"/>
        <v>0</v>
      </c>
      <c r="O737" s="98">
        <f t="shared" si="119"/>
        <v>37613.75774407178</v>
      </c>
      <c r="P737" s="77">
        <f t="shared" si="120"/>
        <v>-22386.24225592822</v>
      </c>
    </row>
    <row r="738" spans="1:16" x14ac:dyDescent="0.55000000000000004">
      <c r="A738" s="73">
        <v>736</v>
      </c>
      <c r="B738" s="74">
        <v>523.59385967589344</v>
      </c>
      <c r="C738" s="98">
        <f t="shared" si="111"/>
        <v>60000</v>
      </c>
      <c r="D738" s="73" t="s">
        <v>150</v>
      </c>
      <c r="E738" s="98">
        <f t="shared" si="112"/>
        <v>75000</v>
      </c>
      <c r="F738" s="77">
        <f t="shared" si="113"/>
        <v>15000</v>
      </c>
      <c r="G738" s="48"/>
      <c r="H738" s="98">
        <f t="shared" si="114"/>
        <v>100000</v>
      </c>
      <c r="I738" s="73">
        <v>5000</v>
      </c>
      <c r="J738" s="98">
        <f t="shared" si="115"/>
        <v>78539.078951384014</v>
      </c>
      <c r="K738" s="77">
        <f t="shared" si="116"/>
        <v>-26460.921048615986</v>
      </c>
      <c r="M738" s="98">
        <f t="shared" si="117"/>
        <v>100000</v>
      </c>
      <c r="N738" s="73">
        <f t="shared" si="118"/>
        <v>5000</v>
      </c>
      <c r="O738" s="98">
        <f t="shared" si="119"/>
        <v>78539.078951384014</v>
      </c>
      <c r="P738" s="77">
        <f t="shared" si="120"/>
        <v>-26460.921048615986</v>
      </c>
    </row>
    <row r="739" spans="1:16" x14ac:dyDescent="0.55000000000000004">
      <c r="A739" s="73">
        <v>737</v>
      </c>
      <c r="B739" s="74">
        <v>603.57676931058688</v>
      </c>
      <c r="C739" s="98">
        <f t="shared" si="111"/>
        <v>60000</v>
      </c>
      <c r="D739" s="73" t="s">
        <v>150</v>
      </c>
      <c r="E739" s="98">
        <f t="shared" si="112"/>
        <v>75000</v>
      </c>
      <c r="F739" s="77">
        <f t="shared" si="113"/>
        <v>15000</v>
      </c>
      <c r="G739" s="48"/>
      <c r="H739" s="98">
        <f t="shared" si="114"/>
        <v>100000</v>
      </c>
      <c r="I739" s="73">
        <v>5000</v>
      </c>
      <c r="J739" s="98">
        <f t="shared" si="115"/>
        <v>90536.515396588031</v>
      </c>
      <c r="K739" s="77">
        <f t="shared" si="116"/>
        <v>-14463.484603411969</v>
      </c>
      <c r="M739" s="98">
        <f t="shared" si="117"/>
        <v>100000</v>
      </c>
      <c r="N739" s="73">
        <f t="shared" si="118"/>
        <v>5000</v>
      </c>
      <c r="O739" s="98">
        <f t="shared" si="119"/>
        <v>90536.515396588031</v>
      </c>
      <c r="P739" s="77">
        <f t="shared" si="120"/>
        <v>-14463.484603411969</v>
      </c>
    </row>
    <row r="740" spans="1:16" x14ac:dyDescent="0.55000000000000004">
      <c r="A740" s="73">
        <v>738</v>
      </c>
      <c r="B740" s="74">
        <v>440.55299539170505</v>
      </c>
      <c r="C740" s="98">
        <f t="shared" si="111"/>
        <v>60000</v>
      </c>
      <c r="D740" s="73" t="s">
        <v>150</v>
      </c>
      <c r="E740" s="98">
        <f t="shared" si="112"/>
        <v>66082.949308755764</v>
      </c>
      <c r="F740" s="77">
        <f t="shared" si="113"/>
        <v>6082.9493087557639</v>
      </c>
      <c r="G740" s="48"/>
      <c r="H740" s="98">
        <f t="shared" si="114"/>
        <v>100000</v>
      </c>
      <c r="I740" s="73">
        <v>5000</v>
      </c>
      <c r="J740" s="98">
        <f t="shared" si="115"/>
        <v>66082.949308755764</v>
      </c>
      <c r="K740" s="77">
        <f t="shared" si="116"/>
        <v>-38917.050691244236</v>
      </c>
      <c r="M740" s="98">
        <f t="shared" si="117"/>
        <v>60000</v>
      </c>
      <c r="N740" s="73">
        <f t="shared" si="118"/>
        <v>0</v>
      </c>
      <c r="O740" s="98">
        <f t="shared" si="119"/>
        <v>66082.949308755764</v>
      </c>
      <c r="P740" s="77">
        <f t="shared" si="120"/>
        <v>6082.9493087557639</v>
      </c>
    </row>
    <row r="741" spans="1:16" x14ac:dyDescent="0.55000000000000004">
      <c r="A741" s="73">
        <v>739</v>
      </c>
      <c r="B741" s="74">
        <v>481.75298318430129</v>
      </c>
      <c r="C741" s="98">
        <f t="shared" si="111"/>
        <v>60000</v>
      </c>
      <c r="D741" s="73" t="s">
        <v>150</v>
      </c>
      <c r="E741" s="98">
        <f t="shared" si="112"/>
        <v>72262.947477645197</v>
      </c>
      <c r="F741" s="77">
        <f t="shared" si="113"/>
        <v>12262.947477645197</v>
      </c>
      <c r="G741" s="48"/>
      <c r="H741" s="98">
        <f t="shared" si="114"/>
        <v>100000</v>
      </c>
      <c r="I741" s="73">
        <v>5000</v>
      </c>
      <c r="J741" s="98">
        <f t="shared" si="115"/>
        <v>72262.947477645197</v>
      </c>
      <c r="K741" s="77">
        <f t="shared" si="116"/>
        <v>-32737.052522354803</v>
      </c>
      <c r="M741" s="98">
        <f t="shared" si="117"/>
        <v>60000</v>
      </c>
      <c r="N741" s="73">
        <f t="shared" si="118"/>
        <v>0</v>
      </c>
      <c r="O741" s="98">
        <f t="shared" si="119"/>
        <v>72262.947477645197</v>
      </c>
      <c r="P741" s="77">
        <f t="shared" si="120"/>
        <v>12262.947477645197</v>
      </c>
    </row>
    <row r="742" spans="1:16" x14ac:dyDescent="0.55000000000000004">
      <c r="A742" s="73">
        <v>740</v>
      </c>
      <c r="B742" s="74">
        <v>252.93740653706473</v>
      </c>
      <c r="C742" s="98">
        <f t="shared" si="111"/>
        <v>60000</v>
      </c>
      <c r="D742" s="73" t="s">
        <v>150</v>
      </c>
      <c r="E742" s="98">
        <f t="shared" si="112"/>
        <v>37940.610980559708</v>
      </c>
      <c r="F742" s="77">
        <f t="shared" si="113"/>
        <v>-22059.389019440292</v>
      </c>
      <c r="G742" s="48"/>
      <c r="H742" s="98">
        <f t="shared" si="114"/>
        <v>100000</v>
      </c>
      <c r="I742" s="73">
        <v>5000</v>
      </c>
      <c r="J742" s="98">
        <f t="shared" si="115"/>
        <v>37940.610980559708</v>
      </c>
      <c r="K742" s="77">
        <f t="shared" si="116"/>
        <v>-67059.389019440292</v>
      </c>
      <c r="M742" s="98">
        <f t="shared" si="117"/>
        <v>60000</v>
      </c>
      <c r="N742" s="73">
        <f t="shared" si="118"/>
        <v>0</v>
      </c>
      <c r="O742" s="98">
        <f t="shared" si="119"/>
        <v>37940.610980559708</v>
      </c>
      <c r="P742" s="77">
        <f t="shared" si="120"/>
        <v>-22059.389019440292</v>
      </c>
    </row>
    <row r="743" spans="1:16" x14ac:dyDescent="0.55000000000000004">
      <c r="A743" s="73">
        <v>741</v>
      </c>
      <c r="B743" s="74">
        <v>501.19937742240671</v>
      </c>
      <c r="C743" s="98">
        <f t="shared" si="111"/>
        <v>60000</v>
      </c>
      <c r="D743" s="73" t="s">
        <v>150</v>
      </c>
      <c r="E743" s="98">
        <f t="shared" si="112"/>
        <v>75000</v>
      </c>
      <c r="F743" s="77">
        <f t="shared" si="113"/>
        <v>15000</v>
      </c>
      <c r="G743" s="48"/>
      <c r="H743" s="98">
        <f t="shared" si="114"/>
        <v>100000</v>
      </c>
      <c r="I743" s="73">
        <v>5000</v>
      </c>
      <c r="J743" s="98">
        <f t="shared" si="115"/>
        <v>75179.906613361003</v>
      </c>
      <c r="K743" s="77">
        <f t="shared" si="116"/>
        <v>-29820.093386638997</v>
      </c>
      <c r="M743" s="98">
        <f t="shared" si="117"/>
        <v>100000</v>
      </c>
      <c r="N743" s="73">
        <f t="shared" si="118"/>
        <v>5000</v>
      </c>
      <c r="O743" s="98">
        <f t="shared" si="119"/>
        <v>75179.906613361003</v>
      </c>
      <c r="P743" s="77">
        <f t="shared" si="120"/>
        <v>-29820.093386638997</v>
      </c>
    </row>
    <row r="744" spans="1:16" x14ac:dyDescent="0.55000000000000004">
      <c r="A744" s="73">
        <v>742</v>
      </c>
      <c r="B744" s="74">
        <v>632.38013855403301</v>
      </c>
      <c r="C744" s="98">
        <f t="shared" si="111"/>
        <v>60000</v>
      </c>
      <c r="D744" s="73" t="s">
        <v>150</v>
      </c>
      <c r="E744" s="98">
        <f t="shared" si="112"/>
        <v>75000</v>
      </c>
      <c r="F744" s="77">
        <f t="shared" si="113"/>
        <v>15000</v>
      </c>
      <c r="G744" s="48"/>
      <c r="H744" s="98">
        <f t="shared" si="114"/>
        <v>100000</v>
      </c>
      <c r="I744" s="73">
        <v>5000</v>
      </c>
      <c r="J744" s="98">
        <f t="shared" si="115"/>
        <v>94857.020783104948</v>
      </c>
      <c r="K744" s="77">
        <f t="shared" si="116"/>
        <v>-10142.979216895052</v>
      </c>
      <c r="M744" s="98">
        <f t="shared" si="117"/>
        <v>100000</v>
      </c>
      <c r="N744" s="73">
        <f t="shared" si="118"/>
        <v>5000</v>
      </c>
      <c r="O744" s="98">
        <f t="shared" si="119"/>
        <v>94857.020783104948</v>
      </c>
      <c r="P744" s="77">
        <f t="shared" si="120"/>
        <v>-10142.979216895052</v>
      </c>
    </row>
    <row r="745" spans="1:16" x14ac:dyDescent="0.55000000000000004">
      <c r="A745" s="73">
        <v>743</v>
      </c>
      <c r="B745" s="74">
        <v>426.76473281044957</v>
      </c>
      <c r="C745" s="98">
        <f t="shared" si="111"/>
        <v>60000</v>
      </c>
      <c r="D745" s="73" t="s">
        <v>150</v>
      </c>
      <c r="E745" s="98">
        <f t="shared" si="112"/>
        <v>64014.709921567439</v>
      </c>
      <c r="F745" s="77">
        <f t="shared" si="113"/>
        <v>4014.7099215674389</v>
      </c>
      <c r="G745" s="48"/>
      <c r="H745" s="98">
        <f t="shared" si="114"/>
        <v>100000</v>
      </c>
      <c r="I745" s="73">
        <v>5000</v>
      </c>
      <c r="J745" s="98">
        <f t="shared" si="115"/>
        <v>64014.709921567439</v>
      </c>
      <c r="K745" s="77">
        <f t="shared" si="116"/>
        <v>-40985.290078432561</v>
      </c>
      <c r="M745" s="98">
        <f t="shared" si="117"/>
        <v>60000</v>
      </c>
      <c r="N745" s="73">
        <f t="shared" si="118"/>
        <v>0</v>
      </c>
      <c r="O745" s="98">
        <f t="shared" si="119"/>
        <v>64014.709921567439</v>
      </c>
      <c r="P745" s="77">
        <f t="shared" si="120"/>
        <v>4014.7099215674389</v>
      </c>
    </row>
    <row r="746" spans="1:16" x14ac:dyDescent="0.55000000000000004">
      <c r="A746" s="73">
        <v>744</v>
      </c>
      <c r="B746" s="74">
        <v>732.77993102816856</v>
      </c>
      <c r="C746" s="98">
        <f t="shared" si="111"/>
        <v>60000</v>
      </c>
      <c r="D746" s="73" t="s">
        <v>150</v>
      </c>
      <c r="E746" s="98">
        <f t="shared" si="112"/>
        <v>75000</v>
      </c>
      <c r="F746" s="77">
        <f t="shared" si="113"/>
        <v>15000</v>
      </c>
      <c r="G746" s="48"/>
      <c r="H746" s="98">
        <f t="shared" si="114"/>
        <v>100000</v>
      </c>
      <c r="I746" s="73">
        <v>5000</v>
      </c>
      <c r="J746" s="98">
        <f t="shared" si="115"/>
        <v>109916.98965422528</v>
      </c>
      <c r="K746" s="77">
        <f t="shared" si="116"/>
        <v>4916.9896542252827</v>
      </c>
      <c r="M746" s="98">
        <f t="shared" si="117"/>
        <v>100000</v>
      </c>
      <c r="N746" s="73">
        <f t="shared" si="118"/>
        <v>5000</v>
      </c>
      <c r="O746" s="98">
        <f t="shared" si="119"/>
        <v>109916.98965422528</v>
      </c>
      <c r="P746" s="77">
        <f t="shared" si="120"/>
        <v>4916.9896542252827</v>
      </c>
    </row>
    <row r="747" spans="1:16" x14ac:dyDescent="0.55000000000000004">
      <c r="A747" s="73">
        <v>745</v>
      </c>
      <c r="B747" s="74">
        <v>288.68068483535262</v>
      </c>
      <c r="C747" s="98">
        <f t="shared" si="111"/>
        <v>60000</v>
      </c>
      <c r="D747" s="73" t="s">
        <v>150</v>
      </c>
      <c r="E747" s="98">
        <f t="shared" si="112"/>
        <v>43302.102725302895</v>
      </c>
      <c r="F747" s="77">
        <f t="shared" si="113"/>
        <v>-16697.897274697105</v>
      </c>
      <c r="G747" s="48"/>
      <c r="H747" s="98">
        <f t="shared" si="114"/>
        <v>100000</v>
      </c>
      <c r="I747" s="73">
        <v>5000</v>
      </c>
      <c r="J747" s="98">
        <f t="shared" si="115"/>
        <v>43302.102725302895</v>
      </c>
      <c r="K747" s="77">
        <f t="shared" si="116"/>
        <v>-61697.897274697105</v>
      </c>
      <c r="M747" s="98">
        <f t="shared" si="117"/>
        <v>60000</v>
      </c>
      <c r="N747" s="73">
        <f t="shared" si="118"/>
        <v>0</v>
      </c>
      <c r="O747" s="98">
        <f t="shared" si="119"/>
        <v>43302.102725302895</v>
      </c>
      <c r="P747" s="77">
        <f t="shared" si="120"/>
        <v>-16697.897274697105</v>
      </c>
    </row>
    <row r="748" spans="1:16" x14ac:dyDescent="0.55000000000000004">
      <c r="A748" s="73">
        <v>746</v>
      </c>
      <c r="B748" s="74">
        <v>674.66048158207957</v>
      </c>
      <c r="C748" s="98">
        <f t="shared" si="111"/>
        <v>60000</v>
      </c>
      <c r="D748" s="73" t="s">
        <v>150</v>
      </c>
      <c r="E748" s="98">
        <f t="shared" si="112"/>
        <v>75000</v>
      </c>
      <c r="F748" s="77">
        <f t="shared" si="113"/>
        <v>15000</v>
      </c>
      <c r="G748" s="48"/>
      <c r="H748" s="98">
        <f t="shared" si="114"/>
        <v>100000</v>
      </c>
      <c r="I748" s="73">
        <v>5000</v>
      </c>
      <c r="J748" s="98">
        <f t="shared" si="115"/>
        <v>101199.07223731194</v>
      </c>
      <c r="K748" s="77">
        <f t="shared" si="116"/>
        <v>-3800.9277626880648</v>
      </c>
      <c r="M748" s="98">
        <f t="shared" si="117"/>
        <v>100000</v>
      </c>
      <c r="N748" s="73">
        <f t="shared" si="118"/>
        <v>5000</v>
      </c>
      <c r="O748" s="98">
        <f t="shared" si="119"/>
        <v>101199.07223731194</v>
      </c>
      <c r="P748" s="77">
        <f t="shared" si="120"/>
        <v>-3800.9277626880648</v>
      </c>
    </row>
    <row r="749" spans="1:16" x14ac:dyDescent="0.55000000000000004">
      <c r="A749" s="73">
        <v>747</v>
      </c>
      <c r="B749" s="74">
        <v>629.12076174199649</v>
      </c>
      <c r="C749" s="98">
        <f t="shared" si="111"/>
        <v>60000</v>
      </c>
      <c r="D749" s="73" t="s">
        <v>150</v>
      </c>
      <c r="E749" s="98">
        <f t="shared" si="112"/>
        <v>75000</v>
      </c>
      <c r="F749" s="77">
        <f t="shared" si="113"/>
        <v>15000</v>
      </c>
      <c r="G749" s="48"/>
      <c r="H749" s="98">
        <f t="shared" si="114"/>
        <v>100000</v>
      </c>
      <c r="I749" s="73">
        <v>5000</v>
      </c>
      <c r="J749" s="98">
        <f t="shared" si="115"/>
        <v>94368.114261299474</v>
      </c>
      <c r="K749" s="77">
        <f t="shared" si="116"/>
        <v>-10631.885738700526</v>
      </c>
      <c r="M749" s="98">
        <f t="shared" si="117"/>
        <v>100000</v>
      </c>
      <c r="N749" s="73">
        <f t="shared" si="118"/>
        <v>5000</v>
      </c>
      <c r="O749" s="98">
        <f t="shared" si="119"/>
        <v>94368.114261299474</v>
      </c>
      <c r="P749" s="77">
        <f t="shared" si="120"/>
        <v>-10631.885738700526</v>
      </c>
    </row>
    <row r="750" spans="1:16" x14ac:dyDescent="0.55000000000000004">
      <c r="A750" s="73">
        <v>748</v>
      </c>
      <c r="B750" s="74">
        <v>507.97448652607807</v>
      </c>
      <c r="C750" s="98">
        <f t="shared" si="111"/>
        <v>60000</v>
      </c>
      <c r="D750" s="73" t="s">
        <v>150</v>
      </c>
      <c r="E750" s="98">
        <f t="shared" si="112"/>
        <v>75000</v>
      </c>
      <c r="F750" s="77">
        <f t="shared" si="113"/>
        <v>15000</v>
      </c>
      <c r="G750" s="48"/>
      <c r="H750" s="98">
        <f t="shared" si="114"/>
        <v>100000</v>
      </c>
      <c r="I750" s="73">
        <v>5000</v>
      </c>
      <c r="J750" s="98">
        <f t="shared" si="115"/>
        <v>76196.172978911709</v>
      </c>
      <c r="K750" s="77">
        <f t="shared" si="116"/>
        <v>-28803.827021088291</v>
      </c>
      <c r="M750" s="98">
        <f t="shared" si="117"/>
        <v>100000</v>
      </c>
      <c r="N750" s="73">
        <f t="shared" si="118"/>
        <v>5000</v>
      </c>
      <c r="O750" s="98">
        <f t="shared" si="119"/>
        <v>76196.172978911709</v>
      </c>
      <c r="P750" s="77">
        <f t="shared" si="120"/>
        <v>-28803.827021088291</v>
      </c>
    </row>
    <row r="751" spans="1:16" x14ac:dyDescent="0.55000000000000004">
      <c r="A751" s="73">
        <v>749</v>
      </c>
      <c r="B751" s="74">
        <v>506.54622028260144</v>
      </c>
      <c r="C751" s="98">
        <f t="shared" si="111"/>
        <v>60000</v>
      </c>
      <c r="D751" s="73" t="s">
        <v>150</v>
      </c>
      <c r="E751" s="98">
        <f t="shared" si="112"/>
        <v>75000</v>
      </c>
      <c r="F751" s="77">
        <f t="shared" si="113"/>
        <v>15000</v>
      </c>
      <c r="G751" s="48"/>
      <c r="H751" s="98">
        <f t="shared" si="114"/>
        <v>100000</v>
      </c>
      <c r="I751" s="73">
        <v>5000</v>
      </c>
      <c r="J751" s="98">
        <f t="shared" si="115"/>
        <v>75981.933042390214</v>
      </c>
      <c r="K751" s="77">
        <f t="shared" si="116"/>
        <v>-29018.066957609786</v>
      </c>
      <c r="M751" s="98">
        <f t="shared" si="117"/>
        <v>100000</v>
      </c>
      <c r="N751" s="73">
        <f t="shared" si="118"/>
        <v>5000</v>
      </c>
      <c r="O751" s="98">
        <f t="shared" si="119"/>
        <v>75981.933042390214</v>
      </c>
      <c r="P751" s="77">
        <f t="shared" si="120"/>
        <v>-29018.066957609786</v>
      </c>
    </row>
    <row r="752" spans="1:16" x14ac:dyDescent="0.55000000000000004">
      <c r="A752" s="73">
        <v>750</v>
      </c>
      <c r="B752" s="74">
        <v>519.87670522171697</v>
      </c>
      <c r="C752" s="98">
        <f t="shared" si="111"/>
        <v>60000</v>
      </c>
      <c r="D752" s="73" t="s">
        <v>150</v>
      </c>
      <c r="E752" s="98">
        <f t="shared" si="112"/>
        <v>75000</v>
      </c>
      <c r="F752" s="77">
        <f t="shared" si="113"/>
        <v>15000</v>
      </c>
      <c r="G752" s="48"/>
      <c r="H752" s="98">
        <f t="shared" si="114"/>
        <v>100000</v>
      </c>
      <c r="I752" s="73">
        <v>5000</v>
      </c>
      <c r="J752" s="98">
        <f t="shared" si="115"/>
        <v>77981.50578325754</v>
      </c>
      <c r="K752" s="77">
        <f t="shared" si="116"/>
        <v>-27018.49421674246</v>
      </c>
      <c r="M752" s="98">
        <f t="shared" si="117"/>
        <v>100000</v>
      </c>
      <c r="N752" s="73">
        <f t="shared" si="118"/>
        <v>5000</v>
      </c>
      <c r="O752" s="98">
        <f t="shared" si="119"/>
        <v>77981.50578325754</v>
      </c>
      <c r="P752" s="77">
        <f t="shared" si="120"/>
        <v>-27018.49421674246</v>
      </c>
    </row>
    <row r="753" spans="1:16" x14ac:dyDescent="0.55000000000000004">
      <c r="A753" s="73">
        <v>751</v>
      </c>
      <c r="B753" s="74">
        <v>409.09451582384713</v>
      </c>
      <c r="C753" s="98">
        <f t="shared" si="111"/>
        <v>60000</v>
      </c>
      <c r="D753" s="73" t="s">
        <v>150</v>
      </c>
      <c r="E753" s="98">
        <f t="shared" si="112"/>
        <v>61364.177373577069</v>
      </c>
      <c r="F753" s="77">
        <f t="shared" si="113"/>
        <v>1364.1773735770694</v>
      </c>
      <c r="G753" s="48"/>
      <c r="H753" s="98">
        <f t="shared" si="114"/>
        <v>100000</v>
      </c>
      <c r="I753" s="73">
        <v>5000</v>
      </c>
      <c r="J753" s="98">
        <f t="shared" si="115"/>
        <v>61364.177373577069</v>
      </c>
      <c r="K753" s="77">
        <f t="shared" si="116"/>
        <v>-43635.822626422931</v>
      </c>
      <c r="M753" s="98">
        <f t="shared" si="117"/>
        <v>60000</v>
      </c>
      <c r="N753" s="73">
        <f t="shared" si="118"/>
        <v>0</v>
      </c>
      <c r="O753" s="98">
        <f t="shared" si="119"/>
        <v>61364.177373577069</v>
      </c>
      <c r="P753" s="77">
        <f t="shared" si="120"/>
        <v>1364.1773735770694</v>
      </c>
    </row>
    <row r="754" spans="1:16" x14ac:dyDescent="0.55000000000000004">
      <c r="A754" s="73">
        <v>752</v>
      </c>
      <c r="B754" s="74">
        <v>784.76516006958218</v>
      </c>
      <c r="C754" s="98">
        <f t="shared" si="111"/>
        <v>60000</v>
      </c>
      <c r="D754" s="73" t="s">
        <v>150</v>
      </c>
      <c r="E754" s="98">
        <f t="shared" si="112"/>
        <v>75000</v>
      </c>
      <c r="F754" s="77">
        <f t="shared" si="113"/>
        <v>15000</v>
      </c>
      <c r="G754" s="48"/>
      <c r="H754" s="98">
        <f t="shared" si="114"/>
        <v>100000</v>
      </c>
      <c r="I754" s="73">
        <v>5000</v>
      </c>
      <c r="J754" s="98">
        <f t="shared" si="115"/>
        <v>117714.77401043732</v>
      </c>
      <c r="K754" s="77">
        <f t="shared" si="116"/>
        <v>12714.774010437322</v>
      </c>
      <c r="M754" s="98">
        <f t="shared" si="117"/>
        <v>100000</v>
      </c>
      <c r="N754" s="73">
        <f t="shared" si="118"/>
        <v>5000</v>
      </c>
      <c r="O754" s="98">
        <f t="shared" si="119"/>
        <v>117714.77401043732</v>
      </c>
      <c r="P754" s="77">
        <f t="shared" si="120"/>
        <v>12714.774010437322</v>
      </c>
    </row>
    <row r="755" spans="1:16" x14ac:dyDescent="0.55000000000000004">
      <c r="A755" s="73">
        <v>753</v>
      </c>
      <c r="B755" s="74">
        <v>334.97116000854521</v>
      </c>
      <c r="C755" s="98">
        <f t="shared" si="111"/>
        <v>60000</v>
      </c>
      <c r="D755" s="73" t="s">
        <v>150</v>
      </c>
      <c r="E755" s="98">
        <f t="shared" si="112"/>
        <v>50245.674001281783</v>
      </c>
      <c r="F755" s="77">
        <f t="shared" si="113"/>
        <v>-9754.3259987182173</v>
      </c>
      <c r="G755" s="48"/>
      <c r="H755" s="98">
        <f t="shared" si="114"/>
        <v>100000</v>
      </c>
      <c r="I755" s="73">
        <v>5000</v>
      </c>
      <c r="J755" s="98">
        <f t="shared" si="115"/>
        <v>50245.674001281783</v>
      </c>
      <c r="K755" s="77">
        <f t="shared" si="116"/>
        <v>-54754.325998718217</v>
      </c>
      <c r="M755" s="98">
        <f t="shared" si="117"/>
        <v>60000</v>
      </c>
      <c r="N755" s="73">
        <f t="shared" si="118"/>
        <v>0</v>
      </c>
      <c r="O755" s="98">
        <f t="shared" si="119"/>
        <v>50245.674001281783</v>
      </c>
      <c r="P755" s="77">
        <f t="shared" si="120"/>
        <v>-9754.3259987182173</v>
      </c>
    </row>
    <row r="756" spans="1:16" x14ac:dyDescent="0.55000000000000004">
      <c r="A756" s="73">
        <v>754</v>
      </c>
      <c r="B756" s="74">
        <v>531.33945738090142</v>
      </c>
      <c r="C756" s="98">
        <f t="shared" si="111"/>
        <v>60000</v>
      </c>
      <c r="D756" s="73" t="s">
        <v>150</v>
      </c>
      <c r="E756" s="98">
        <f t="shared" si="112"/>
        <v>75000</v>
      </c>
      <c r="F756" s="77">
        <f t="shared" si="113"/>
        <v>15000</v>
      </c>
      <c r="G756" s="48"/>
      <c r="H756" s="98">
        <f t="shared" si="114"/>
        <v>100000</v>
      </c>
      <c r="I756" s="73">
        <v>5000</v>
      </c>
      <c r="J756" s="98">
        <f t="shared" si="115"/>
        <v>79700.918607135216</v>
      </c>
      <c r="K756" s="77">
        <f t="shared" si="116"/>
        <v>-25299.081392864784</v>
      </c>
      <c r="M756" s="98">
        <f t="shared" si="117"/>
        <v>100000</v>
      </c>
      <c r="N756" s="73">
        <f t="shared" si="118"/>
        <v>5000</v>
      </c>
      <c r="O756" s="98">
        <f t="shared" si="119"/>
        <v>79700.918607135216</v>
      </c>
      <c r="P756" s="77">
        <f t="shared" si="120"/>
        <v>-25299.081392864784</v>
      </c>
    </row>
    <row r="757" spans="1:16" x14ac:dyDescent="0.55000000000000004">
      <c r="A757" s="73">
        <v>755</v>
      </c>
      <c r="B757" s="74">
        <v>465.32792138431955</v>
      </c>
      <c r="C757" s="98">
        <f t="shared" si="111"/>
        <v>60000</v>
      </c>
      <c r="D757" s="73" t="s">
        <v>150</v>
      </c>
      <c r="E757" s="98">
        <f t="shared" si="112"/>
        <v>69799.188207647938</v>
      </c>
      <c r="F757" s="77">
        <f t="shared" si="113"/>
        <v>9799.1882076479378</v>
      </c>
      <c r="G757" s="48"/>
      <c r="H757" s="98">
        <f t="shared" si="114"/>
        <v>100000</v>
      </c>
      <c r="I757" s="73">
        <v>5000</v>
      </c>
      <c r="J757" s="98">
        <f t="shared" si="115"/>
        <v>69799.188207647938</v>
      </c>
      <c r="K757" s="77">
        <f t="shared" si="116"/>
        <v>-35200.811792352062</v>
      </c>
      <c r="M757" s="98">
        <f t="shared" si="117"/>
        <v>60000</v>
      </c>
      <c r="N757" s="73">
        <f t="shared" si="118"/>
        <v>0</v>
      </c>
      <c r="O757" s="98">
        <f t="shared" si="119"/>
        <v>69799.188207647938</v>
      </c>
      <c r="P757" s="77">
        <f t="shared" si="120"/>
        <v>9799.1882076479378</v>
      </c>
    </row>
    <row r="758" spans="1:16" x14ac:dyDescent="0.55000000000000004">
      <c r="A758" s="73">
        <v>756</v>
      </c>
      <c r="B758" s="74">
        <v>401.55034028138067</v>
      </c>
      <c r="C758" s="98">
        <f t="shared" si="111"/>
        <v>60000</v>
      </c>
      <c r="D758" s="73" t="s">
        <v>150</v>
      </c>
      <c r="E758" s="98">
        <f t="shared" si="112"/>
        <v>60232.551042207102</v>
      </c>
      <c r="F758" s="77">
        <f t="shared" si="113"/>
        <v>232.551042207102</v>
      </c>
      <c r="G758" s="48"/>
      <c r="H758" s="98">
        <f t="shared" si="114"/>
        <v>100000</v>
      </c>
      <c r="I758" s="73">
        <v>5000</v>
      </c>
      <c r="J758" s="98">
        <f t="shared" si="115"/>
        <v>60232.551042207102</v>
      </c>
      <c r="K758" s="77">
        <f t="shared" si="116"/>
        <v>-44767.448957792898</v>
      </c>
      <c r="M758" s="98">
        <f t="shared" si="117"/>
        <v>60000</v>
      </c>
      <c r="N758" s="73">
        <f t="shared" si="118"/>
        <v>0</v>
      </c>
      <c r="O758" s="98">
        <f t="shared" si="119"/>
        <v>60232.551042207102</v>
      </c>
      <c r="P758" s="77">
        <f t="shared" si="120"/>
        <v>232.551042207102</v>
      </c>
    </row>
    <row r="759" spans="1:16" x14ac:dyDescent="0.55000000000000004">
      <c r="A759" s="73">
        <v>757</v>
      </c>
      <c r="B759" s="74">
        <v>755.81530198065127</v>
      </c>
      <c r="C759" s="98">
        <f t="shared" si="111"/>
        <v>60000</v>
      </c>
      <c r="D759" s="73" t="s">
        <v>150</v>
      </c>
      <c r="E759" s="98">
        <f t="shared" si="112"/>
        <v>75000</v>
      </c>
      <c r="F759" s="77">
        <f t="shared" si="113"/>
        <v>15000</v>
      </c>
      <c r="G759" s="48"/>
      <c r="H759" s="98">
        <f t="shared" si="114"/>
        <v>100000</v>
      </c>
      <c r="I759" s="73">
        <v>5000</v>
      </c>
      <c r="J759" s="98">
        <f t="shared" si="115"/>
        <v>113372.29529709769</v>
      </c>
      <c r="K759" s="77">
        <f t="shared" si="116"/>
        <v>8372.2952970976912</v>
      </c>
      <c r="M759" s="98">
        <f t="shared" si="117"/>
        <v>100000</v>
      </c>
      <c r="N759" s="73">
        <f t="shared" si="118"/>
        <v>5000</v>
      </c>
      <c r="O759" s="98">
        <f t="shared" si="119"/>
        <v>113372.29529709769</v>
      </c>
      <c r="P759" s="77">
        <f t="shared" si="120"/>
        <v>8372.2952970976912</v>
      </c>
    </row>
    <row r="760" spans="1:16" x14ac:dyDescent="0.55000000000000004">
      <c r="A760" s="73">
        <v>758</v>
      </c>
      <c r="B760" s="74">
        <v>772.00231940672018</v>
      </c>
      <c r="C760" s="98">
        <f t="shared" si="111"/>
        <v>60000</v>
      </c>
      <c r="D760" s="73" t="s">
        <v>150</v>
      </c>
      <c r="E760" s="98">
        <f t="shared" si="112"/>
        <v>75000</v>
      </c>
      <c r="F760" s="77">
        <f t="shared" si="113"/>
        <v>15000</v>
      </c>
      <c r="G760" s="48"/>
      <c r="H760" s="98">
        <f t="shared" si="114"/>
        <v>100000</v>
      </c>
      <c r="I760" s="73">
        <v>5000</v>
      </c>
      <c r="J760" s="98">
        <f t="shared" si="115"/>
        <v>115800.34791100802</v>
      </c>
      <c r="K760" s="77">
        <f t="shared" si="116"/>
        <v>10800.347911008022</v>
      </c>
      <c r="M760" s="98">
        <f t="shared" si="117"/>
        <v>100000</v>
      </c>
      <c r="N760" s="73">
        <f t="shared" si="118"/>
        <v>5000</v>
      </c>
      <c r="O760" s="98">
        <f t="shared" si="119"/>
        <v>115800.34791100802</v>
      </c>
      <c r="P760" s="77">
        <f t="shared" si="120"/>
        <v>10800.347911008022</v>
      </c>
    </row>
    <row r="761" spans="1:16" x14ac:dyDescent="0.55000000000000004">
      <c r="A761" s="73">
        <v>759</v>
      </c>
      <c r="B761" s="74">
        <v>283.49864192632833</v>
      </c>
      <c r="C761" s="98">
        <f t="shared" si="111"/>
        <v>60000</v>
      </c>
      <c r="D761" s="73" t="s">
        <v>150</v>
      </c>
      <c r="E761" s="98">
        <f t="shared" si="112"/>
        <v>42524.796288949248</v>
      </c>
      <c r="F761" s="77">
        <f t="shared" si="113"/>
        <v>-17475.203711050752</v>
      </c>
      <c r="G761" s="48"/>
      <c r="H761" s="98">
        <f t="shared" si="114"/>
        <v>100000</v>
      </c>
      <c r="I761" s="73">
        <v>5000</v>
      </c>
      <c r="J761" s="98">
        <f t="shared" si="115"/>
        <v>42524.796288949248</v>
      </c>
      <c r="K761" s="77">
        <f t="shared" si="116"/>
        <v>-62475.203711050752</v>
      </c>
      <c r="M761" s="98">
        <f t="shared" si="117"/>
        <v>60000</v>
      </c>
      <c r="N761" s="73">
        <f t="shared" si="118"/>
        <v>0</v>
      </c>
      <c r="O761" s="98">
        <f t="shared" si="119"/>
        <v>42524.796288949248</v>
      </c>
      <c r="P761" s="77">
        <f t="shared" si="120"/>
        <v>-17475.203711050752</v>
      </c>
    </row>
    <row r="762" spans="1:16" x14ac:dyDescent="0.55000000000000004">
      <c r="A762" s="73">
        <v>760</v>
      </c>
      <c r="B762" s="74">
        <v>377.74590289010285</v>
      </c>
      <c r="C762" s="98">
        <f t="shared" si="111"/>
        <v>60000</v>
      </c>
      <c r="D762" s="73" t="s">
        <v>150</v>
      </c>
      <c r="E762" s="98">
        <f t="shared" si="112"/>
        <v>56661.885433515425</v>
      </c>
      <c r="F762" s="77">
        <f t="shared" si="113"/>
        <v>-3338.1145664845753</v>
      </c>
      <c r="G762" s="48"/>
      <c r="H762" s="98">
        <f t="shared" si="114"/>
        <v>100000</v>
      </c>
      <c r="I762" s="73">
        <v>5000</v>
      </c>
      <c r="J762" s="98">
        <f t="shared" si="115"/>
        <v>56661.885433515425</v>
      </c>
      <c r="K762" s="77">
        <f t="shared" si="116"/>
        <v>-48338.114566484575</v>
      </c>
      <c r="M762" s="98">
        <f t="shared" si="117"/>
        <v>60000</v>
      </c>
      <c r="N762" s="73">
        <f t="shared" si="118"/>
        <v>0</v>
      </c>
      <c r="O762" s="98">
        <f t="shared" si="119"/>
        <v>56661.885433515425</v>
      </c>
      <c r="P762" s="77">
        <f t="shared" si="120"/>
        <v>-3338.1145664845753</v>
      </c>
    </row>
    <row r="763" spans="1:16" x14ac:dyDescent="0.55000000000000004">
      <c r="A763" s="73">
        <v>761</v>
      </c>
      <c r="B763" s="74">
        <v>581.47526474806978</v>
      </c>
      <c r="C763" s="98">
        <f t="shared" si="111"/>
        <v>60000</v>
      </c>
      <c r="D763" s="73" t="s">
        <v>150</v>
      </c>
      <c r="E763" s="98">
        <f t="shared" si="112"/>
        <v>75000</v>
      </c>
      <c r="F763" s="77">
        <f t="shared" si="113"/>
        <v>15000</v>
      </c>
      <c r="G763" s="48"/>
      <c r="H763" s="98">
        <f t="shared" si="114"/>
        <v>100000</v>
      </c>
      <c r="I763" s="73">
        <v>5000</v>
      </c>
      <c r="J763" s="98">
        <f t="shared" si="115"/>
        <v>87221.289712210462</v>
      </c>
      <c r="K763" s="77">
        <f t="shared" si="116"/>
        <v>-17778.710287789538</v>
      </c>
      <c r="M763" s="98">
        <f t="shared" si="117"/>
        <v>100000</v>
      </c>
      <c r="N763" s="73">
        <f t="shared" si="118"/>
        <v>5000</v>
      </c>
      <c r="O763" s="98">
        <f t="shared" si="119"/>
        <v>87221.289712210462</v>
      </c>
      <c r="P763" s="77">
        <f t="shared" si="120"/>
        <v>-17778.710287789538</v>
      </c>
    </row>
    <row r="764" spans="1:16" x14ac:dyDescent="0.55000000000000004">
      <c r="A764" s="73">
        <v>762</v>
      </c>
      <c r="B764" s="74">
        <v>692.77016510513624</v>
      </c>
      <c r="C764" s="98">
        <f t="shared" si="111"/>
        <v>60000</v>
      </c>
      <c r="D764" s="73" t="s">
        <v>150</v>
      </c>
      <c r="E764" s="98">
        <f t="shared" si="112"/>
        <v>75000</v>
      </c>
      <c r="F764" s="77">
        <f t="shared" si="113"/>
        <v>15000</v>
      </c>
      <c r="G764" s="48"/>
      <c r="H764" s="98">
        <f t="shared" si="114"/>
        <v>100000</v>
      </c>
      <c r="I764" s="73">
        <v>5000</v>
      </c>
      <c r="J764" s="98">
        <f t="shared" si="115"/>
        <v>103915.52476577043</v>
      </c>
      <c r="K764" s="77">
        <f t="shared" si="116"/>
        <v>-1084.4752342295687</v>
      </c>
      <c r="M764" s="98">
        <f t="shared" si="117"/>
        <v>100000</v>
      </c>
      <c r="N764" s="73">
        <f t="shared" si="118"/>
        <v>5000</v>
      </c>
      <c r="O764" s="98">
        <f t="shared" si="119"/>
        <v>103915.52476577043</v>
      </c>
      <c r="P764" s="77">
        <f t="shared" si="120"/>
        <v>-1084.4752342295687</v>
      </c>
    </row>
    <row r="765" spans="1:16" x14ac:dyDescent="0.55000000000000004">
      <c r="A765" s="73">
        <v>763</v>
      </c>
      <c r="B765" s="74">
        <v>346.34235663930173</v>
      </c>
      <c r="C765" s="98">
        <f t="shared" si="111"/>
        <v>60000</v>
      </c>
      <c r="D765" s="73" t="s">
        <v>150</v>
      </c>
      <c r="E765" s="98">
        <f t="shared" si="112"/>
        <v>51951.353495895259</v>
      </c>
      <c r="F765" s="77">
        <f t="shared" si="113"/>
        <v>-8048.6465041047413</v>
      </c>
      <c r="G765" s="48"/>
      <c r="H765" s="98">
        <f t="shared" si="114"/>
        <v>100000</v>
      </c>
      <c r="I765" s="73">
        <v>5000</v>
      </c>
      <c r="J765" s="98">
        <f t="shared" si="115"/>
        <v>51951.353495895259</v>
      </c>
      <c r="K765" s="77">
        <f t="shared" si="116"/>
        <v>-53048.646504104741</v>
      </c>
      <c r="M765" s="98">
        <f t="shared" si="117"/>
        <v>60000</v>
      </c>
      <c r="N765" s="73">
        <f t="shared" si="118"/>
        <v>0</v>
      </c>
      <c r="O765" s="98">
        <f t="shared" si="119"/>
        <v>51951.353495895259</v>
      </c>
      <c r="P765" s="77">
        <f t="shared" si="120"/>
        <v>-8048.6465041047413</v>
      </c>
    </row>
    <row r="766" spans="1:16" x14ac:dyDescent="0.55000000000000004">
      <c r="A766" s="73">
        <v>764</v>
      </c>
      <c r="B766" s="74">
        <v>658.89461958677941</v>
      </c>
      <c r="C766" s="98">
        <f t="shared" si="111"/>
        <v>60000</v>
      </c>
      <c r="D766" s="73" t="s">
        <v>150</v>
      </c>
      <c r="E766" s="98">
        <f t="shared" si="112"/>
        <v>75000</v>
      </c>
      <c r="F766" s="77">
        <f t="shared" si="113"/>
        <v>15000</v>
      </c>
      <c r="G766" s="48"/>
      <c r="H766" s="98">
        <f t="shared" si="114"/>
        <v>100000</v>
      </c>
      <c r="I766" s="73">
        <v>5000</v>
      </c>
      <c r="J766" s="98">
        <f t="shared" si="115"/>
        <v>98834.192938016917</v>
      </c>
      <c r="K766" s="77">
        <f t="shared" si="116"/>
        <v>-6165.8070619830833</v>
      </c>
      <c r="M766" s="98">
        <f t="shared" si="117"/>
        <v>100000</v>
      </c>
      <c r="N766" s="73">
        <f t="shared" si="118"/>
        <v>5000</v>
      </c>
      <c r="O766" s="98">
        <f t="shared" si="119"/>
        <v>98834.192938016917</v>
      </c>
      <c r="P766" s="77">
        <f t="shared" si="120"/>
        <v>-6165.8070619830833</v>
      </c>
    </row>
    <row r="767" spans="1:16" x14ac:dyDescent="0.55000000000000004">
      <c r="A767" s="73">
        <v>765</v>
      </c>
      <c r="B767" s="74">
        <v>294.37543870357371</v>
      </c>
      <c r="C767" s="98">
        <f t="shared" si="111"/>
        <v>60000</v>
      </c>
      <c r="D767" s="73" t="s">
        <v>150</v>
      </c>
      <c r="E767" s="98">
        <f t="shared" si="112"/>
        <v>44156.315805536055</v>
      </c>
      <c r="F767" s="77">
        <f t="shared" si="113"/>
        <v>-15843.684194463945</v>
      </c>
      <c r="G767" s="48"/>
      <c r="H767" s="98">
        <f t="shared" si="114"/>
        <v>100000</v>
      </c>
      <c r="I767" s="73">
        <v>5000</v>
      </c>
      <c r="J767" s="98">
        <f t="shared" si="115"/>
        <v>44156.315805536055</v>
      </c>
      <c r="K767" s="77">
        <f t="shared" si="116"/>
        <v>-60843.684194463945</v>
      </c>
      <c r="M767" s="98">
        <f t="shared" si="117"/>
        <v>60000</v>
      </c>
      <c r="N767" s="73">
        <f t="shared" si="118"/>
        <v>0</v>
      </c>
      <c r="O767" s="98">
        <f t="shared" si="119"/>
        <v>44156.315805536055</v>
      </c>
      <c r="P767" s="77">
        <f t="shared" si="120"/>
        <v>-15843.684194463945</v>
      </c>
    </row>
    <row r="768" spans="1:16" x14ac:dyDescent="0.55000000000000004">
      <c r="A768" s="73">
        <v>766</v>
      </c>
      <c r="B768" s="74">
        <v>589.22086245307787</v>
      </c>
      <c r="C768" s="98">
        <f t="shared" si="111"/>
        <v>60000</v>
      </c>
      <c r="D768" s="73" t="s">
        <v>150</v>
      </c>
      <c r="E768" s="98">
        <f t="shared" si="112"/>
        <v>75000</v>
      </c>
      <c r="F768" s="77">
        <f t="shared" si="113"/>
        <v>15000</v>
      </c>
      <c r="G768" s="48"/>
      <c r="H768" s="98">
        <f t="shared" si="114"/>
        <v>100000</v>
      </c>
      <c r="I768" s="73">
        <v>5000</v>
      </c>
      <c r="J768" s="98">
        <f t="shared" si="115"/>
        <v>88383.129367961679</v>
      </c>
      <c r="K768" s="77">
        <f t="shared" si="116"/>
        <v>-16616.870632038321</v>
      </c>
      <c r="M768" s="98">
        <f t="shared" si="117"/>
        <v>100000</v>
      </c>
      <c r="N768" s="73">
        <f t="shared" si="118"/>
        <v>5000</v>
      </c>
      <c r="O768" s="98">
        <f t="shared" si="119"/>
        <v>88383.129367961679</v>
      </c>
      <c r="P768" s="77">
        <f t="shared" si="120"/>
        <v>-16616.870632038321</v>
      </c>
    </row>
    <row r="769" spans="1:16" x14ac:dyDescent="0.55000000000000004">
      <c r="A769" s="73">
        <v>767</v>
      </c>
      <c r="B769" s="74">
        <v>238.38007751701406</v>
      </c>
      <c r="C769" s="98">
        <f t="shared" si="111"/>
        <v>60000</v>
      </c>
      <c r="D769" s="73" t="s">
        <v>150</v>
      </c>
      <c r="E769" s="98">
        <f t="shared" si="112"/>
        <v>35757.011627552107</v>
      </c>
      <c r="F769" s="77">
        <f t="shared" si="113"/>
        <v>-24242.988372447893</v>
      </c>
      <c r="G769" s="48"/>
      <c r="H769" s="98">
        <f t="shared" si="114"/>
        <v>100000</v>
      </c>
      <c r="I769" s="73">
        <v>5000</v>
      </c>
      <c r="J769" s="98">
        <f t="shared" si="115"/>
        <v>35757.011627552107</v>
      </c>
      <c r="K769" s="77">
        <f t="shared" si="116"/>
        <v>-69242.9883724479</v>
      </c>
      <c r="M769" s="98">
        <f t="shared" si="117"/>
        <v>60000</v>
      </c>
      <c r="N769" s="73">
        <f t="shared" si="118"/>
        <v>0</v>
      </c>
      <c r="O769" s="98">
        <f t="shared" si="119"/>
        <v>35757.011627552107</v>
      </c>
      <c r="P769" s="77">
        <f t="shared" si="120"/>
        <v>-24242.988372447893</v>
      </c>
    </row>
    <row r="770" spans="1:16" x14ac:dyDescent="0.55000000000000004">
      <c r="A770" s="73">
        <v>768</v>
      </c>
      <c r="B770" s="74">
        <v>777.11111789300207</v>
      </c>
      <c r="C770" s="98">
        <f t="shared" si="111"/>
        <v>60000</v>
      </c>
      <c r="D770" s="73" t="s">
        <v>150</v>
      </c>
      <c r="E770" s="98">
        <f t="shared" si="112"/>
        <v>75000</v>
      </c>
      <c r="F770" s="77">
        <f t="shared" si="113"/>
        <v>15000</v>
      </c>
      <c r="G770" s="48"/>
      <c r="H770" s="98">
        <f t="shared" si="114"/>
        <v>100000</v>
      </c>
      <c r="I770" s="73">
        <v>5000</v>
      </c>
      <c r="J770" s="98">
        <f t="shared" si="115"/>
        <v>116566.66768395031</v>
      </c>
      <c r="K770" s="77">
        <f t="shared" si="116"/>
        <v>11566.667683950305</v>
      </c>
      <c r="M770" s="98">
        <f t="shared" si="117"/>
        <v>100000</v>
      </c>
      <c r="N770" s="73">
        <f t="shared" si="118"/>
        <v>5000</v>
      </c>
      <c r="O770" s="98">
        <f t="shared" si="119"/>
        <v>116566.66768395031</v>
      </c>
      <c r="P770" s="77">
        <f t="shared" si="120"/>
        <v>11566.667683950305</v>
      </c>
    </row>
    <row r="771" spans="1:16" x14ac:dyDescent="0.55000000000000004">
      <c r="A771" s="73">
        <v>769</v>
      </c>
      <c r="B771" s="74">
        <v>740.72695089571823</v>
      </c>
      <c r="C771" s="98">
        <f t="shared" si="111"/>
        <v>60000</v>
      </c>
      <c r="D771" s="73" t="s">
        <v>150</v>
      </c>
      <c r="E771" s="98">
        <f t="shared" si="112"/>
        <v>75000</v>
      </c>
      <c r="F771" s="77">
        <f t="shared" si="113"/>
        <v>15000</v>
      </c>
      <c r="G771" s="48"/>
      <c r="H771" s="98">
        <f t="shared" si="114"/>
        <v>100000</v>
      </c>
      <c r="I771" s="73">
        <v>5000</v>
      </c>
      <c r="J771" s="98">
        <f t="shared" si="115"/>
        <v>111109.04263435774</v>
      </c>
      <c r="K771" s="77">
        <f t="shared" si="116"/>
        <v>6109.0426343577419</v>
      </c>
      <c r="M771" s="98">
        <f t="shared" si="117"/>
        <v>100000</v>
      </c>
      <c r="N771" s="73">
        <f t="shared" si="118"/>
        <v>5000</v>
      </c>
      <c r="O771" s="98">
        <f t="shared" si="119"/>
        <v>111109.04263435774</v>
      </c>
      <c r="P771" s="77">
        <f t="shared" si="120"/>
        <v>6109.0426343577419</v>
      </c>
    </row>
    <row r="772" spans="1:16" x14ac:dyDescent="0.55000000000000004">
      <c r="A772" s="73">
        <v>770</v>
      </c>
      <c r="B772" s="74">
        <v>495.50462355418563</v>
      </c>
      <c r="C772" s="98">
        <f t="shared" ref="C772:C835" si="121">($S$2*$S$7)</f>
        <v>60000</v>
      </c>
      <c r="D772" s="73" t="s">
        <v>150</v>
      </c>
      <c r="E772" s="98">
        <f t="shared" ref="E772:E835" si="122">IF(B772&gt;500,500*$S$8,B772*$S$8)</f>
        <v>74325.693533127851</v>
      </c>
      <c r="F772" s="77">
        <f t="shared" ref="F772:F835" si="123">E772-C772</f>
        <v>14325.693533127851</v>
      </c>
      <c r="G772" s="48"/>
      <c r="H772" s="98">
        <f t="shared" ref="H772:H835" si="124">$T$2*$T$7</f>
        <v>100000</v>
      </c>
      <c r="I772" s="73">
        <v>5000</v>
      </c>
      <c r="J772" s="98">
        <f t="shared" ref="J772:J835" si="125">B772*$S$8</f>
        <v>74325.693533127851</v>
      </c>
      <c r="K772" s="77">
        <f t="shared" ref="K772:K835" si="126">J772-(H772+I772)</f>
        <v>-30674.306466872149</v>
      </c>
      <c r="M772" s="98">
        <f t="shared" ref="M772:M835" si="127">IF(B772&gt;500,$T$2*$T$7,$S$2*$S$7)</f>
        <v>60000</v>
      </c>
      <c r="N772" s="73">
        <f t="shared" ref="N772:N835" si="128">IF(B772&gt;500,5000,0)</f>
        <v>0</v>
      </c>
      <c r="O772" s="98">
        <f t="shared" ref="O772:O835" si="129">B772*$S$8</f>
        <v>74325.693533127851</v>
      </c>
      <c r="P772" s="77">
        <f t="shared" ref="P772:P835" si="130">O772-(M772+N772)</f>
        <v>14325.693533127851</v>
      </c>
    </row>
    <row r="773" spans="1:16" x14ac:dyDescent="0.55000000000000004">
      <c r="A773" s="73">
        <v>771</v>
      </c>
      <c r="B773" s="74">
        <v>239.62523270363477</v>
      </c>
      <c r="C773" s="98">
        <f t="shared" si="121"/>
        <v>60000</v>
      </c>
      <c r="D773" s="73" t="s">
        <v>150</v>
      </c>
      <c r="E773" s="98">
        <f t="shared" si="122"/>
        <v>35943.784905545217</v>
      </c>
      <c r="F773" s="77">
        <f t="shared" si="123"/>
        <v>-24056.215094454783</v>
      </c>
      <c r="G773" s="48"/>
      <c r="H773" s="98">
        <f t="shared" si="124"/>
        <v>100000</v>
      </c>
      <c r="I773" s="73">
        <v>5000</v>
      </c>
      <c r="J773" s="98">
        <f t="shared" si="125"/>
        <v>35943.784905545217</v>
      </c>
      <c r="K773" s="77">
        <f t="shared" si="126"/>
        <v>-69056.21509445479</v>
      </c>
      <c r="M773" s="98">
        <f t="shared" si="127"/>
        <v>60000</v>
      </c>
      <c r="N773" s="73">
        <f t="shared" si="128"/>
        <v>0</v>
      </c>
      <c r="O773" s="98">
        <f t="shared" si="129"/>
        <v>35943.784905545217</v>
      </c>
      <c r="P773" s="77">
        <f t="shared" si="130"/>
        <v>-24056.215094454783</v>
      </c>
    </row>
    <row r="774" spans="1:16" x14ac:dyDescent="0.55000000000000004">
      <c r="A774" s="73">
        <v>772</v>
      </c>
      <c r="B774" s="74">
        <v>245.44816431165503</v>
      </c>
      <c r="C774" s="98">
        <f t="shared" si="121"/>
        <v>60000</v>
      </c>
      <c r="D774" s="73" t="s">
        <v>150</v>
      </c>
      <c r="E774" s="98">
        <f t="shared" si="122"/>
        <v>36817.224646748255</v>
      </c>
      <c r="F774" s="77">
        <f t="shared" si="123"/>
        <v>-23182.775353251745</v>
      </c>
      <c r="G774" s="48"/>
      <c r="H774" s="98">
        <f t="shared" si="124"/>
        <v>100000</v>
      </c>
      <c r="I774" s="73">
        <v>5000</v>
      </c>
      <c r="J774" s="98">
        <f t="shared" si="125"/>
        <v>36817.224646748255</v>
      </c>
      <c r="K774" s="77">
        <f t="shared" si="126"/>
        <v>-68182.775353251753</v>
      </c>
      <c r="M774" s="98">
        <f t="shared" si="127"/>
        <v>60000</v>
      </c>
      <c r="N774" s="73">
        <f t="shared" si="128"/>
        <v>0</v>
      </c>
      <c r="O774" s="98">
        <f t="shared" si="129"/>
        <v>36817.224646748255</v>
      </c>
      <c r="P774" s="77">
        <f t="shared" si="130"/>
        <v>-23182.775353251745</v>
      </c>
    </row>
    <row r="775" spans="1:16" x14ac:dyDescent="0.55000000000000004">
      <c r="A775" s="73">
        <v>773</v>
      </c>
      <c r="B775" s="74">
        <v>222.06488235114597</v>
      </c>
      <c r="C775" s="98">
        <f t="shared" si="121"/>
        <v>60000</v>
      </c>
      <c r="D775" s="73" t="s">
        <v>150</v>
      </c>
      <c r="E775" s="98">
        <f t="shared" si="122"/>
        <v>33309.732352671897</v>
      </c>
      <c r="F775" s="77">
        <f t="shared" si="123"/>
        <v>-26690.267647328103</v>
      </c>
      <c r="G775" s="48"/>
      <c r="H775" s="98">
        <f t="shared" si="124"/>
        <v>100000</v>
      </c>
      <c r="I775" s="73">
        <v>5000</v>
      </c>
      <c r="J775" s="98">
        <f t="shared" si="125"/>
        <v>33309.732352671897</v>
      </c>
      <c r="K775" s="77">
        <f t="shared" si="126"/>
        <v>-71690.267647328103</v>
      </c>
      <c r="M775" s="98">
        <f t="shared" si="127"/>
        <v>60000</v>
      </c>
      <c r="N775" s="73">
        <f t="shared" si="128"/>
        <v>0</v>
      </c>
      <c r="O775" s="98">
        <f t="shared" si="129"/>
        <v>33309.732352671897</v>
      </c>
      <c r="P775" s="77">
        <f t="shared" si="130"/>
        <v>-26690.267647328103</v>
      </c>
    </row>
    <row r="776" spans="1:16" x14ac:dyDescent="0.55000000000000004">
      <c r="A776" s="73">
        <v>774</v>
      </c>
      <c r="B776" s="74">
        <v>283.91979735709708</v>
      </c>
      <c r="C776" s="98">
        <f t="shared" si="121"/>
        <v>60000</v>
      </c>
      <c r="D776" s="73" t="s">
        <v>150</v>
      </c>
      <c r="E776" s="98">
        <f t="shared" si="122"/>
        <v>42587.969603564561</v>
      </c>
      <c r="F776" s="77">
        <f t="shared" si="123"/>
        <v>-17412.030396435439</v>
      </c>
      <c r="G776" s="48"/>
      <c r="H776" s="98">
        <f t="shared" si="124"/>
        <v>100000</v>
      </c>
      <c r="I776" s="73">
        <v>5000</v>
      </c>
      <c r="J776" s="98">
        <f t="shared" si="125"/>
        <v>42587.969603564561</v>
      </c>
      <c r="K776" s="77">
        <f t="shared" si="126"/>
        <v>-62412.030396435439</v>
      </c>
      <c r="M776" s="98">
        <f t="shared" si="127"/>
        <v>60000</v>
      </c>
      <c r="N776" s="73">
        <f t="shared" si="128"/>
        <v>0</v>
      </c>
      <c r="O776" s="98">
        <f t="shared" si="129"/>
        <v>42587.969603564561</v>
      </c>
      <c r="P776" s="77">
        <f t="shared" si="130"/>
        <v>-17412.030396435439</v>
      </c>
    </row>
    <row r="777" spans="1:16" x14ac:dyDescent="0.55000000000000004">
      <c r="A777" s="73">
        <v>775</v>
      </c>
      <c r="B777" s="74">
        <v>501.41911069063389</v>
      </c>
      <c r="C777" s="98">
        <f t="shared" si="121"/>
        <v>60000</v>
      </c>
      <c r="D777" s="73" t="s">
        <v>150</v>
      </c>
      <c r="E777" s="98">
        <f t="shared" si="122"/>
        <v>75000</v>
      </c>
      <c r="F777" s="77">
        <f t="shared" si="123"/>
        <v>15000</v>
      </c>
      <c r="G777" s="48"/>
      <c r="H777" s="98">
        <f t="shared" si="124"/>
        <v>100000</v>
      </c>
      <c r="I777" s="73">
        <v>5000</v>
      </c>
      <c r="J777" s="98">
        <f t="shared" si="125"/>
        <v>75212.866603595088</v>
      </c>
      <c r="K777" s="77">
        <f t="shared" si="126"/>
        <v>-29787.133396404912</v>
      </c>
      <c r="M777" s="98">
        <f t="shared" si="127"/>
        <v>100000</v>
      </c>
      <c r="N777" s="73">
        <f t="shared" si="128"/>
        <v>5000</v>
      </c>
      <c r="O777" s="98">
        <f t="shared" si="129"/>
        <v>75212.866603595088</v>
      </c>
      <c r="P777" s="77">
        <f t="shared" si="130"/>
        <v>-29787.133396404912</v>
      </c>
    </row>
    <row r="778" spans="1:16" x14ac:dyDescent="0.55000000000000004">
      <c r="A778" s="73">
        <v>776</v>
      </c>
      <c r="B778" s="74">
        <v>205.16373180333872</v>
      </c>
      <c r="C778" s="98">
        <f t="shared" si="121"/>
        <v>60000</v>
      </c>
      <c r="D778" s="73" t="s">
        <v>150</v>
      </c>
      <c r="E778" s="98">
        <f t="shared" si="122"/>
        <v>30774.559770500808</v>
      </c>
      <c r="F778" s="77">
        <f t="shared" si="123"/>
        <v>-29225.440229499192</v>
      </c>
      <c r="G778" s="48"/>
      <c r="H778" s="98">
        <f t="shared" si="124"/>
        <v>100000</v>
      </c>
      <c r="I778" s="73">
        <v>5000</v>
      </c>
      <c r="J778" s="98">
        <f t="shared" si="125"/>
        <v>30774.559770500808</v>
      </c>
      <c r="K778" s="77">
        <f t="shared" si="126"/>
        <v>-74225.440229499189</v>
      </c>
      <c r="M778" s="98">
        <f t="shared" si="127"/>
        <v>60000</v>
      </c>
      <c r="N778" s="73">
        <f t="shared" si="128"/>
        <v>0</v>
      </c>
      <c r="O778" s="98">
        <f t="shared" si="129"/>
        <v>30774.559770500808</v>
      </c>
      <c r="P778" s="77">
        <f t="shared" si="130"/>
        <v>-29225.440229499192</v>
      </c>
    </row>
    <row r="779" spans="1:16" x14ac:dyDescent="0.55000000000000004">
      <c r="A779" s="73">
        <v>777</v>
      </c>
      <c r="B779" s="74">
        <v>429.21842097231973</v>
      </c>
      <c r="C779" s="98">
        <f t="shared" si="121"/>
        <v>60000</v>
      </c>
      <c r="D779" s="73" t="s">
        <v>150</v>
      </c>
      <c r="E779" s="98">
        <f t="shared" si="122"/>
        <v>64382.763145847959</v>
      </c>
      <c r="F779" s="77">
        <f t="shared" si="123"/>
        <v>4382.7631458479591</v>
      </c>
      <c r="G779" s="48"/>
      <c r="H779" s="98">
        <f t="shared" si="124"/>
        <v>100000</v>
      </c>
      <c r="I779" s="73">
        <v>5000</v>
      </c>
      <c r="J779" s="98">
        <f t="shared" si="125"/>
        <v>64382.763145847959</v>
      </c>
      <c r="K779" s="77">
        <f t="shared" si="126"/>
        <v>-40617.236854152041</v>
      </c>
      <c r="M779" s="98">
        <f t="shared" si="127"/>
        <v>60000</v>
      </c>
      <c r="N779" s="73">
        <f t="shared" si="128"/>
        <v>0</v>
      </c>
      <c r="O779" s="98">
        <f t="shared" si="129"/>
        <v>64382.763145847959</v>
      </c>
      <c r="P779" s="77">
        <f t="shared" si="130"/>
        <v>4382.7631458479591</v>
      </c>
    </row>
    <row r="780" spans="1:16" x14ac:dyDescent="0.55000000000000004">
      <c r="A780" s="73">
        <v>778</v>
      </c>
      <c r="B780" s="74">
        <v>239.25901058992278</v>
      </c>
      <c r="C780" s="98">
        <f t="shared" si="121"/>
        <v>60000</v>
      </c>
      <c r="D780" s="73" t="s">
        <v>150</v>
      </c>
      <c r="E780" s="98">
        <f t="shared" si="122"/>
        <v>35888.851588488418</v>
      </c>
      <c r="F780" s="77">
        <f t="shared" si="123"/>
        <v>-24111.148411511582</v>
      </c>
      <c r="G780" s="48"/>
      <c r="H780" s="98">
        <f t="shared" si="124"/>
        <v>100000</v>
      </c>
      <c r="I780" s="73">
        <v>5000</v>
      </c>
      <c r="J780" s="98">
        <f t="shared" si="125"/>
        <v>35888.851588488418</v>
      </c>
      <c r="K780" s="77">
        <f t="shared" si="126"/>
        <v>-69111.148411511589</v>
      </c>
      <c r="M780" s="98">
        <f t="shared" si="127"/>
        <v>60000</v>
      </c>
      <c r="N780" s="73">
        <f t="shared" si="128"/>
        <v>0</v>
      </c>
      <c r="O780" s="98">
        <f t="shared" si="129"/>
        <v>35888.851588488418</v>
      </c>
      <c r="P780" s="77">
        <f t="shared" si="130"/>
        <v>-24111.148411511582</v>
      </c>
    </row>
    <row r="781" spans="1:16" x14ac:dyDescent="0.55000000000000004">
      <c r="A781" s="73">
        <v>779</v>
      </c>
      <c r="B781" s="74">
        <v>598.55952635273297</v>
      </c>
      <c r="C781" s="98">
        <f t="shared" si="121"/>
        <v>60000</v>
      </c>
      <c r="D781" s="73" t="s">
        <v>150</v>
      </c>
      <c r="E781" s="98">
        <f t="shared" si="122"/>
        <v>75000</v>
      </c>
      <c r="F781" s="77">
        <f t="shared" si="123"/>
        <v>15000</v>
      </c>
      <c r="G781" s="48"/>
      <c r="H781" s="98">
        <f t="shared" si="124"/>
        <v>100000</v>
      </c>
      <c r="I781" s="73">
        <v>5000</v>
      </c>
      <c r="J781" s="98">
        <f t="shared" si="125"/>
        <v>89783.928952909948</v>
      </c>
      <c r="K781" s="77">
        <f t="shared" si="126"/>
        <v>-15216.071047090052</v>
      </c>
      <c r="M781" s="98">
        <f t="shared" si="127"/>
        <v>100000</v>
      </c>
      <c r="N781" s="73">
        <f t="shared" si="128"/>
        <v>5000</v>
      </c>
      <c r="O781" s="98">
        <f t="shared" si="129"/>
        <v>89783.928952909948</v>
      </c>
      <c r="P781" s="77">
        <f t="shared" si="130"/>
        <v>-15216.071047090052</v>
      </c>
    </row>
    <row r="782" spans="1:16" x14ac:dyDescent="0.55000000000000004">
      <c r="A782" s="73">
        <v>780</v>
      </c>
      <c r="B782" s="74">
        <v>344.19995727408673</v>
      </c>
      <c r="C782" s="98">
        <f t="shared" si="121"/>
        <v>60000</v>
      </c>
      <c r="D782" s="73" t="s">
        <v>150</v>
      </c>
      <c r="E782" s="98">
        <f t="shared" si="122"/>
        <v>51629.993591113009</v>
      </c>
      <c r="F782" s="77">
        <f t="shared" si="123"/>
        <v>-8370.0064088869913</v>
      </c>
      <c r="G782" s="48"/>
      <c r="H782" s="98">
        <f t="shared" si="124"/>
        <v>100000</v>
      </c>
      <c r="I782" s="73">
        <v>5000</v>
      </c>
      <c r="J782" s="98">
        <f t="shared" si="125"/>
        <v>51629.993591113009</v>
      </c>
      <c r="K782" s="77">
        <f t="shared" si="126"/>
        <v>-53370.006408886991</v>
      </c>
      <c r="M782" s="98">
        <f t="shared" si="127"/>
        <v>60000</v>
      </c>
      <c r="N782" s="73">
        <f t="shared" si="128"/>
        <v>0</v>
      </c>
      <c r="O782" s="98">
        <f t="shared" si="129"/>
        <v>51629.993591113009</v>
      </c>
      <c r="P782" s="77">
        <f t="shared" si="130"/>
        <v>-8370.0064088869913</v>
      </c>
    </row>
    <row r="783" spans="1:16" x14ac:dyDescent="0.55000000000000004">
      <c r="A783" s="73">
        <v>781</v>
      </c>
      <c r="B783" s="74">
        <v>760.99734488967556</v>
      </c>
      <c r="C783" s="98">
        <f t="shared" si="121"/>
        <v>60000</v>
      </c>
      <c r="D783" s="73" t="s">
        <v>150</v>
      </c>
      <c r="E783" s="98">
        <f t="shared" si="122"/>
        <v>75000</v>
      </c>
      <c r="F783" s="77">
        <f t="shared" si="123"/>
        <v>15000</v>
      </c>
      <c r="G783" s="48"/>
      <c r="H783" s="98">
        <f t="shared" si="124"/>
        <v>100000</v>
      </c>
      <c r="I783" s="73">
        <v>5000</v>
      </c>
      <c r="J783" s="98">
        <f t="shared" si="125"/>
        <v>114149.60173345133</v>
      </c>
      <c r="K783" s="77">
        <f t="shared" si="126"/>
        <v>9149.6017334513308</v>
      </c>
      <c r="M783" s="98">
        <f t="shared" si="127"/>
        <v>100000</v>
      </c>
      <c r="N783" s="73">
        <f t="shared" si="128"/>
        <v>5000</v>
      </c>
      <c r="O783" s="98">
        <f t="shared" si="129"/>
        <v>114149.60173345133</v>
      </c>
      <c r="P783" s="77">
        <f t="shared" si="130"/>
        <v>9149.6017334513308</v>
      </c>
    </row>
    <row r="784" spans="1:16" x14ac:dyDescent="0.55000000000000004">
      <c r="A784" s="73">
        <v>782</v>
      </c>
      <c r="B784" s="74">
        <v>476.46107364116335</v>
      </c>
      <c r="C784" s="98">
        <f t="shared" si="121"/>
        <v>60000</v>
      </c>
      <c r="D784" s="73" t="s">
        <v>150</v>
      </c>
      <c r="E784" s="98">
        <f t="shared" si="122"/>
        <v>71469.1610461745</v>
      </c>
      <c r="F784" s="77">
        <f t="shared" si="123"/>
        <v>11469.1610461745</v>
      </c>
      <c r="G784" s="48"/>
      <c r="H784" s="98">
        <f t="shared" si="124"/>
        <v>100000</v>
      </c>
      <c r="I784" s="73">
        <v>5000</v>
      </c>
      <c r="J784" s="98">
        <f t="shared" si="125"/>
        <v>71469.1610461745</v>
      </c>
      <c r="K784" s="77">
        <f t="shared" si="126"/>
        <v>-33530.8389538255</v>
      </c>
      <c r="M784" s="98">
        <f t="shared" si="127"/>
        <v>60000</v>
      </c>
      <c r="N784" s="73">
        <f t="shared" si="128"/>
        <v>0</v>
      </c>
      <c r="O784" s="98">
        <f t="shared" si="129"/>
        <v>71469.1610461745</v>
      </c>
      <c r="P784" s="77">
        <f t="shared" si="130"/>
        <v>11469.1610461745</v>
      </c>
    </row>
    <row r="785" spans="1:16" x14ac:dyDescent="0.55000000000000004">
      <c r="A785" s="73">
        <v>783</v>
      </c>
      <c r="B785" s="74">
        <v>751.38401440473649</v>
      </c>
      <c r="C785" s="98">
        <f t="shared" si="121"/>
        <v>60000</v>
      </c>
      <c r="D785" s="73" t="s">
        <v>150</v>
      </c>
      <c r="E785" s="98">
        <f t="shared" si="122"/>
        <v>75000</v>
      </c>
      <c r="F785" s="77">
        <f t="shared" si="123"/>
        <v>15000</v>
      </c>
      <c r="G785" s="48"/>
      <c r="H785" s="98">
        <f t="shared" si="124"/>
        <v>100000</v>
      </c>
      <c r="I785" s="73">
        <v>5000</v>
      </c>
      <c r="J785" s="98">
        <f t="shared" si="125"/>
        <v>112707.60216071048</v>
      </c>
      <c r="K785" s="77">
        <f t="shared" si="126"/>
        <v>7707.6021607104776</v>
      </c>
      <c r="M785" s="98">
        <f t="shared" si="127"/>
        <v>100000</v>
      </c>
      <c r="N785" s="73">
        <f t="shared" si="128"/>
        <v>5000</v>
      </c>
      <c r="O785" s="98">
        <f t="shared" si="129"/>
        <v>112707.60216071048</v>
      </c>
      <c r="P785" s="77">
        <f t="shared" si="130"/>
        <v>7707.6021607104776</v>
      </c>
    </row>
    <row r="786" spans="1:16" x14ac:dyDescent="0.55000000000000004">
      <c r="A786" s="73">
        <v>784</v>
      </c>
      <c r="B786" s="74">
        <v>406.14642780846583</v>
      </c>
      <c r="C786" s="98">
        <f t="shared" si="121"/>
        <v>60000</v>
      </c>
      <c r="D786" s="73" t="s">
        <v>150</v>
      </c>
      <c r="E786" s="98">
        <f t="shared" si="122"/>
        <v>60921.964171269872</v>
      </c>
      <c r="F786" s="77">
        <f t="shared" si="123"/>
        <v>921.96417126987217</v>
      </c>
      <c r="G786" s="48"/>
      <c r="H786" s="98">
        <f t="shared" si="124"/>
        <v>100000</v>
      </c>
      <c r="I786" s="73">
        <v>5000</v>
      </c>
      <c r="J786" s="98">
        <f t="shared" si="125"/>
        <v>60921.964171269872</v>
      </c>
      <c r="K786" s="77">
        <f t="shared" si="126"/>
        <v>-44078.035828730128</v>
      </c>
      <c r="M786" s="98">
        <f t="shared" si="127"/>
        <v>60000</v>
      </c>
      <c r="N786" s="73">
        <f t="shared" si="128"/>
        <v>0</v>
      </c>
      <c r="O786" s="98">
        <f t="shared" si="129"/>
        <v>60921.964171269872</v>
      </c>
      <c r="P786" s="77">
        <f t="shared" si="130"/>
        <v>921.96417126987217</v>
      </c>
    </row>
    <row r="787" spans="1:16" x14ac:dyDescent="0.55000000000000004">
      <c r="A787" s="73">
        <v>785</v>
      </c>
      <c r="B787" s="74">
        <v>472.92703024384292</v>
      </c>
      <c r="C787" s="98">
        <f t="shared" si="121"/>
        <v>60000</v>
      </c>
      <c r="D787" s="73" t="s">
        <v>150</v>
      </c>
      <c r="E787" s="98">
        <f t="shared" si="122"/>
        <v>70939.054536576441</v>
      </c>
      <c r="F787" s="77">
        <f t="shared" si="123"/>
        <v>10939.054536576441</v>
      </c>
      <c r="G787" s="48"/>
      <c r="H787" s="98">
        <f t="shared" si="124"/>
        <v>100000</v>
      </c>
      <c r="I787" s="73">
        <v>5000</v>
      </c>
      <c r="J787" s="98">
        <f t="shared" si="125"/>
        <v>70939.054536576441</v>
      </c>
      <c r="K787" s="77">
        <f t="shared" si="126"/>
        <v>-34060.945463423559</v>
      </c>
      <c r="M787" s="98">
        <f t="shared" si="127"/>
        <v>60000</v>
      </c>
      <c r="N787" s="73">
        <f t="shared" si="128"/>
        <v>0</v>
      </c>
      <c r="O787" s="98">
        <f t="shared" si="129"/>
        <v>70939.054536576441</v>
      </c>
      <c r="P787" s="77">
        <f t="shared" si="130"/>
        <v>10939.054536576441</v>
      </c>
    </row>
    <row r="788" spans="1:16" x14ac:dyDescent="0.55000000000000004">
      <c r="A788" s="73">
        <v>786</v>
      </c>
      <c r="B788" s="74">
        <v>270.35126804406872</v>
      </c>
      <c r="C788" s="98">
        <f t="shared" si="121"/>
        <v>60000</v>
      </c>
      <c r="D788" s="73" t="s">
        <v>150</v>
      </c>
      <c r="E788" s="98">
        <f t="shared" si="122"/>
        <v>40552.690206610307</v>
      </c>
      <c r="F788" s="77">
        <f t="shared" si="123"/>
        <v>-19447.309793389693</v>
      </c>
      <c r="G788" s="48"/>
      <c r="H788" s="98">
        <f t="shared" si="124"/>
        <v>100000</v>
      </c>
      <c r="I788" s="73">
        <v>5000</v>
      </c>
      <c r="J788" s="98">
        <f t="shared" si="125"/>
        <v>40552.690206610307</v>
      </c>
      <c r="K788" s="77">
        <f t="shared" si="126"/>
        <v>-64447.309793389693</v>
      </c>
      <c r="M788" s="98">
        <f t="shared" si="127"/>
        <v>60000</v>
      </c>
      <c r="N788" s="73">
        <f t="shared" si="128"/>
        <v>0</v>
      </c>
      <c r="O788" s="98">
        <f t="shared" si="129"/>
        <v>40552.690206610307</v>
      </c>
      <c r="P788" s="77">
        <f t="shared" si="130"/>
        <v>-19447.309793389693</v>
      </c>
    </row>
    <row r="789" spans="1:16" x14ac:dyDescent="0.55000000000000004">
      <c r="A789" s="73">
        <v>787</v>
      </c>
      <c r="B789" s="74">
        <v>311.45970030823696</v>
      </c>
      <c r="C789" s="98">
        <f t="shared" si="121"/>
        <v>60000</v>
      </c>
      <c r="D789" s="73" t="s">
        <v>150</v>
      </c>
      <c r="E789" s="98">
        <f t="shared" si="122"/>
        <v>46718.955046235547</v>
      </c>
      <c r="F789" s="77">
        <f t="shared" si="123"/>
        <v>-13281.044953764453</v>
      </c>
      <c r="G789" s="48"/>
      <c r="H789" s="98">
        <f t="shared" si="124"/>
        <v>100000</v>
      </c>
      <c r="I789" s="73">
        <v>5000</v>
      </c>
      <c r="J789" s="98">
        <f t="shared" si="125"/>
        <v>46718.955046235547</v>
      </c>
      <c r="K789" s="77">
        <f t="shared" si="126"/>
        <v>-58281.044953764453</v>
      </c>
      <c r="M789" s="98">
        <f t="shared" si="127"/>
        <v>60000</v>
      </c>
      <c r="N789" s="73">
        <f t="shared" si="128"/>
        <v>0</v>
      </c>
      <c r="O789" s="98">
        <f t="shared" si="129"/>
        <v>46718.955046235547</v>
      </c>
      <c r="P789" s="77">
        <f t="shared" si="130"/>
        <v>-13281.044953764453</v>
      </c>
    </row>
    <row r="790" spans="1:16" x14ac:dyDescent="0.55000000000000004">
      <c r="A790" s="73">
        <v>788</v>
      </c>
      <c r="B790" s="74">
        <v>308.05383465071566</v>
      </c>
      <c r="C790" s="98">
        <f t="shared" si="121"/>
        <v>60000</v>
      </c>
      <c r="D790" s="73" t="s">
        <v>150</v>
      </c>
      <c r="E790" s="98">
        <f t="shared" si="122"/>
        <v>46208.075197607352</v>
      </c>
      <c r="F790" s="77">
        <f t="shared" si="123"/>
        <v>-13791.924802392648</v>
      </c>
      <c r="G790" s="48"/>
      <c r="H790" s="98">
        <f t="shared" si="124"/>
        <v>100000</v>
      </c>
      <c r="I790" s="73">
        <v>5000</v>
      </c>
      <c r="J790" s="98">
        <f t="shared" si="125"/>
        <v>46208.075197607352</v>
      </c>
      <c r="K790" s="77">
        <f t="shared" si="126"/>
        <v>-58791.924802392648</v>
      </c>
      <c r="M790" s="98">
        <f t="shared" si="127"/>
        <v>60000</v>
      </c>
      <c r="N790" s="73">
        <f t="shared" si="128"/>
        <v>0</v>
      </c>
      <c r="O790" s="98">
        <f t="shared" si="129"/>
        <v>46208.075197607352</v>
      </c>
      <c r="P790" s="77">
        <f t="shared" si="130"/>
        <v>-13791.924802392648</v>
      </c>
    </row>
    <row r="791" spans="1:16" x14ac:dyDescent="0.55000000000000004">
      <c r="A791" s="73">
        <v>789</v>
      </c>
      <c r="B791" s="74">
        <v>798.57173375652326</v>
      </c>
      <c r="C791" s="98">
        <f t="shared" si="121"/>
        <v>60000</v>
      </c>
      <c r="D791" s="73" t="s">
        <v>150</v>
      </c>
      <c r="E791" s="98">
        <f t="shared" si="122"/>
        <v>75000</v>
      </c>
      <c r="F791" s="77">
        <f t="shared" si="123"/>
        <v>15000</v>
      </c>
      <c r="G791" s="48"/>
      <c r="H791" s="98">
        <f t="shared" si="124"/>
        <v>100000</v>
      </c>
      <c r="I791" s="73">
        <v>5000</v>
      </c>
      <c r="J791" s="98">
        <f t="shared" si="125"/>
        <v>119785.76006347849</v>
      </c>
      <c r="K791" s="77">
        <f t="shared" si="126"/>
        <v>14785.76006347849</v>
      </c>
      <c r="M791" s="98">
        <f t="shared" si="127"/>
        <v>100000</v>
      </c>
      <c r="N791" s="73">
        <f t="shared" si="128"/>
        <v>5000</v>
      </c>
      <c r="O791" s="98">
        <f t="shared" si="129"/>
        <v>119785.76006347849</v>
      </c>
      <c r="P791" s="77">
        <f t="shared" si="130"/>
        <v>14785.76006347849</v>
      </c>
    </row>
    <row r="792" spans="1:16" x14ac:dyDescent="0.55000000000000004">
      <c r="A792" s="73">
        <v>790</v>
      </c>
      <c r="B792" s="74">
        <v>466.29840998565629</v>
      </c>
      <c r="C792" s="98">
        <f t="shared" si="121"/>
        <v>60000</v>
      </c>
      <c r="D792" s="73" t="s">
        <v>150</v>
      </c>
      <c r="E792" s="98">
        <f t="shared" si="122"/>
        <v>69944.761497848449</v>
      </c>
      <c r="F792" s="77">
        <f t="shared" si="123"/>
        <v>9944.7614978484489</v>
      </c>
      <c r="G792" s="48"/>
      <c r="H792" s="98">
        <f t="shared" si="124"/>
        <v>100000</v>
      </c>
      <c r="I792" s="73">
        <v>5000</v>
      </c>
      <c r="J792" s="98">
        <f t="shared" si="125"/>
        <v>69944.761497848449</v>
      </c>
      <c r="K792" s="77">
        <f t="shared" si="126"/>
        <v>-35055.238502151551</v>
      </c>
      <c r="M792" s="98">
        <f t="shared" si="127"/>
        <v>60000</v>
      </c>
      <c r="N792" s="73">
        <f t="shared" si="128"/>
        <v>0</v>
      </c>
      <c r="O792" s="98">
        <f t="shared" si="129"/>
        <v>69944.761497848449</v>
      </c>
      <c r="P792" s="77">
        <f t="shared" si="130"/>
        <v>9944.7614978484489</v>
      </c>
    </row>
    <row r="793" spans="1:16" x14ac:dyDescent="0.55000000000000004">
      <c r="A793" s="73">
        <v>791</v>
      </c>
      <c r="B793" s="74">
        <v>204.76088747825557</v>
      </c>
      <c r="C793" s="98">
        <f t="shared" si="121"/>
        <v>60000</v>
      </c>
      <c r="D793" s="73" t="s">
        <v>150</v>
      </c>
      <c r="E793" s="98">
        <f t="shared" si="122"/>
        <v>30714.133121738334</v>
      </c>
      <c r="F793" s="77">
        <f t="shared" si="123"/>
        <v>-29285.866878261666</v>
      </c>
      <c r="G793" s="48"/>
      <c r="H793" s="98">
        <f t="shared" si="124"/>
        <v>100000</v>
      </c>
      <c r="I793" s="73">
        <v>5000</v>
      </c>
      <c r="J793" s="98">
        <f t="shared" si="125"/>
        <v>30714.133121738334</v>
      </c>
      <c r="K793" s="77">
        <f t="shared" si="126"/>
        <v>-74285.866878261673</v>
      </c>
      <c r="M793" s="98">
        <f t="shared" si="127"/>
        <v>60000</v>
      </c>
      <c r="N793" s="73">
        <f t="shared" si="128"/>
        <v>0</v>
      </c>
      <c r="O793" s="98">
        <f t="shared" si="129"/>
        <v>30714.133121738334</v>
      </c>
      <c r="P793" s="77">
        <f t="shared" si="130"/>
        <v>-29285.866878261666</v>
      </c>
    </row>
    <row r="794" spans="1:16" x14ac:dyDescent="0.55000000000000004">
      <c r="A794" s="73">
        <v>792</v>
      </c>
      <c r="B794" s="74">
        <v>385.96758934293649</v>
      </c>
      <c r="C794" s="98">
        <f t="shared" si="121"/>
        <v>60000</v>
      </c>
      <c r="D794" s="73" t="s">
        <v>150</v>
      </c>
      <c r="E794" s="98">
        <f t="shared" si="122"/>
        <v>57895.138401440476</v>
      </c>
      <c r="F794" s="77">
        <f t="shared" si="123"/>
        <v>-2104.8615985595243</v>
      </c>
      <c r="G794" s="48"/>
      <c r="H794" s="98">
        <f t="shared" si="124"/>
        <v>100000</v>
      </c>
      <c r="I794" s="73">
        <v>5000</v>
      </c>
      <c r="J794" s="98">
        <f t="shared" si="125"/>
        <v>57895.138401440476</v>
      </c>
      <c r="K794" s="77">
        <f t="shared" si="126"/>
        <v>-47104.861598559524</v>
      </c>
      <c r="M794" s="98">
        <f t="shared" si="127"/>
        <v>60000</v>
      </c>
      <c r="N794" s="73">
        <f t="shared" si="128"/>
        <v>0</v>
      </c>
      <c r="O794" s="98">
        <f t="shared" si="129"/>
        <v>57895.138401440476</v>
      </c>
      <c r="P794" s="77">
        <f t="shared" si="130"/>
        <v>-2104.8615985595243</v>
      </c>
    </row>
    <row r="795" spans="1:16" x14ac:dyDescent="0.55000000000000004">
      <c r="A795" s="73">
        <v>793</v>
      </c>
      <c r="B795" s="74">
        <v>687.77123325296793</v>
      </c>
      <c r="C795" s="98">
        <f t="shared" si="121"/>
        <v>60000</v>
      </c>
      <c r="D795" s="73" t="s">
        <v>150</v>
      </c>
      <c r="E795" s="98">
        <f t="shared" si="122"/>
        <v>75000</v>
      </c>
      <c r="F795" s="77">
        <f t="shared" si="123"/>
        <v>15000</v>
      </c>
      <c r="G795" s="48"/>
      <c r="H795" s="98">
        <f t="shared" si="124"/>
        <v>100000</v>
      </c>
      <c r="I795" s="73">
        <v>5000</v>
      </c>
      <c r="J795" s="98">
        <f t="shared" si="125"/>
        <v>103165.68498794519</v>
      </c>
      <c r="K795" s="77">
        <f t="shared" si="126"/>
        <v>-1834.3150120548089</v>
      </c>
      <c r="M795" s="98">
        <f t="shared" si="127"/>
        <v>100000</v>
      </c>
      <c r="N795" s="73">
        <f t="shared" si="128"/>
        <v>5000</v>
      </c>
      <c r="O795" s="98">
        <f t="shared" si="129"/>
        <v>103165.68498794519</v>
      </c>
      <c r="P795" s="77">
        <f t="shared" si="130"/>
        <v>-1834.3150120548089</v>
      </c>
    </row>
    <row r="796" spans="1:16" x14ac:dyDescent="0.55000000000000004">
      <c r="A796" s="73">
        <v>794</v>
      </c>
      <c r="B796" s="74">
        <v>440.36988433484908</v>
      </c>
      <c r="C796" s="98">
        <f t="shared" si="121"/>
        <v>60000</v>
      </c>
      <c r="D796" s="73" t="s">
        <v>150</v>
      </c>
      <c r="E796" s="98">
        <f t="shared" si="122"/>
        <v>66055.482650227365</v>
      </c>
      <c r="F796" s="77">
        <f t="shared" si="123"/>
        <v>6055.4826502273645</v>
      </c>
      <c r="G796" s="48"/>
      <c r="H796" s="98">
        <f t="shared" si="124"/>
        <v>100000</v>
      </c>
      <c r="I796" s="73">
        <v>5000</v>
      </c>
      <c r="J796" s="98">
        <f t="shared" si="125"/>
        <v>66055.482650227365</v>
      </c>
      <c r="K796" s="77">
        <f t="shared" si="126"/>
        <v>-38944.517349772635</v>
      </c>
      <c r="M796" s="98">
        <f t="shared" si="127"/>
        <v>60000</v>
      </c>
      <c r="N796" s="73">
        <f t="shared" si="128"/>
        <v>0</v>
      </c>
      <c r="O796" s="98">
        <f t="shared" si="129"/>
        <v>66055.482650227365</v>
      </c>
      <c r="P796" s="77">
        <f t="shared" si="130"/>
        <v>6055.4826502273645</v>
      </c>
    </row>
    <row r="797" spans="1:16" x14ac:dyDescent="0.55000000000000004">
      <c r="A797" s="73">
        <v>795</v>
      </c>
      <c r="B797" s="74">
        <v>725.94988860744036</v>
      </c>
      <c r="C797" s="98">
        <f t="shared" si="121"/>
        <v>60000</v>
      </c>
      <c r="D797" s="73" t="s">
        <v>150</v>
      </c>
      <c r="E797" s="98">
        <f t="shared" si="122"/>
        <v>75000</v>
      </c>
      <c r="F797" s="77">
        <f t="shared" si="123"/>
        <v>15000</v>
      </c>
      <c r="G797" s="48"/>
      <c r="H797" s="98">
        <f t="shared" si="124"/>
        <v>100000</v>
      </c>
      <c r="I797" s="73">
        <v>5000</v>
      </c>
      <c r="J797" s="98">
        <f t="shared" si="125"/>
        <v>108892.48329111605</v>
      </c>
      <c r="K797" s="77">
        <f t="shared" si="126"/>
        <v>3892.4832911160483</v>
      </c>
      <c r="M797" s="98">
        <f t="shared" si="127"/>
        <v>100000</v>
      </c>
      <c r="N797" s="73">
        <f t="shared" si="128"/>
        <v>5000</v>
      </c>
      <c r="O797" s="98">
        <f t="shared" si="129"/>
        <v>108892.48329111605</v>
      </c>
      <c r="P797" s="77">
        <f t="shared" si="130"/>
        <v>3892.4832911160483</v>
      </c>
    </row>
    <row r="798" spans="1:16" x14ac:dyDescent="0.55000000000000004">
      <c r="A798" s="73">
        <v>796</v>
      </c>
      <c r="B798" s="74">
        <v>587.1150852992339</v>
      </c>
      <c r="C798" s="98">
        <f t="shared" si="121"/>
        <v>60000</v>
      </c>
      <c r="D798" s="73" t="s">
        <v>150</v>
      </c>
      <c r="E798" s="98">
        <f t="shared" si="122"/>
        <v>75000</v>
      </c>
      <c r="F798" s="77">
        <f t="shared" si="123"/>
        <v>15000</v>
      </c>
      <c r="G798" s="48"/>
      <c r="H798" s="98">
        <f t="shared" si="124"/>
        <v>100000</v>
      </c>
      <c r="I798" s="73">
        <v>5000</v>
      </c>
      <c r="J798" s="98">
        <f t="shared" si="125"/>
        <v>88067.262794885086</v>
      </c>
      <c r="K798" s="77">
        <f t="shared" si="126"/>
        <v>-16932.737205114914</v>
      </c>
      <c r="M798" s="98">
        <f t="shared" si="127"/>
        <v>100000</v>
      </c>
      <c r="N798" s="73">
        <f t="shared" si="128"/>
        <v>5000</v>
      </c>
      <c r="O798" s="98">
        <f t="shared" si="129"/>
        <v>88067.262794885086</v>
      </c>
      <c r="P798" s="77">
        <f t="shared" si="130"/>
        <v>-16932.737205114914</v>
      </c>
    </row>
    <row r="799" spans="1:16" x14ac:dyDescent="0.55000000000000004">
      <c r="A799" s="73">
        <v>797</v>
      </c>
      <c r="B799" s="74">
        <v>505.48417615283665</v>
      </c>
      <c r="C799" s="98">
        <f t="shared" si="121"/>
        <v>60000</v>
      </c>
      <c r="D799" s="73" t="s">
        <v>150</v>
      </c>
      <c r="E799" s="98">
        <f t="shared" si="122"/>
        <v>75000</v>
      </c>
      <c r="F799" s="77">
        <f t="shared" si="123"/>
        <v>15000</v>
      </c>
      <c r="G799" s="48"/>
      <c r="H799" s="98">
        <f t="shared" si="124"/>
        <v>100000</v>
      </c>
      <c r="I799" s="73">
        <v>5000</v>
      </c>
      <c r="J799" s="98">
        <f t="shared" si="125"/>
        <v>75822.626422925503</v>
      </c>
      <c r="K799" s="77">
        <f t="shared" si="126"/>
        <v>-29177.373577074497</v>
      </c>
      <c r="M799" s="98">
        <f t="shared" si="127"/>
        <v>100000</v>
      </c>
      <c r="N799" s="73">
        <f t="shared" si="128"/>
        <v>5000</v>
      </c>
      <c r="O799" s="98">
        <f t="shared" si="129"/>
        <v>75822.626422925503</v>
      </c>
      <c r="P799" s="77">
        <f t="shared" si="130"/>
        <v>-29177.373577074497</v>
      </c>
    </row>
    <row r="800" spans="1:16" x14ac:dyDescent="0.55000000000000004">
      <c r="A800" s="73">
        <v>798</v>
      </c>
      <c r="B800" s="74">
        <v>578.03277687917716</v>
      </c>
      <c r="C800" s="98">
        <f t="shared" si="121"/>
        <v>60000</v>
      </c>
      <c r="D800" s="73" t="s">
        <v>150</v>
      </c>
      <c r="E800" s="98">
        <f t="shared" si="122"/>
        <v>75000</v>
      </c>
      <c r="F800" s="77">
        <f t="shared" si="123"/>
        <v>15000</v>
      </c>
      <c r="G800" s="48"/>
      <c r="H800" s="98">
        <f t="shared" si="124"/>
        <v>100000</v>
      </c>
      <c r="I800" s="73">
        <v>5000</v>
      </c>
      <c r="J800" s="98">
        <f t="shared" si="125"/>
        <v>86704.916531876574</v>
      </c>
      <c r="K800" s="77">
        <f t="shared" si="126"/>
        <v>-18295.083468123426</v>
      </c>
      <c r="M800" s="98">
        <f t="shared" si="127"/>
        <v>100000</v>
      </c>
      <c r="N800" s="73">
        <f t="shared" si="128"/>
        <v>5000</v>
      </c>
      <c r="O800" s="98">
        <f t="shared" si="129"/>
        <v>86704.916531876574</v>
      </c>
      <c r="P800" s="77">
        <f t="shared" si="130"/>
        <v>-18295.083468123426</v>
      </c>
    </row>
    <row r="801" spans="1:16" x14ac:dyDescent="0.55000000000000004">
      <c r="A801" s="73">
        <v>799</v>
      </c>
      <c r="B801" s="74">
        <v>777.60551774651321</v>
      </c>
      <c r="C801" s="98">
        <f t="shared" si="121"/>
        <v>60000</v>
      </c>
      <c r="D801" s="73" t="s">
        <v>150</v>
      </c>
      <c r="E801" s="98">
        <f t="shared" si="122"/>
        <v>75000</v>
      </c>
      <c r="F801" s="77">
        <f t="shared" si="123"/>
        <v>15000</v>
      </c>
      <c r="G801" s="48"/>
      <c r="H801" s="98">
        <f t="shared" si="124"/>
        <v>100000</v>
      </c>
      <c r="I801" s="73">
        <v>5000</v>
      </c>
      <c r="J801" s="98">
        <f t="shared" si="125"/>
        <v>116640.82766197697</v>
      </c>
      <c r="K801" s="77">
        <f t="shared" si="126"/>
        <v>11640.827661976975</v>
      </c>
      <c r="M801" s="98">
        <f t="shared" si="127"/>
        <v>100000</v>
      </c>
      <c r="N801" s="73">
        <f t="shared" si="128"/>
        <v>5000</v>
      </c>
      <c r="O801" s="98">
        <f t="shared" si="129"/>
        <v>116640.82766197697</v>
      </c>
      <c r="P801" s="77">
        <f t="shared" si="130"/>
        <v>11640.827661976975</v>
      </c>
    </row>
    <row r="802" spans="1:16" x14ac:dyDescent="0.55000000000000004">
      <c r="A802" s="73">
        <v>800</v>
      </c>
      <c r="B802" s="74">
        <v>727.08517715994753</v>
      </c>
      <c r="C802" s="98">
        <f t="shared" si="121"/>
        <v>60000</v>
      </c>
      <c r="D802" s="73" t="s">
        <v>150</v>
      </c>
      <c r="E802" s="98">
        <f t="shared" si="122"/>
        <v>75000</v>
      </c>
      <c r="F802" s="77">
        <f t="shared" si="123"/>
        <v>15000</v>
      </c>
      <c r="G802" s="48"/>
      <c r="H802" s="98">
        <f t="shared" si="124"/>
        <v>100000</v>
      </c>
      <c r="I802" s="73">
        <v>5000</v>
      </c>
      <c r="J802" s="98">
        <f t="shared" si="125"/>
        <v>109062.77657399213</v>
      </c>
      <c r="K802" s="77">
        <f t="shared" si="126"/>
        <v>4062.7765739921306</v>
      </c>
      <c r="M802" s="98">
        <f t="shared" si="127"/>
        <v>100000</v>
      </c>
      <c r="N802" s="73">
        <f t="shared" si="128"/>
        <v>5000</v>
      </c>
      <c r="O802" s="98">
        <f t="shared" si="129"/>
        <v>109062.77657399213</v>
      </c>
      <c r="P802" s="77">
        <f t="shared" si="130"/>
        <v>4062.7765739921306</v>
      </c>
    </row>
    <row r="803" spans="1:16" x14ac:dyDescent="0.55000000000000004">
      <c r="A803" s="73">
        <v>801</v>
      </c>
      <c r="B803" s="74">
        <v>734.95895260475481</v>
      </c>
      <c r="C803" s="98">
        <f t="shared" si="121"/>
        <v>60000</v>
      </c>
      <c r="D803" s="73" t="s">
        <v>150</v>
      </c>
      <c r="E803" s="98">
        <f t="shared" si="122"/>
        <v>75000</v>
      </c>
      <c r="F803" s="77">
        <f t="shared" si="123"/>
        <v>15000</v>
      </c>
      <c r="G803" s="48"/>
      <c r="H803" s="98">
        <f t="shared" si="124"/>
        <v>100000</v>
      </c>
      <c r="I803" s="73">
        <v>5000</v>
      </c>
      <c r="J803" s="98">
        <f t="shared" si="125"/>
        <v>110243.84289071322</v>
      </c>
      <c r="K803" s="77">
        <f t="shared" si="126"/>
        <v>5243.8428907132184</v>
      </c>
      <c r="M803" s="98">
        <f t="shared" si="127"/>
        <v>100000</v>
      </c>
      <c r="N803" s="73">
        <f t="shared" si="128"/>
        <v>5000</v>
      </c>
      <c r="O803" s="98">
        <f t="shared" si="129"/>
        <v>110243.84289071322</v>
      </c>
      <c r="P803" s="77">
        <f t="shared" si="130"/>
        <v>5243.8428907132184</v>
      </c>
    </row>
    <row r="804" spans="1:16" x14ac:dyDescent="0.55000000000000004">
      <c r="A804" s="73">
        <v>802</v>
      </c>
      <c r="B804" s="74">
        <v>539.72594378490555</v>
      </c>
      <c r="C804" s="98">
        <f t="shared" si="121"/>
        <v>60000</v>
      </c>
      <c r="D804" s="73" t="s">
        <v>150</v>
      </c>
      <c r="E804" s="98">
        <f t="shared" si="122"/>
        <v>75000</v>
      </c>
      <c r="F804" s="77">
        <f t="shared" si="123"/>
        <v>15000</v>
      </c>
      <c r="G804" s="48"/>
      <c r="H804" s="98">
        <f t="shared" si="124"/>
        <v>100000</v>
      </c>
      <c r="I804" s="73">
        <v>5000</v>
      </c>
      <c r="J804" s="98">
        <f t="shared" si="125"/>
        <v>80958.891567735831</v>
      </c>
      <c r="K804" s="77">
        <f t="shared" si="126"/>
        <v>-24041.108432264169</v>
      </c>
      <c r="M804" s="98">
        <f t="shared" si="127"/>
        <v>100000</v>
      </c>
      <c r="N804" s="73">
        <f t="shared" si="128"/>
        <v>5000</v>
      </c>
      <c r="O804" s="98">
        <f t="shared" si="129"/>
        <v>80958.891567735831</v>
      </c>
      <c r="P804" s="77">
        <f t="shared" si="130"/>
        <v>-24041.108432264169</v>
      </c>
    </row>
    <row r="805" spans="1:16" x14ac:dyDescent="0.55000000000000004">
      <c r="A805" s="73">
        <v>803</v>
      </c>
      <c r="B805" s="74">
        <v>748.12463759269997</v>
      </c>
      <c r="C805" s="98">
        <f t="shared" si="121"/>
        <v>60000</v>
      </c>
      <c r="D805" s="73" t="s">
        <v>150</v>
      </c>
      <c r="E805" s="98">
        <f t="shared" si="122"/>
        <v>75000</v>
      </c>
      <c r="F805" s="77">
        <f t="shared" si="123"/>
        <v>15000</v>
      </c>
      <c r="G805" s="48"/>
      <c r="H805" s="98">
        <f t="shared" si="124"/>
        <v>100000</v>
      </c>
      <c r="I805" s="73">
        <v>5000</v>
      </c>
      <c r="J805" s="98">
        <f t="shared" si="125"/>
        <v>112218.69563890499</v>
      </c>
      <c r="K805" s="77">
        <f t="shared" si="126"/>
        <v>7218.6956389049883</v>
      </c>
      <c r="M805" s="98">
        <f t="shared" si="127"/>
        <v>100000</v>
      </c>
      <c r="N805" s="73">
        <f t="shared" si="128"/>
        <v>5000</v>
      </c>
      <c r="O805" s="98">
        <f t="shared" si="129"/>
        <v>112218.69563890499</v>
      </c>
      <c r="P805" s="77">
        <f t="shared" si="130"/>
        <v>7218.6956389049883</v>
      </c>
    </row>
    <row r="806" spans="1:16" x14ac:dyDescent="0.55000000000000004">
      <c r="A806" s="73">
        <v>804</v>
      </c>
      <c r="B806" s="74">
        <v>631.11667226172676</v>
      </c>
      <c r="C806" s="98">
        <f t="shared" si="121"/>
        <v>60000</v>
      </c>
      <c r="D806" s="73" t="s">
        <v>150</v>
      </c>
      <c r="E806" s="98">
        <f t="shared" si="122"/>
        <v>75000</v>
      </c>
      <c r="F806" s="77">
        <f t="shared" si="123"/>
        <v>15000</v>
      </c>
      <c r="G806" s="48"/>
      <c r="H806" s="98">
        <f t="shared" si="124"/>
        <v>100000</v>
      </c>
      <c r="I806" s="73">
        <v>5000</v>
      </c>
      <c r="J806" s="98">
        <f t="shared" si="125"/>
        <v>94667.50083925901</v>
      </c>
      <c r="K806" s="77">
        <f t="shared" si="126"/>
        <v>-10332.49916074099</v>
      </c>
      <c r="M806" s="98">
        <f t="shared" si="127"/>
        <v>100000</v>
      </c>
      <c r="N806" s="73">
        <f t="shared" si="128"/>
        <v>5000</v>
      </c>
      <c r="O806" s="98">
        <f t="shared" si="129"/>
        <v>94667.50083925901</v>
      </c>
      <c r="P806" s="77">
        <f t="shared" si="130"/>
        <v>-10332.49916074099</v>
      </c>
    </row>
    <row r="807" spans="1:16" x14ac:dyDescent="0.55000000000000004">
      <c r="A807" s="73">
        <v>805</v>
      </c>
      <c r="B807" s="74">
        <v>428.70571001312294</v>
      </c>
      <c r="C807" s="98">
        <f t="shared" si="121"/>
        <v>60000</v>
      </c>
      <c r="D807" s="73" t="s">
        <v>150</v>
      </c>
      <c r="E807" s="98">
        <f t="shared" si="122"/>
        <v>64305.856501968439</v>
      </c>
      <c r="F807" s="77">
        <f t="shared" si="123"/>
        <v>4305.8565019684393</v>
      </c>
      <c r="G807" s="48"/>
      <c r="H807" s="98">
        <f t="shared" si="124"/>
        <v>100000</v>
      </c>
      <c r="I807" s="73">
        <v>5000</v>
      </c>
      <c r="J807" s="98">
        <f t="shared" si="125"/>
        <v>64305.856501968439</v>
      </c>
      <c r="K807" s="77">
        <f t="shared" si="126"/>
        <v>-40694.143498031561</v>
      </c>
      <c r="M807" s="98">
        <f t="shared" si="127"/>
        <v>60000</v>
      </c>
      <c r="N807" s="73">
        <f t="shared" si="128"/>
        <v>0</v>
      </c>
      <c r="O807" s="98">
        <f t="shared" si="129"/>
        <v>64305.856501968439</v>
      </c>
      <c r="P807" s="77">
        <f t="shared" si="130"/>
        <v>4305.8565019684393</v>
      </c>
    </row>
    <row r="808" spans="1:16" x14ac:dyDescent="0.55000000000000004">
      <c r="A808" s="73">
        <v>806</v>
      </c>
      <c r="B808" s="74">
        <v>682.51594592120114</v>
      </c>
      <c r="C808" s="98">
        <f t="shared" si="121"/>
        <v>60000</v>
      </c>
      <c r="D808" s="73" t="s">
        <v>150</v>
      </c>
      <c r="E808" s="98">
        <f t="shared" si="122"/>
        <v>75000</v>
      </c>
      <c r="F808" s="77">
        <f t="shared" si="123"/>
        <v>15000</v>
      </c>
      <c r="G808" s="48"/>
      <c r="H808" s="98">
        <f t="shared" si="124"/>
        <v>100000</v>
      </c>
      <c r="I808" s="73">
        <v>5000</v>
      </c>
      <c r="J808" s="98">
        <f t="shared" si="125"/>
        <v>102377.39188818017</v>
      </c>
      <c r="K808" s="77">
        <f t="shared" si="126"/>
        <v>-2622.6081118198344</v>
      </c>
      <c r="M808" s="98">
        <f t="shared" si="127"/>
        <v>100000</v>
      </c>
      <c r="N808" s="73">
        <f t="shared" si="128"/>
        <v>5000</v>
      </c>
      <c r="O808" s="98">
        <f t="shared" si="129"/>
        <v>102377.39188818017</v>
      </c>
      <c r="P808" s="77">
        <f t="shared" si="130"/>
        <v>-2622.6081118198344</v>
      </c>
    </row>
    <row r="809" spans="1:16" x14ac:dyDescent="0.55000000000000004">
      <c r="A809" s="73">
        <v>807</v>
      </c>
      <c r="B809" s="74">
        <v>722.08624530777922</v>
      </c>
      <c r="C809" s="98">
        <f t="shared" si="121"/>
        <v>60000</v>
      </c>
      <c r="D809" s="73" t="s">
        <v>150</v>
      </c>
      <c r="E809" s="98">
        <f t="shared" si="122"/>
        <v>75000</v>
      </c>
      <c r="F809" s="77">
        <f t="shared" si="123"/>
        <v>15000</v>
      </c>
      <c r="G809" s="48"/>
      <c r="H809" s="98">
        <f t="shared" si="124"/>
        <v>100000</v>
      </c>
      <c r="I809" s="73">
        <v>5000</v>
      </c>
      <c r="J809" s="98">
        <f t="shared" si="125"/>
        <v>108312.93679616689</v>
      </c>
      <c r="K809" s="77">
        <f t="shared" si="126"/>
        <v>3312.9367961668904</v>
      </c>
      <c r="M809" s="98">
        <f t="shared" si="127"/>
        <v>100000</v>
      </c>
      <c r="N809" s="73">
        <f t="shared" si="128"/>
        <v>5000</v>
      </c>
      <c r="O809" s="98">
        <f t="shared" si="129"/>
        <v>108312.93679616689</v>
      </c>
      <c r="P809" s="77">
        <f t="shared" si="130"/>
        <v>3312.9367961668904</v>
      </c>
    </row>
    <row r="810" spans="1:16" x14ac:dyDescent="0.55000000000000004">
      <c r="A810" s="73">
        <v>808</v>
      </c>
      <c r="B810" s="74">
        <v>478.25556199835199</v>
      </c>
      <c r="C810" s="98">
        <f t="shared" si="121"/>
        <v>60000</v>
      </c>
      <c r="D810" s="73" t="s">
        <v>150</v>
      </c>
      <c r="E810" s="98">
        <f t="shared" si="122"/>
        <v>71738.334299752794</v>
      </c>
      <c r="F810" s="77">
        <f t="shared" si="123"/>
        <v>11738.334299752794</v>
      </c>
      <c r="G810" s="48"/>
      <c r="H810" s="98">
        <f t="shared" si="124"/>
        <v>100000</v>
      </c>
      <c r="I810" s="73">
        <v>5000</v>
      </c>
      <c r="J810" s="98">
        <f t="shared" si="125"/>
        <v>71738.334299752794</v>
      </c>
      <c r="K810" s="77">
        <f t="shared" si="126"/>
        <v>-33261.665700247206</v>
      </c>
      <c r="M810" s="98">
        <f t="shared" si="127"/>
        <v>60000</v>
      </c>
      <c r="N810" s="73">
        <f t="shared" si="128"/>
        <v>0</v>
      </c>
      <c r="O810" s="98">
        <f t="shared" si="129"/>
        <v>71738.334299752794</v>
      </c>
      <c r="P810" s="77">
        <f t="shared" si="130"/>
        <v>11738.334299752794</v>
      </c>
    </row>
    <row r="811" spans="1:16" x14ac:dyDescent="0.55000000000000004">
      <c r="A811" s="73">
        <v>809</v>
      </c>
      <c r="B811" s="74">
        <v>451.63121433149206</v>
      </c>
      <c r="C811" s="98">
        <f t="shared" si="121"/>
        <v>60000</v>
      </c>
      <c r="D811" s="73" t="s">
        <v>150</v>
      </c>
      <c r="E811" s="98">
        <f t="shared" si="122"/>
        <v>67744.682149723812</v>
      </c>
      <c r="F811" s="77">
        <f t="shared" si="123"/>
        <v>7744.6821497238125</v>
      </c>
      <c r="G811" s="48"/>
      <c r="H811" s="98">
        <f t="shared" si="124"/>
        <v>100000</v>
      </c>
      <c r="I811" s="73">
        <v>5000</v>
      </c>
      <c r="J811" s="98">
        <f t="shared" si="125"/>
        <v>67744.682149723812</v>
      </c>
      <c r="K811" s="77">
        <f t="shared" si="126"/>
        <v>-37255.317850276188</v>
      </c>
      <c r="M811" s="98">
        <f t="shared" si="127"/>
        <v>60000</v>
      </c>
      <c r="N811" s="73">
        <f t="shared" si="128"/>
        <v>0</v>
      </c>
      <c r="O811" s="98">
        <f t="shared" si="129"/>
        <v>67744.682149723812</v>
      </c>
      <c r="P811" s="77">
        <f t="shared" si="130"/>
        <v>7744.6821497238125</v>
      </c>
    </row>
    <row r="812" spans="1:16" x14ac:dyDescent="0.55000000000000004">
      <c r="A812" s="73">
        <v>810</v>
      </c>
      <c r="B812" s="74">
        <v>506.25324259163187</v>
      </c>
      <c r="C812" s="98">
        <f t="shared" si="121"/>
        <v>60000</v>
      </c>
      <c r="D812" s="73" t="s">
        <v>150</v>
      </c>
      <c r="E812" s="98">
        <f t="shared" si="122"/>
        <v>75000</v>
      </c>
      <c r="F812" s="77">
        <f t="shared" si="123"/>
        <v>15000</v>
      </c>
      <c r="G812" s="48"/>
      <c r="H812" s="98">
        <f t="shared" si="124"/>
        <v>100000</v>
      </c>
      <c r="I812" s="73">
        <v>5000</v>
      </c>
      <c r="J812" s="98">
        <f t="shared" si="125"/>
        <v>75937.986388744786</v>
      </c>
      <c r="K812" s="77">
        <f t="shared" si="126"/>
        <v>-29062.013611255214</v>
      </c>
      <c r="M812" s="98">
        <f t="shared" si="127"/>
        <v>100000</v>
      </c>
      <c r="N812" s="73">
        <f t="shared" si="128"/>
        <v>5000</v>
      </c>
      <c r="O812" s="98">
        <f t="shared" si="129"/>
        <v>75937.986388744786</v>
      </c>
      <c r="P812" s="77">
        <f t="shared" si="130"/>
        <v>-29062.013611255214</v>
      </c>
    </row>
    <row r="813" spans="1:16" x14ac:dyDescent="0.55000000000000004">
      <c r="A813" s="73">
        <v>811</v>
      </c>
      <c r="B813" s="74">
        <v>416.73024689474164</v>
      </c>
      <c r="C813" s="98">
        <f t="shared" si="121"/>
        <v>60000</v>
      </c>
      <c r="D813" s="73" t="s">
        <v>150</v>
      </c>
      <c r="E813" s="98">
        <f t="shared" si="122"/>
        <v>62509.537034211244</v>
      </c>
      <c r="F813" s="77">
        <f t="shared" si="123"/>
        <v>2509.5370342112437</v>
      </c>
      <c r="G813" s="48"/>
      <c r="H813" s="98">
        <f t="shared" si="124"/>
        <v>100000</v>
      </c>
      <c r="I813" s="73">
        <v>5000</v>
      </c>
      <c r="J813" s="98">
        <f t="shared" si="125"/>
        <v>62509.537034211244</v>
      </c>
      <c r="K813" s="77">
        <f t="shared" si="126"/>
        <v>-42490.462965788756</v>
      </c>
      <c r="M813" s="98">
        <f t="shared" si="127"/>
        <v>60000</v>
      </c>
      <c r="N813" s="73">
        <f t="shared" si="128"/>
        <v>0</v>
      </c>
      <c r="O813" s="98">
        <f t="shared" si="129"/>
        <v>62509.537034211244</v>
      </c>
      <c r="P813" s="77">
        <f t="shared" si="130"/>
        <v>2509.5370342112437</v>
      </c>
    </row>
    <row r="814" spans="1:16" x14ac:dyDescent="0.55000000000000004">
      <c r="A814" s="73">
        <v>812</v>
      </c>
      <c r="B814" s="74">
        <v>766.7104098635823</v>
      </c>
      <c r="C814" s="98">
        <f t="shared" si="121"/>
        <v>60000</v>
      </c>
      <c r="D814" s="73" t="s">
        <v>150</v>
      </c>
      <c r="E814" s="98">
        <f t="shared" si="122"/>
        <v>75000</v>
      </c>
      <c r="F814" s="77">
        <f t="shared" si="123"/>
        <v>15000</v>
      </c>
      <c r="G814" s="48"/>
      <c r="H814" s="98">
        <f t="shared" si="124"/>
        <v>100000</v>
      </c>
      <c r="I814" s="73">
        <v>5000</v>
      </c>
      <c r="J814" s="98">
        <f t="shared" si="125"/>
        <v>115006.56147953734</v>
      </c>
      <c r="K814" s="77">
        <f t="shared" si="126"/>
        <v>10006.56147953734</v>
      </c>
      <c r="M814" s="98">
        <f t="shared" si="127"/>
        <v>100000</v>
      </c>
      <c r="N814" s="73">
        <f t="shared" si="128"/>
        <v>5000</v>
      </c>
      <c r="O814" s="98">
        <f t="shared" si="129"/>
        <v>115006.56147953734</v>
      </c>
      <c r="P814" s="77">
        <f t="shared" si="130"/>
        <v>10006.56147953734</v>
      </c>
    </row>
    <row r="815" spans="1:16" x14ac:dyDescent="0.55000000000000004">
      <c r="A815" s="73">
        <v>813</v>
      </c>
      <c r="B815" s="74">
        <v>659.38901944029055</v>
      </c>
      <c r="C815" s="98">
        <f t="shared" si="121"/>
        <v>60000</v>
      </c>
      <c r="D815" s="73" t="s">
        <v>150</v>
      </c>
      <c r="E815" s="98">
        <f t="shared" si="122"/>
        <v>75000</v>
      </c>
      <c r="F815" s="77">
        <f t="shared" si="123"/>
        <v>15000</v>
      </c>
      <c r="G815" s="48"/>
      <c r="H815" s="98">
        <f t="shared" si="124"/>
        <v>100000</v>
      </c>
      <c r="I815" s="73">
        <v>5000</v>
      </c>
      <c r="J815" s="98">
        <f t="shared" si="125"/>
        <v>98908.352916043586</v>
      </c>
      <c r="K815" s="77">
        <f t="shared" si="126"/>
        <v>-6091.6470839564136</v>
      </c>
      <c r="M815" s="98">
        <f t="shared" si="127"/>
        <v>100000</v>
      </c>
      <c r="N815" s="73">
        <f t="shared" si="128"/>
        <v>5000</v>
      </c>
      <c r="O815" s="98">
        <f t="shared" si="129"/>
        <v>98908.352916043586</v>
      </c>
      <c r="P815" s="77">
        <f t="shared" si="130"/>
        <v>-6091.6470839564136</v>
      </c>
    </row>
    <row r="816" spans="1:16" x14ac:dyDescent="0.55000000000000004">
      <c r="A816" s="73">
        <v>814</v>
      </c>
      <c r="B816" s="74">
        <v>293.02041688283941</v>
      </c>
      <c r="C816" s="98">
        <f t="shared" si="121"/>
        <v>60000</v>
      </c>
      <c r="D816" s="73" t="s">
        <v>150</v>
      </c>
      <c r="E816" s="98">
        <f t="shared" si="122"/>
        <v>43953.062532425909</v>
      </c>
      <c r="F816" s="77">
        <f t="shared" si="123"/>
        <v>-16046.937467574091</v>
      </c>
      <c r="G816" s="48"/>
      <c r="H816" s="98">
        <f t="shared" si="124"/>
        <v>100000</v>
      </c>
      <c r="I816" s="73">
        <v>5000</v>
      </c>
      <c r="J816" s="98">
        <f t="shared" si="125"/>
        <v>43953.062532425909</v>
      </c>
      <c r="K816" s="77">
        <f t="shared" si="126"/>
        <v>-61046.937467574091</v>
      </c>
      <c r="M816" s="98">
        <f t="shared" si="127"/>
        <v>60000</v>
      </c>
      <c r="N816" s="73">
        <f t="shared" si="128"/>
        <v>0</v>
      </c>
      <c r="O816" s="98">
        <f t="shared" si="129"/>
        <v>43953.062532425909</v>
      </c>
      <c r="P816" s="77">
        <f t="shared" si="130"/>
        <v>-16046.937467574091</v>
      </c>
    </row>
    <row r="817" spans="1:16" x14ac:dyDescent="0.55000000000000004">
      <c r="A817" s="73">
        <v>815</v>
      </c>
      <c r="B817" s="74">
        <v>338.35871456038086</v>
      </c>
      <c r="C817" s="98">
        <f t="shared" si="121"/>
        <v>60000</v>
      </c>
      <c r="D817" s="73" t="s">
        <v>150</v>
      </c>
      <c r="E817" s="98">
        <f t="shared" si="122"/>
        <v>50753.807184057128</v>
      </c>
      <c r="F817" s="77">
        <f t="shared" si="123"/>
        <v>-9246.1928159428717</v>
      </c>
      <c r="G817" s="48"/>
      <c r="H817" s="98">
        <f t="shared" si="124"/>
        <v>100000</v>
      </c>
      <c r="I817" s="73">
        <v>5000</v>
      </c>
      <c r="J817" s="98">
        <f t="shared" si="125"/>
        <v>50753.807184057128</v>
      </c>
      <c r="K817" s="77">
        <f t="shared" si="126"/>
        <v>-54246.192815942872</v>
      </c>
      <c r="M817" s="98">
        <f t="shared" si="127"/>
        <v>60000</v>
      </c>
      <c r="N817" s="73">
        <f t="shared" si="128"/>
        <v>0</v>
      </c>
      <c r="O817" s="98">
        <f t="shared" si="129"/>
        <v>50753.807184057128</v>
      </c>
      <c r="P817" s="77">
        <f t="shared" si="130"/>
        <v>-9246.1928159428717</v>
      </c>
    </row>
    <row r="818" spans="1:16" x14ac:dyDescent="0.55000000000000004">
      <c r="A818" s="73">
        <v>816</v>
      </c>
      <c r="B818" s="74">
        <v>419.58677938169501</v>
      </c>
      <c r="C818" s="98">
        <f t="shared" si="121"/>
        <v>60000</v>
      </c>
      <c r="D818" s="73" t="s">
        <v>150</v>
      </c>
      <c r="E818" s="98">
        <f t="shared" si="122"/>
        <v>62938.016907254249</v>
      </c>
      <c r="F818" s="77">
        <f t="shared" si="123"/>
        <v>2938.0169072542485</v>
      </c>
      <c r="G818" s="48"/>
      <c r="H818" s="98">
        <f t="shared" si="124"/>
        <v>100000</v>
      </c>
      <c r="I818" s="73">
        <v>5000</v>
      </c>
      <c r="J818" s="98">
        <f t="shared" si="125"/>
        <v>62938.016907254249</v>
      </c>
      <c r="K818" s="77">
        <f t="shared" si="126"/>
        <v>-42061.983092745751</v>
      </c>
      <c r="M818" s="98">
        <f t="shared" si="127"/>
        <v>60000</v>
      </c>
      <c r="N818" s="73">
        <f t="shared" si="128"/>
        <v>0</v>
      </c>
      <c r="O818" s="98">
        <f t="shared" si="129"/>
        <v>62938.016907254249</v>
      </c>
      <c r="P818" s="77">
        <f t="shared" si="130"/>
        <v>2938.0169072542485</v>
      </c>
    </row>
    <row r="819" spans="1:16" x14ac:dyDescent="0.55000000000000004">
      <c r="A819" s="73">
        <v>817</v>
      </c>
      <c r="B819" s="74">
        <v>256.23340556047242</v>
      </c>
      <c r="C819" s="98">
        <f t="shared" si="121"/>
        <v>60000</v>
      </c>
      <c r="D819" s="73" t="s">
        <v>150</v>
      </c>
      <c r="E819" s="98">
        <f t="shared" si="122"/>
        <v>38435.010834070861</v>
      </c>
      <c r="F819" s="77">
        <f t="shared" si="123"/>
        <v>-21564.989165929139</v>
      </c>
      <c r="G819" s="48"/>
      <c r="H819" s="98">
        <f t="shared" si="124"/>
        <v>100000</v>
      </c>
      <c r="I819" s="73">
        <v>5000</v>
      </c>
      <c r="J819" s="98">
        <f t="shared" si="125"/>
        <v>38435.010834070861</v>
      </c>
      <c r="K819" s="77">
        <f t="shared" si="126"/>
        <v>-66564.989165929146</v>
      </c>
      <c r="M819" s="98">
        <f t="shared" si="127"/>
        <v>60000</v>
      </c>
      <c r="N819" s="73">
        <f t="shared" si="128"/>
        <v>0</v>
      </c>
      <c r="O819" s="98">
        <f t="shared" si="129"/>
        <v>38435.010834070861</v>
      </c>
      <c r="P819" s="77">
        <f t="shared" si="130"/>
        <v>-21564.989165929139</v>
      </c>
    </row>
    <row r="820" spans="1:16" x14ac:dyDescent="0.55000000000000004">
      <c r="A820" s="73">
        <v>818</v>
      </c>
      <c r="B820" s="74">
        <v>408.85647144993436</v>
      </c>
      <c r="C820" s="98">
        <f t="shared" si="121"/>
        <v>60000</v>
      </c>
      <c r="D820" s="73" t="s">
        <v>150</v>
      </c>
      <c r="E820" s="98">
        <f t="shared" si="122"/>
        <v>61328.470717490156</v>
      </c>
      <c r="F820" s="77">
        <f t="shared" si="123"/>
        <v>1328.4707174901559</v>
      </c>
      <c r="G820" s="48"/>
      <c r="H820" s="98">
        <f t="shared" si="124"/>
        <v>100000</v>
      </c>
      <c r="I820" s="73">
        <v>5000</v>
      </c>
      <c r="J820" s="98">
        <f t="shared" si="125"/>
        <v>61328.470717490156</v>
      </c>
      <c r="K820" s="77">
        <f t="shared" si="126"/>
        <v>-43671.529282509844</v>
      </c>
      <c r="M820" s="98">
        <f t="shared" si="127"/>
        <v>60000</v>
      </c>
      <c r="N820" s="73">
        <f t="shared" si="128"/>
        <v>0</v>
      </c>
      <c r="O820" s="98">
        <f t="shared" si="129"/>
        <v>61328.470717490156</v>
      </c>
      <c r="P820" s="77">
        <f t="shared" si="130"/>
        <v>1328.4707174901559</v>
      </c>
    </row>
    <row r="821" spans="1:16" x14ac:dyDescent="0.55000000000000004">
      <c r="A821" s="73">
        <v>819</v>
      </c>
      <c r="B821" s="74">
        <v>352.47657704397716</v>
      </c>
      <c r="C821" s="98">
        <f t="shared" si="121"/>
        <v>60000</v>
      </c>
      <c r="D821" s="73" t="s">
        <v>150</v>
      </c>
      <c r="E821" s="98">
        <f t="shared" si="122"/>
        <v>52871.486556596574</v>
      </c>
      <c r="F821" s="77">
        <f t="shared" si="123"/>
        <v>-7128.5134434034262</v>
      </c>
      <c r="G821" s="48"/>
      <c r="H821" s="98">
        <f t="shared" si="124"/>
        <v>100000</v>
      </c>
      <c r="I821" s="73">
        <v>5000</v>
      </c>
      <c r="J821" s="98">
        <f t="shared" si="125"/>
        <v>52871.486556596574</v>
      </c>
      <c r="K821" s="77">
        <f t="shared" si="126"/>
        <v>-52128.513443403426</v>
      </c>
      <c r="M821" s="98">
        <f t="shared" si="127"/>
        <v>60000</v>
      </c>
      <c r="N821" s="73">
        <f t="shared" si="128"/>
        <v>0</v>
      </c>
      <c r="O821" s="98">
        <f t="shared" si="129"/>
        <v>52871.486556596574</v>
      </c>
      <c r="P821" s="77">
        <f t="shared" si="130"/>
        <v>-7128.5134434034262</v>
      </c>
    </row>
    <row r="822" spans="1:16" x14ac:dyDescent="0.55000000000000004">
      <c r="A822" s="73">
        <v>820</v>
      </c>
      <c r="B822" s="74">
        <v>249.76958525345623</v>
      </c>
      <c r="C822" s="98">
        <f t="shared" si="121"/>
        <v>60000</v>
      </c>
      <c r="D822" s="73" t="s">
        <v>150</v>
      </c>
      <c r="E822" s="98">
        <f t="shared" si="122"/>
        <v>37465.437788018433</v>
      </c>
      <c r="F822" s="77">
        <f t="shared" si="123"/>
        <v>-22534.562211981567</v>
      </c>
      <c r="G822" s="48"/>
      <c r="H822" s="98">
        <f t="shared" si="124"/>
        <v>100000</v>
      </c>
      <c r="I822" s="73">
        <v>5000</v>
      </c>
      <c r="J822" s="98">
        <f t="shared" si="125"/>
        <v>37465.437788018433</v>
      </c>
      <c r="K822" s="77">
        <f t="shared" si="126"/>
        <v>-67534.562211981567</v>
      </c>
      <c r="M822" s="98">
        <f t="shared" si="127"/>
        <v>60000</v>
      </c>
      <c r="N822" s="73">
        <f t="shared" si="128"/>
        <v>0</v>
      </c>
      <c r="O822" s="98">
        <f t="shared" si="129"/>
        <v>37465.437788018433</v>
      </c>
      <c r="P822" s="77">
        <f t="shared" si="130"/>
        <v>-22534.562211981567</v>
      </c>
    </row>
    <row r="823" spans="1:16" x14ac:dyDescent="0.55000000000000004">
      <c r="A823" s="73">
        <v>821</v>
      </c>
      <c r="B823" s="74">
        <v>675.88732566301462</v>
      </c>
      <c r="C823" s="98">
        <f t="shared" si="121"/>
        <v>60000</v>
      </c>
      <c r="D823" s="73" t="s">
        <v>150</v>
      </c>
      <c r="E823" s="98">
        <f t="shared" si="122"/>
        <v>75000</v>
      </c>
      <c r="F823" s="77">
        <f t="shared" si="123"/>
        <v>15000</v>
      </c>
      <c r="G823" s="48"/>
      <c r="H823" s="98">
        <f t="shared" si="124"/>
        <v>100000</v>
      </c>
      <c r="I823" s="73">
        <v>5000</v>
      </c>
      <c r="J823" s="98">
        <f t="shared" si="125"/>
        <v>101383.09884945219</v>
      </c>
      <c r="K823" s="77">
        <f t="shared" si="126"/>
        <v>-3616.901150547812</v>
      </c>
      <c r="M823" s="98">
        <f t="shared" si="127"/>
        <v>100000</v>
      </c>
      <c r="N823" s="73">
        <f t="shared" si="128"/>
        <v>5000</v>
      </c>
      <c r="O823" s="98">
        <f t="shared" si="129"/>
        <v>101383.09884945219</v>
      </c>
      <c r="P823" s="77">
        <f t="shared" si="130"/>
        <v>-3616.901150547812</v>
      </c>
    </row>
    <row r="824" spans="1:16" x14ac:dyDescent="0.55000000000000004">
      <c r="A824" s="73">
        <v>822</v>
      </c>
      <c r="B824" s="74">
        <v>236.21936704611346</v>
      </c>
      <c r="C824" s="98">
        <f t="shared" si="121"/>
        <v>60000</v>
      </c>
      <c r="D824" s="73" t="s">
        <v>150</v>
      </c>
      <c r="E824" s="98">
        <f t="shared" si="122"/>
        <v>35432.905056917021</v>
      </c>
      <c r="F824" s="77">
        <f t="shared" si="123"/>
        <v>-24567.094943082979</v>
      </c>
      <c r="G824" s="48"/>
      <c r="H824" s="98">
        <f t="shared" si="124"/>
        <v>100000</v>
      </c>
      <c r="I824" s="73">
        <v>5000</v>
      </c>
      <c r="J824" s="98">
        <f t="shared" si="125"/>
        <v>35432.905056917021</v>
      </c>
      <c r="K824" s="77">
        <f t="shared" si="126"/>
        <v>-69567.094943082979</v>
      </c>
      <c r="M824" s="98">
        <f t="shared" si="127"/>
        <v>60000</v>
      </c>
      <c r="N824" s="73">
        <f t="shared" si="128"/>
        <v>0</v>
      </c>
      <c r="O824" s="98">
        <f t="shared" si="129"/>
        <v>35432.905056917021</v>
      </c>
      <c r="P824" s="77">
        <f t="shared" si="130"/>
        <v>-24567.094943082979</v>
      </c>
    </row>
    <row r="825" spans="1:16" x14ac:dyDescent="0.55000000000000004">
      <c r="A825" s="73">
        <v>823</v>
      </c>
      <c r="B825" s="74">
        <v>561.24149296548353</v>
      </c>
      <c r="C825" s="98">
        <f t="shared" si="121"/>
        <v>60000</v>
      </c>
      <c r="D825" s="73" t="s">
        <v>150</v>
      </c>
      <c r="E825" s="98">
        <f t="shared" si="122"/>
        <v>75000</v>
      </c>
      <c r="F825" s="77">
        <f t="shared" si="123"/>
        <v>15000</v>
      </c>
      <c r="G825" s="48"/>
      <c r="H825" s="98">
        <f t="shared" si="124"/>
        <v>100000</v>
      </c>
      <c r="I825" s="73">
        <v>5000</v>
      </c>
      <c r="J825" s="98">
        <f t="shared" si="125"/>
        <v>84186.22394482253</v>
      </c>
      <c r="K825" s="77">
        <f t="shared" si="126"/>
        <v>-20813.77605517747</v>
      </c>
      <c r="M825" s="98">
        <f t="shared" si="127"/>
        <v>100000</v>
      </c>
      <c r="N825" s="73">
        <f t="shared" si="128"/>
        <v>5000</v>
      </c>
      <c r="O825" s="98">
        <f t="shared" si="129"/>
        <v>84186.22394482253</v>
      </c>
      <c r="P825" s="77">
        <f t="shared" si="130"/>
        <v>-20813.77605517747</v>
      </c>
    </row>
    <row r="826" spans="1:16" x14ac:dyDescent="0.55000000000000004">
      <c r="A826" s="73">
        <v>824</v>
      </c>
      <c r="B826" s="74">
        <v>702.20038453321945</v>
      </c>
      <c r="C826" s="98">
        <f t="shared" si="121"/>
        <v>60000</v>
      </c>
      <c r="D826" s="73" t="s">
        <v>150</v>
      </c>
      <c r="E826" s="98">
        <f t="shared" si="122"/>
        <v>75000</v>
      </c>
      <c r="F826" s="77">
        <f t="shared" si="123"/>
        <v>15000</v>
      </c>
      <c r="G826" s="48"/>
      <c r="H826" s="98">
        <f t="shared" si="124"/>
        <v>100000</v>
      </c>
      <c r="I826" s="73">
        <v>5000</v>
      </c>
      <c r="J826" s="98">
        <f t="shared" si="125"/>
        <v>105330.05767998291</v>
      </c>
      <c r="K826" s="77">
        <f t="shared" si="126"/>
        <v>330.05767998291412</v>
      </c>
      <c r="M826" s="98">
        <f t="shared" si="127"/>
        <v>100000</v>
      </c>
      <c r="N826" s="73">
        <f t="shared" si="128"/>
        <v>5000</v>
      </c>
      <c r="O826" s="98">
        <f t="shared" si="129"/>
        <v>105330.05767998291</v>
      </c>
      <c r="P826" s="77">
        <f t="shared" si="130"/>
        <v>330.05767998291412</v>
      </c>
    </row>
    <row r="827" spans="1:16" x14ac:dyDescent="0.55000000000000004">
      <c r="A827" s="73">
        <v>825</v>
      </c>
      <c r="B827" s="74">
        <v>429.0353099154637</v>
      </c>
      <c r="C827" s="98">
        <f t="shared" si="121"/>
        <v>60000</v>
      </c>
      <c r="D827" s="73" t="s">
        <v>150</v>
      </c>
      <c r="E827" s="98">
        <f t="shared" si="122"/>
        <v>64355.296487319552</v>
      </c>
      <c r="F827" s="77">
        <f t="shared" si="123"/>
        <v>4355.2964873195524</v>
      </c>
      <c r="G827" s="48"/>
      <c r="H827" s="98">
        <f t="shared" si="124"/>
        <v>100000</v>
      </c>
      <c r="I827" s="73">
        <v>5000</v>
      </c>
      <c r="J827" s="98">
        <f t="shared" si="125"/>
        <v>64355.296487319552</v>
      </c>
      <c r="K827" s="77">
        <f t="shared" si="126"/>
        <v>-40644.703512680448</v>
      </c>
      <c r="M827" s="98">
        <f t="shared" si="127"/>
        <v>60000</v>
      </c>
      <c r="N827" s="73">
        <f t="shared" si="128"/>
        <v>0</v>
      </c>
      <c r="O827" s="98">
        <f t="shared" si="129"/>
        <v>64355.296487319552</v>
      </c>
      <c r="P827" s="77">
        <f t="shared" si="130"/>
        <v>4355.2964873195524</v>
      </c>
    </row>
    <row r="828" spans="1:16" x14ac:dyDescent="0.55000000000000004">
      <c r="A828" s="73">
        <v>826</v>
      </c>
      <c r="B828" s="74">
        <v>206.06097598193304</v>
      </c>
      <c r="C828" s="98">
        <f t="shared" si="121"/>
        <v>60000</v>
      </c>
      <c r="D828" s="73" t="s">
        <v>150</v>
      </c>
      <c r="E828" s="98">
        <f t="shared" si="122"/>
        <v>30909.146397289955</v>
      </c>
      <c r="F828" s="77">
        <f t="shared" si="123"/>
        <v>-29090.853602710045</v>
      </c>
      <c r="G828" s="48"/>
      <c r="H828" s="98">
        <f t="shared" si="124"/>
        <v>100000</v>
      </c>
      <c r="I828" s="73">
        <v>5000</v>
      </c>
      <c r="J828" s="98">
        <f t="shared" si="125"/>
        <v>30909.146397289955</v>
      </c>
      <c r="K828" s="77">
        <f t="shared" si="126"/>
        <v>-74090.853602710049</v>
      </c>
      <c r="M828" s="98">
        <f t="shared" si="127"/>
        <v>60000</v>
      </c>
      <c r="N828" s="73">
        <f t="shared" si="128"/>
        <v>0</v>
      </c>
      <c r="O828" s="98">
        <f t="shared" si="129"/>
        <v>30909.146397289955</v>
      </c>
      <c r="P828" s="77">
        <f t="shared" si="130"/>
        <v>-29090.853602710045</v>
      </c>
    </row>
    <row r="829" spans="1:16" x14ac:dyDescent="0.55000000000000004">
      <c r="A829" s="73">
        <v>827</v>
      </c>
      <c r="B829" s="74">
        <v>682.18634601886038</v>
      </c>
      <c r="C829" s="98">
        <f t="shared" si="121"/>
        <v>60000</v>
      </c>
      <c r="D829" s="73" t="s">
        <v>150</v>
      </c>
      <c r="E829" s="98">
        <f t="shared" si="122"/>
        <v>75000</v>
      </c>
      <c r="F829" s="77">
        <f t="shared" si="123"/>
        <v>15000</v>
      </c>
      <c r="G829" s="48"/>
      <c r="H829" s="98">
        <f t="shared" si="124"/>
        <v>100000</v>
      </c>
      <c r="I829" s="73">
        <v>5000</v>
      </c>
      <c r="J829" s="98">
        <f t="shared" si="125"/>
        <v>102327.95190282905</v>
      </c>
      <c r="K829" s="77">
        <f t="shared" si="126"/>
        <v>-2672.0480971709476</v>
      </c>
      <c r="M829" s="98">
        <f t="shared" si="127"/>
        <v>100000</v>
      </c>
      <c r="N829" s="73">
        <f t="shared" si="128"/>
        <v>5000</v>
      </c>
      <c r="O829" s="98">
        <f t="shared" si="129"/>
        <v>102327.95190282905</v>
      </c>
      <c r="P829" s="77">
        <f t="shared" si="130"/>
        <v>-2672.0480971709476</v>
      </c>
    </row>
    <row r="830" spans="1:16" x14ac:dyDescent="0.55000000000000004">
      <c r="A830" s="73">
        <v>828</v>
      </c>
      <c r="B830" s="74">
        <v>492.88613544114503</v>
      </c>
      <c r="C830" s="98">
        <f t="shared" si="121"/>
        <v>60000</v>
      </c>
      <c r="D830" s="73" t="s">
        <v>150</v>
      </c>
      <c r="E830" s="98">
        <f t="shared" si="122"/>
        <v>73932.92031617176</v>
      </c>
      <c r="F830" s="77">
        <f t="shared" si="123"/>
        <v>13932.92031617176</v>
      </c>
      <c r="G830" s="48"/>
      <c r="H830" s="98">
        <f t="shared" si="124"/>
        <v>100000</v>
      </c>
      <c r="I830" s="73">
        <v>5000</v>
      </c>
      <c r="J830" s="98">
        <f t="shared" si="125"/>
        <v>73932.92031617176</v>
      </c>
      <c r="K830" s="77">
        <f t="shared" si="126"/>
        <v>-31067.07968382824</v>
      </c>
      <c r="M830" s="98">
        <f t="shared" si="127"/>
        <v>60000</v>
      </c>
      <c r="N830" s="73">
        <f t="shared" si="128"/>
        <v>0</v>
      </c>
      <c r="O830" s="98">
        <f t="shared" si="129"/>
        <v>73932.92031617176</v>
      </c>
      <c r="P830" s="77">
        <f t="shared" si="130"/>
        <v>13932.92031617176</v>
      </c>
    </row>
    <row r="831" spans="1:16" x14ac:dyDescent="0.55000000000000004">
      <c r="A831" s="73">
        <v>829</v>
      </c>
      <c r="B831" s="74">
        <v>461.66570024719994</v>
      </c>
      <c r="C831" s="98">
        <f t="shared" si="121"/>
        <v>60000</v>
      </c>
      <c r="D831" s="73" t="s">
        <v>150</v>
      </c>
      <c r="E831" s="98">
        <f t="shared" si="122"/>
        <v>69249.855037079993</v>
      </c>
      <c r="F831" s="77">
        <f t="shared" si="123"/>
        <v>9249.8550370799931</v>
      </c>
      <c r="G831" s="48"/>
      <c r="H831" s="98">
        <f t="shared" si="124"/>
        <v>100000</v>
      </c>
      <c r="I831" s="73">
        <v>5000</v>
      </c>
      <c r="J831" s="98">
        <f t="shared" si="125"/>
        <v>69249.855037079993</v>
      </c>
      <c r="K831" s="77">
        <f t="shared" si="126"/>
        <v>-35750.144962920007</v>
      </c>
      <c r="M831" s="98">
        <f t="shared" si="127"/>
        <v>60000</v>
      </c>
      <c r="N831" s="73">
        <f t="shared" si="128"/>
        <v>0</v>
      </c>
      <c r="O831" s="98">
        <f t="shared" si="129"/>
        <v>69249.855037079993</v>
      </c>
      <c r="P831" s="77">
        <f t="shared" si="130"/>
        <v>9249.8550370799931</v>
      </c>
    </row>
    <row r="832" spans="1:16" x14ac:dyDescent="0.55000000000000004">
      <c r="A832" s="73">
        <v>830</v>
      </c>
      <c r="B832" s="74">
        <v>498.34284493545334</v>
      </c>
      <c r="C832" s="98">
        <f t="shared" si="121"/>
        <v>60000</v>
      </c>
      <c r="D832" s="73" t="s">
        <v>150</v>
      </c>
      <c r="E832" s="98">
        <f t="shared" si="122"/>
        <v>74751.426740317998</v>
      </c>
      <c r="F832" s="77">
        <f t="shared" si="123"/>
        <v>14751.426740317998</v>
      </c>
      <c r="G832" s="48"/>
      <c r="H832" s="98">
        <f t="shared" si="124"/>
        <v>100000</v>
      </c>
      <c r="I832" s="73">
        <v>5000</v>
      </c>
      <c r="J832" s="98">
        <f t="shared" si="125"/>
        <v>74751.426740317998</v>
      </c>
      <c r="K832" s="77">
        <f t="shared" si="126"/>
        <v>-30248.573259682002</v>
      </c>
      <c r="M832" s="98">
        <f t="shared" si="127"/>
        <v>60000</v>
      </c>
      <c r="N832" s="73">
        <f t="shared" si="128"/>
        <v>0</v>
      </c>
      <c r="O832" s="98">
        <f t="shared" si="129"/>
        <v>74751.426740317998</v>
      </c>
      <c r="P832" s="77">
        <f t="shared" si="130"/>
        <v>14751.426740317998</v>
      </c>
    </row>
    <row r="833" spans="1:16" x14ac:dyDescent="0.55000000000000004">
      <c r="A833" s="73">
        <v>831</v>
      </c>
      <c r="B833" s="74">
        <v>421.82073427533794</v>
      </c>
      <c r="C833" s="98">
        <f t="shared" si="121"/>
        <v>60000</v>
      </c>
      <c r="D833" s="73" t="s">
        <v>150</v>
      </c>
      <c r="E833" s="98">
        <f t="shared" si="122"/>
        <v>63273.110141300691</v>
      </c>
      <c r="F833" s="77">
        <f t="shared" si="123"/>
        <v>3273.1101413006909</v>
      </c>
      <c r="G833" s="48"/>
      <c r="H833" s="98">
        <f t="shared" si="124"/>
        <v>100000</v>
      </c>
      <c r="I833" s="73">
        <v>5000</v>
      </c>
      <c r="J833" s="98">
        <f t="shared" si="125"/>
        <v>63273.110141300691</v>
      </c>
      <c r="K833" s="77">
        <f t="shared" si="126"/>
        <v>-41726.889858699309</v>
      </c>
      <c r="M833" s="98">
        <f t="shared" si="127"/>
        <v>60000</v>
      </c>
      <c r="N833" s="73">
        <f t="shared" si="128"/>
        <v>0</v>
      </c>
      <c r="O833" s="98">
        <f t="shared" si="129"/>
        <v>63273.110141300691</v>
      </c>
      <c r="P833" s="77">
        <f t="shared" si="130"/>
        <v>3273.1101413006909</v>
      </c>
    </row>
    <row r="834" spans="1:16" x14ac:dyDescent="0.55000000000000004">
      <c r="A834" s="73">
        <v>832</v>
      </c>
      <c r="B834" s="74">
        <v>663.10617389446702</v>
      </c>
      <c r="C834" s="98">
        <f t="shared" si="121"/>
        <v>60000</v>
      </c>
      <c r="D834" s="73" t="s">
        <v>150</v>
      </c>
      <c r="E834" s="98">
        <f t="shared" si="122"/>
        <v>75000</v>
      </c>
      <c r="F834" s="77">
        <f t="shared" si="123"/>
        <v>15000</v>
      </c>
      <c r="G834" s="48"/>
      <c r="H834" s="98">
        <f t="shared" si="124"/>
        <v>100000</v>
      </c>
      <c r="I834" s="73">
        <v>5000</v>
      </c>
      <c r="J834" s="98">
        <f t="shared" si="125"/>
        <v>99465.92608417006</v>
      </c>
      <c r="K834" s="77">
        <f t="shared" si="126"/>
        <v>-5534.0739158299402</v>
      </c>
      <c r="M834" s="98">
        <f t="shared" si="127"/>
        <v>100000</v>
      </c>
      <c r="N834" s="73">
        <f t="shared" si="128"/>
        <v>5000</v>
      </c>
      <c r="O834" s="98">
        <f t="shared" si="129"/>
        <v>99465.92608417006</v>
      </c>
      <c r="P834" s="77">
        <f t="shared" si="130"/>
        <v>-5534.0739158299402</v>
      </c>
    </row>
    <row r="835" spans="1:16" x14ac:dyDescent="0.55000000000000004">
      <c r="A835" s="73">
        <v>833</v>
      </c>
      <c r="B835" s="74">
        <v>467.48863185522021</v>
      </c>
      <c r="C835" s="98">
        <f t="shared" si="121"/>
        <v>60000</v>
      </c>
      <c r="D835" s="73" t="s">
        <v>150</v>
      </c>
      <c r="E835" s="98">
        <f t="shared" si="122"/>
        <v>70123.294778283031</v>
      </c>
      <c r="F835" s="77">
        <f t="shared" si="123"/>
        <v>10123.294778283031</v>
      </c>
      <c r="G835" s="48"/>
      <c r="H835" s="98">
        <f t="shared" si="124"/>
        <v>100000</v>
      </c>
      <c r="I835" s="73">
        <v>5000</v>
      </c>
      <c r="J835" s="98">
        <f t="shared" si="125"/>
        <v>70123.294778283031</v>
      </c>
      <c r="K835" s="77">
        <f t="shared" si="126"/>
        <v>-34876.705221716969</v>
      </c>
      <c r="M835" s="98">
        <f t="shared" si="127"/>
        <v>60000</v>
      </c>
      <c r="N835" s="73">
        <f t="shared" si="128"/>
        <v>0</v>
      </c>
      <c r="O835" s="98">
        <f t="shared" si="129"/>
        <v>70123.294778283031</v>
      </c>
      <c r="P835" s="77">
        <f t="shared" si="130"/>
        <v>10123.294778283031</v>
      </c>
    </row>
    <row r="836" spans="1:16" x14ac:dyDescent="0.55000000000000004">
      <c r="A836" s="73">
        <v>834</v>
      </c>
      <c r="B836" s="74">
        <v>479.57396160771509</v>
      </c>
      <c r="C836" s="98">
        <f t="shared" ref="C836:C899" si="131">($S$2*$S$7)</f>
        <v>60000</v>
      </c>
      <c r="D836" s="73" t="s">
        <v>150</v>
      </c>
      <c r="E836" s="98">
        <f t="shared" ref="E836:E899" si="132">IF(B836&gt;500,500*$S$8,B836*$S$8)</f>
        <v>71936.094241157261</v>
      </c>
      <c r="F836" s="77">
        <f t="shared" ref="F836:F899" si="133">E836-C836</f>
        <v>11936.094241157261</v>
      </c>
      <c r="G836" s="48"/>
      <c r="H836" s="98">
        <f t="shared" ref="H836:H899" si="134">$T$2*$T$7</f>
        <v>100000</v>
      </c>
      <c r="I836" s="73">
        <v>5000</v>
      </c>
      <c r="J836" s="98">
        <f t="shared" ref="J836:J899" si="135">B836*$S$8</f>
        <v>71936.094241157261</v>
      </c>
      <c r="K836" s="77">
        <f t="shared" ref="K836:K899" si="136">J836-(H836+I836)</f>
        <v>-33063.905758842739</v>
      </c>
      <c r="M836" s="98">
        <f t="shared" ref="M836:M899" si="137">IF(B836&gt;500,$T$2*$T$7,$S$2*$S$7)</f>
        <v>60000</v>
      </c>
      <c r="N836" s="73">
        <f t="shared" ref="N836:N899" si="138">IF(B836&gt;500,5000,0)</f>
        <v>0</v>
      </c>
      <c r="O836" s="98">
        <f t="shared" ref="O836:O899" si="139">B836*$S$8</f>
        <v>71936.094241157261</v>
      </c>
      <c r="P836" s="77">
        <f t="shared" ref="P836:P899" si="140">O836-(M836+N836)</f>
        <v>11936.094241157261</v>
      </c>
    </row>
    <row r="837" spans="1:16" x14ac:dyDescent="0.55000000000000004">
      <c r="A837" s="73">
        <v>835</v>
      </c>
      <c r="B837" s="74">
        <v>637.98333689382616</v>
      </c>
      <c r="C837" s="98">
        <f t="shared" si="131"/>
        <v>60000</v>
      </c>
      <c r="D837" s="73" t="s">
        <v>150</v>
      </c>
      <c r="E837" s="98">
        <f t="shared" si="132"/>
        <v>75000</v>
      </c>
      <c r="F837" s="77">
        <f t="shared" si="133"/>
        <v>15000</v>
      </c>
      <c r="G837" s="48"/>
      <c r="H837" s="98">
        <f t="shared" si="134"/>
        <v>100000</v>
      </c>
      <c r="I837" s="73">
        <v>5000</v>
      </c>
      <c r="J837" s="98">
        <f t="shared" si="135"/>
        <v>95697.50053407393</v>
      </c>
      <c r="K837" s="77">
        <f t="shared" si="136"/>
        <v>-9302.4994659260701</v>
      </c>
      <c r="M837" s="98">
        <f t="shared" si="137"/>
        <v>100000</v>
      </c>
      <c r="N837" s="73">
        <f t="shared" si="138"/>
        <v>5000</v>
      </c>
      <c r="O837" s="98">
        <f t="shared" si="139"/>
        <v>95697.50053407393</v>
      </c>
      <c r="P837" s="77">
        <f t="shared" si="140"/>
        <v>-9302.4994659260701</v>
      </c>
    </row>
    <row r="838" spans="1:16" x14ac:dyDescent="0.55000000000000004">
      <c r="A838" s="73">
        <v>836</v>
      </c>
      <c r="B838" s="74">
        <v>267.513046662801</v>
      </c>
      <c r="C838" s="98">
        <f t="shared" si="131"/>
        <v>60000</v>
      </c>
      <c r="D838" s="73" t="s">
        <v>150</v>
      </c>
      <c r="E838" s="98">
        <f t="shared" si="132"/>
        <v>40126.956999420152</v>
      </c>
      <c r="F838" s="77">
        <f t="shared" si="133"/>
        <v>-19873.043000579848</v>
      </c>
      <c r="G838" s="48"/>
      <c r="H838" s="98">
        <f t="shared" si="134"/>
        <v>100000</v>
      </c>
      <c r="I838" s="73">
        <v>5000</v>
      </c>
      <c r="J838" s="98">
        <f t="shared" si="135"/>
        <v>40126.956999420152</v>
      </c>
      <c r="K838" s="77">
        <f t="shared" si="136"/>
        <v>-64873.043000579848</v>
      </c>
      <c r="M838" s="98">
        <f t="shared" si="137"/>
        <v>60000</v>
      </c>
      <c r="N838" s="73">
        <f t="shared" si="138"/>
        <v>0</v>
      </c>
      <c r="O838" s="98">
        <f t="shared" si="139"/>
        <v>40126.956999420152</v>
      </c>
      <c r="P838" s="77">
        <f t="shared" si="140"/>
        <v>-19873.043000579848</v>
      </c>
    </row>
    <row r="839" spans="1:16" x14ac:dyDescent="0.55000000000000004">
      <c r="A839" s="73">
        <v>837</v>
      </c>
      <c r="B839" s="74">
        <v>498.37946714682454</v>
      </c>
      <c r="C839" s="98">
        <f t="shared" si="131"/>
        <v>60000</v>
      </c>
      <c r="D839" s="73" t="s">
        <v>150</v>
      </c>
      <c r="E839" s="98">
        <f t="shared" si="132"/>
        <v>74756.920072023684</v>
      </c>
      <c r="F839" s="77">
        <f t="shared" si="133"/>
        <v>14756.920072023684</v>
      </c>
      <c r="G839" s="48"/>
      <c r="H839" s="98">
        <f t="shared" si="134"/>
        <v>100000</v>
      </c>
      <c r="I839" s="73">
        <v>5000</v>
      </c>
      <c r="J839" s="98">
        <f t="shared" si="135"/>
        <v>74756.920072023684</v>
      </c>
      <c r="K839" s="77">
        <f t="shared" si="136"/>
        <v>-30243.079927976316</v>
      </c>
      <c r="M839" s="98">
        <f t="shared" si="137"/>
        <v>60000</v>
      </c>
      <c r="N839" s="73">
        <f t="shared" si="138"/>
        <v>0</v>
      </c>
      <c r="O839" s="98">
        <f t="shared" si="139"/>
        <v>74756.920072023684</v>
      </c>
      <c r="P839" s="77">
        <f t="shared" si="140"/>
        <v>14756.920072023684</v>
      </c>
    </row>
    <row r="840" spans="1:16" x14ac:dyDescent="0.55000000000000004">
      <c r="A840" s="73">
        <v>838</v>
      </c>
      <c r="B840" s="74">
        <v>246.25385296182134</v>
      </c>
      <c r="C840" s="98">
        <f t="shared" si="131"/>
        <v>60000</v>
      </c>
      <c r="D840" s="73" t="s">
        <v>150</v>
      </c>
      <c r="E840" s="98">
        <f t="shared" si="132"/>
        <v>36938.077944273202</v>
      </c>
      <c r="F840" s="77">
        <f t="shared" si="133"/>
        <v>-23061.922055726798</v>
      </c>
      <c r="G840" s="48"/>
      <c r="H840" s="98">
        <f t="shared" si="134"/>
        <v>100000</v>
      </c>
      <c r="I840" s="73">
        <v>5000</v>
      </c>
      <c r="J840" s="98">
        <f t="shared" si="135"/>
        <v>36938.077944273202</v>
      </c>
      <c r="K840" s="77">
        <f t="shared" si="136"/>
        <v>-68061.922055726798</v>
      </c>
      <c r="M840" s="98">
        <f t="shared" si="137"/>
        <v>60000</v>
      </c>
      <c r="N840" s="73">
        <f t="shared" si="138"/>
        <v>0</v>
      </c>
      <c r="O840" s="98">
        <f t="shared" si="139"/>
        <v>36938.077944273202</v>
      </c>
      <c r="P840" s="77">
        <f t="shared" si="140"/>
        <v>-23061.922055726798</v>
      </c>
    </row>
    <row r="841" spans="1:16" x14ac:dyDescent="0.55000000000000004">
      <c r="A841" s="73">
        <v>839</v>
      </c>
      <c r="B841" s="74">
        <v>584.38673055207983</v>
      </c>
      <c r="C841" s="98">
        <f t="shared" si="131"/>
        <v>60000</v>
      </c>
      <c r="D841" s="73" t="s">
        <v>150</v>
      </c>
      <c r="E841" s="98">
        <f t="shared" si="132"/>
        <v>75000</v>
      </c>
      <c r="F841" s="77">
        <f t="shared" si="133"/>
        <v>15000</v>
      </c>
      <c r="G841" s="48"/>
      <c r="H841" s="98">
        <f t="shared" si="134"/>
        <v>100000</v>
      </c>
      <c r="I841" s="73">
        <v>5000</v>
      </c>
      <c r="J841" s="98">
        <f t="shared" si="135"/>
        <v>87658.009582811967</v>
      </c>
      <c r="K841" s="77">
        <f t="shared" si="136"/>
        <v>-17341.990417188033</v>
      </c>
      <c r="M841" s="98">
        <f t="shared" si="137"/>
        <v>100000</v>
      </c>
      <c r="N841" s="73">
        <f t="shared" si="138"/>
        <v>5000</v>
      </c>
      <c r="O841" s="98">
        <f t="shared" si="139"/>
        <v>87658.009582811967</v>
      </c>
      <c r="P841" s="77">
        <f t="shared" si="140"/>
        <v>-17341.990417188033</v>
      </c>
    </row>
    <row r="842" spans="1:16" x14ac:dyDescent="0.55000000000000004">
      <c r="A842" s="73">
        <v>840</v>
      </c>
      <c r="B842" s="74">
        <v>215.08835108493301</v>
      </c>
      <c r="C842" s="98">
        <f t="shared" si="131"/>
        <v>60000</v>
      </c>
      <c r="D842" s="73" t="s">
        <v>150</v>
      </c>
      <c r="E842" s="98">
        <f t="shared" si="132"/>
        <v>32263.252662739953</v>
      </c>
      <c r="F842" s="77">
        <f t="shared" si="133"/>
        <v>-27736.747337260047</v>
      </c>
      <c r="G842" s="48"/>
      <c r="H842" s="98">
        <f t="shared" si="134"/>
        <v>100000</v>
      </c>
      <c r="I842" s="73">
        <v>5000</v>
      </c>
      <c r="J842" s="98">
        <f t="shared" si="135"/>
        <v>32263.252662739953</v>
      </c>
      <c r="K842" s="77">
        <f t="shared" si="136"/>
        <v>-72736.747337260051</v>
      </c>
      <c r="M842" s="98">
        <f t="shared" si="137"/>
        <v>60000</v>
      </c>
      <c r="N842" s="73">
        <f t="shared" si="138"/>
        <v>0</v>
      </c>
      <c r="O842" s="98">
        <f t="shared" si="139"/>
        <v>32263.252662739953</v>
      </c>
      <c r="P842" s="77">
        <f t="shared" si="140"/>
        <v>-27736.747337260047</v>
      </c>
    </row>
    <row r="843" spans="1:16" x14ac:dyDescent="0.55000000000000004">
      <c r="A843" s="73">
        <v>841</v>
      </c>
      <c r="B843" s="74">
        <v>316.82485427411723</v>
      </c>
      <c r="C843" s="98">
        <f t="shared" si="131"/>
        <v>60000</v>
      </c>
      <c r="D843" s="73" t="s">
        <v>150</v>
      </c>
      <c r="E843" s="98">
        <f t="shared" si="132"/>
        <v>47523.728141117586</v>
      </c>
      <c r="F843" s="77">
        <f t="shared" si="133"/>
        <v>-12476.271858882414</v>
      </c>
      <c r="G843" s="48"/>
      <c r="H843" s="98">
        <f t="shared" si="134"/>
        <v>100000</v>
      </c>
      <c r="I843" s="73">
        <v>5000</v>
      </c>
      <c r="J843" s="98">
        <f t="shared" si="135"/>
        <v>47523.728141117586</v>
      </c>
      <c r="K843" s="77">
        <f t="shared" si="136"/>
        <v>-57476.271858882414</v>
      </c>
      <c r="M843" s="98">
        <f t="shared" si="137"/>
        <v>60000</v>
      </c>
      <c r="N843" s="73">
        <f t="shared" si="138"/>
        <v>0</v>
      </c>
      <c r="O843" s="98">
        <f t="shared" si="139"/>
        <v>47523.728141117586</v>
      </c>
      <c r="P843" s="77">
        <f t="shared" si="140"/>
        <v>-12476.271858882414</v>
      </c>
    </row>
    <row r="844" spans="1:16" x14ac:dyDescent="0.55000000000000004">
      <c r="A844" s="73">
        <v>842</v>
      </c>
      <c r="B844" s="74">
        <v>542.94869838557088</v>
      </c>
      <c r="C844" s="98">
        <f t="shared" si="131"/>
        <v>60000</v>
      </c>
      <c r="D844" s="73" t="s">
        <v>150</v>
      </c>
      <c r="E844" s="98">
        <f t="shared" si="132"/>
        <v>75000</v>
      </c>
      <c r="F844" s="77">
        <f t="shared" si="133"/>
        <v>15000</v>
      </c>
      <c r="G844" s="48"/>
      <c r="H844" s="98">
        <f t="shared" si="134"/>
        <v>100000</v>
      </c>
      <c r="I844" s="73">
        <v>5000</v>
      </c>
      <c r="J844" s="98">
        <f t="shared" si="135"/>
        <v>81442.304757835635</v>
      </c>
      <c r="K844" s="77">
        <f t="shared" si="136"/>
        <v>-23557.695242164365</v>
      </c>
      <c r="M844" s="98">
        <f t="shared" si="137"/>
        <v>100000</v>
      </c>
      <c r="N844" s="73">
        <f t="shared" si="138"/>
        <v>5000</v>
      </c>
      <c r="O844" s="98">
        <f t="shared" si="139"/>
        <v>81442.304757835635</v>
      </c>
      <c r="P844" s="77">
        <f t="shared" si="140"/>
        <v>-23557.695242164365</v>
      </c>
    </row>
    <row r="845" spans="1:16" x14ac:dyDescent="0.55000000000000004">
      <c r="A845" s="73">
        <v>843</v>
      </c>
      <c r="B845" s="74">
        <v>631.6110721152379</v>
      </c>
      <c r="C845" s="98">
        <f t="shared" si="131"/>
        <v>60000</v>
      </c>
      <c r="D845" s="73" t="s">
        <v>150</v>
      </c>
      <c r="E845" s="98">
        <f t="shared" si="132"/>
        <v>75000</v>
      </c>
      <c r="F845" s="77">
        <f t="shared" si="133"/>
        <v>15000</v>
      </c>
      <c r="G845" s="48"/>
      <c r="H845" s="98">
        <f t="shared" si="134"/>
        <v>100000</v>
      </c>
      <c r="I845" s="73">
        <v>5000</v>
      </c>
      <c r="J845" s="98">
        <f t="shared" si="135"/>
        <v>94741.66081728568</v>
      </c>
      <c r="K845" s="77">
        <f t="shared" si="136"/>
        <v>-10258.33918271432</v>
      </c>
      <c r="M845" s="98">
        <f t="shared" si="137"/>
        <v>100000</v>
      </c>
      <c r="N845" s="73">
        <f t="shared" si="138"/>
        <v>5000</v>
      </c>
      <c r="O845" s="98">
        <f t="shared" si="139"/>
        <v>94741.66081728568</v>
      </c>
      <c r="P845" s="77">
        <f t="shared" si="140"/>
        <v>-10258.33918271432</v>
      </c>
    </row>
    <row r="846" spans="1:16" x14ac:dyDescent="0.55000000000000004">
      <c r="A846" s="73">
        <v>844</v>
      </c>
      <c r="B846" s="74">
        <v>281.46610919522692</v>
      </c>
      <c r="C846" s="98">
        <f t="shared" si="131"/>
        <v>60000</v>
      </c>
      <c r="D846" s="73" t="s">
        <v>150</v>
      </c>
      <c r="E846" s="98">
        <f t="shared" si="132"/>
        <v>42219.916379284041</v>
      </c>
      <c r="F846" s="77">
        <f t="shared" si="133"/>
        <v>-17780.083620715959</v>
      </c>
      <c r="G846" s="48"/>
      <c r="H846" s="98">
        <f t="shared" si="134"/>
        <v>100000</v>
      </c>
      <c r="I846" s="73">
        <v>5000</v>
      </c>
      <c r="J846" s="98">
        <f t="shared" si="135"/>
        <v>42219.916379284041</v>
      </c>
      <c r="K846" s="77">
        <f t="shared" si="136"/>
        <v>-62780.083620715959</v>
      </c>
      <c r="M846" s="98">
        <f t="shared" si="137"/>
        <v>60000</v>
      </c>
      <c r="N846" s="73">
        <f t="shared" si="138"/>
        <v>0</v>
      </c>
      <c r="O846" s="98">
        <f t="shared" si="139"/>
        <v>42219.916379284041</v>
      </c>
      <c r="P846" s="77">
        <f t="shared" si="140"/>
        <v>-17780.083620715959</v>
      </c>
    </row>
    <row r="847" spans="1:16" x14ac:dyDescent="0.55000000000000004">
      <c r="A847" s="73">
        <v>845</v>
      </c>
      <c r="B847" s="74">
        <v>633.71684926908165</v>
      </c>
      <c r="C847" s="98">
        <f t="shared" si="131"/>
        <v>60000</v>
      </c>
      <c r="D847" s="73" t="s">
        <v>150</v>
      </c>
      <c r="E847" s="98">
        <f t="shared" si="132"/>
        <v>75000</v>
      </c>
      <c r="F847" s="77">
        <f t="shared" si="133"/>
        <v>15000</v>
      </c>
      <c r="G847" s="48"/>
      <c r="H847" s="98">
        <f t="shared" si="134"/>
        <v>100000</v>
      </c>
      <c r="I847" s="73">
        <v>5000</v>
      </c>
      <c r="J847" s="98">
        <f t="shared" si="135"/>
        <v>95057.527390362244</v>
      </c>
      <c r="K847" s="77">
        <f t="shared" si="136"/>
        <v>-9942.4726096377562</v>
      </c>
      <c r="M847" s="98">
        <f t="shared" si="137"/>
        <v>100000</v>
      </c>
      <c r="N847" s="73">
        <f t="shared" si="138"/>
        <v>5000</v>
      </c>
      <c r="O847" s="98">
        <f t="shared" si="139"/>
        <v>95057.527390362244</v>
      </c>
      <c r="P847" s="77">
        <f t="shared" si="140"/>
        <v>-9942.4726096377562</v>
      </c>
    </row>
    <row r="848" spans="1:16" x14ac:dyDescent="0.55000000000000004">
      <c r="A848" s="73">
        <v>846</v>
      </c>
      <c r="B848" s="74">
        <v>623.60911893063144</v>
      </c>
      <c r="C848" s="98">
        <f t="shared" si="131"/>
        <v>60000</v>
      </c>
      <c r="D848" s="73" t="s">
        <v>150</v>
      </c>
      <c r="E848" s="98">
        <f t="shared" si="132"/>
        <v>75000</v>
      </c>
      <c r="F848" s="77">
        <f t="shared" si="133"/>
        <v>15000</v>
      </c>
      <c r="G848" s="48"/>
      <c r="H848" s="98">
        <f t="shared" si="134"/>
        <v>100000</v>
      </c>
      <c r="I848" s="73">
        <v>5000</v>
      </c>
      <c r="J848" s="98">
        <f t="shared" si="135"/>
        <v>93541.367839594721</v>
      </c>
      <c r="K848" s="77">
        <f t="shared" si="136"/>
        <v>-11458.632160405279</v>
      </c>
      <c r="M848" s="98">
        <f t="shared" si="137"/>
        <v>100000</v>
      </c>
      <c r="N848" s="73">
        <f t="shared" si="138"/>
        <v>5000</v>
      </c>
      <c r="O848" s="98">
        <f t="shared" si="139"/>
        <v>93541.367839594721</v>
      </c>
      <c r="P848" s="77">
        <f t="shared" si="140"/>
        <v>-11458.632160405279</v>
      </c>
    </row>
    <row r="849" spans="1:16" x14ac:dyDescent="0.55000000000000004">
      <c r="A849" s="73">
        <v>847</v>
      </c>
      <c r="B849" s="74">
        <v>357.89666432691428</v>
      </c>
      <c r="C849" s="98">
        <f t="shared" si="131"/>
        <v>60000</v>
      </c>
      <c r="D849" s="73" t="s">
        <v>150</v>
      </c>
      <c r="E849" s="98">
        <f t="shared" si="132"/>
        <v>53684.499649037141</v>
      </c>
      <c r="F849" s="77">
        <f t="shared" si="133"/>
        <v>-6315.5003509628586</v>
      </c>
      <c r="G849" s="48"/>
      <c r="H849" s="98">
        <f t="shared" si="134"/>
        <v>100000</v>
      </c>
      <c r="I849" s="73">
        <v>5000</v>
      </c>
      <c r="J849" s="98">
        <f t="shared" si="135"/>
        <v>53684.499649037141</v>
      </c>
      <c r="K849" s="77">
        <f t="shared" si="136"/>
        <v>-51315.500350962859</v>
      </c>
      <c r="M849" s="98">
        <f t="shared" si="137"/>
        <v>60000</v>
      </c>
      <c r="N849" s="73">
        <f t="shared" si="138"/>
        <v>0</v>
      </c>
      <c r="O849" s="98">
        <f t="shared" si="139"/>
        <v>53684.499649037141</v>
      </c>
      <c r="P849" s="77">
        <f t="shared" si="140"/>
        <v>-6315.5003509628586</v>
      </c>
    </row>
    <row r="850" spans="1:16" x14ac:dyDescent="0.55000000000000004">
      <c r="A850" s="73">
        <v>848</v>
      </c>
      <c r="B850" s="74">
        <v>411.54820398571735</v>
      </c>
      <c r="C850" s="98">
        <f t="shared" si="131"/>
        <v>60000</v>
      </c>
      <c r="D850" s="73" t="s">
        <v>150</v>
      </c>
      <c r="E850" s="98">
        <f t="shared" si="132"/>
        <v>61732.230597857604</v>
      </c>
      <c r="F850" s="77">
        <f t="shared" si="133"/>
        <v>1732.2305978576042</v>
      </c>
      <c r="G850" s="48"/>
      <c r="H850" s="98">
        <f t="shared" si="134"/>
        <v>100000</v>
      </c>
      <c r="I850" s="73">
        <v>5000</v>
      </c>
      <c r="J850" s="98">
        <f t="shared" si="135"/>
        <v>61732.230597857604</v>
      </c>
      <c r="K850" s="77">
        <f t="shared" si="136"/>
        <v>-43267.769402142396</v>
      </c>
      <c r="M850" s="98">
        <f t="shared" si="137"/>
        <v>60000</v>
      </c>
      <c r="N850" s="73">
        <f t="shared" si="138"/>
        <v>0</v>
      </c>
      <c r="O850" s="98">
        <f t="shared" si="139"/>
        <v>61732.230597857604</v>
      </c>
      <c r="P850" s="77">
        <f t="shared" si="140"/>
        <v>1732.2305978576042</v>
      </c>
    </row>
    <row r="851" spans="1:16" x14ac:dyDescent="0.55000000000000004">
      <c r="A851" s="73">
        <v>849</v>
      </c>
      <c r="B851" s="74">
        <v>475.49058503982667</v>
      </c>
      <c r="C851" s="98">
        <f t="shared" si="131"/>
        <v>60000</v>
      </c>
      <c r="D851" s="73" t="s">
        <v>150</v>
      </c>
      <c r="E851" s="98">
        <f t="shared" si="132"/>
        <v>71323.587755974004</v>
      </c>
      <c r="F851" s="77">
        <f t="shared" si="133"/>
        <v>11323.587755974004</v>
      </c>
      <c r="G851" s="48"/>
      <c r="H851" s="98">
        <f t="shared" si="134"/>
        <v>100000</v>
      </c>
      <c r="I851" s="73">
        <v>5000</v>
      </c>
      <c r="J851" s="98">
        <f t="shared" si="135"/>
        <v>71323.587755974004</v>
      </c>
      <c r="K851" s="77">
        <f t="shared" si="136"/>
        <v>-33676.412244025996</v>
      </c>
      <c r="M851" s="98">
        <f t="shared" si="137"/>
        <v>60000</v>
      </c>
      <c r="N851" s="73">
        <f t="shared" si="138"/>
        <v>0</v>
      </c>
      <c r="O851" s="98">
        <f t="shared" si="139"/>
        <v>71323.587755974004</v>
      </c>
      <c r="P851" s="77">
        <f t="shared" si="140"/>
        <v>11323.587755974004</v>
      </c>
    </row>
    <row r="852" spans="1:16" x14ac:dyDescent="0.55000000000000004">
      <c r="A852" s="73">
        <v>850</v>
      </c>
      <c r="B852" s="74">
        <v>525.13199255348377</v>
      </c>
      <c r="C852" s="98">
        <f t="shared" si="131"/>
        <v>60000</v>
      </c>
      <c r="D852" s="73" t="s">
        <v>150</v>
      </c>
      <c r="E852" s="98">
        <f t="shared" si="132"/>
        <v>75000</v>
      </c>
      <c r="F852" s="77">
        <f t="shared" si="133"/>
        <v>15000</v>
      </c>
      <c r="G852" s="48"/>
      <c r="H852" s="98">
        <f t="shared" si="134"/>
        <v>100000</v>
      </c>
      <c r="I852" s="73">
        <v>5000</v>
      </c>
      <c r="J852" s="98">
        <f t="shared" si="135"/>
        <v>78769.798883022566</v>
      </c>
      <c r="K852" s="77">
        <f t="shared" si="136"/>
        <v>-26230.201116977434</v>
      </c>
      <c r="M852" s="98">
        <f t="shared" si="137"/>
        <v>100000</v>
      </c>
      <c r="N852" s="73">
        <f t="shared" si="138"/>
        <v>5000</v>
      </c>
      <c r="O852" s="98">
        <f t="shared" si="139"/>
        <v>78769.798883022566</v>
      </c>
      <c r="P852" s="77">
        <f t="shared" si="140"/>
        <v>-26230.201116977434</v>
      </c>
    </row>
    <row r="853" spans="1:16" x14ac:dyDescent="0.55000000000000004">
      <c r="A853" s="73">
        <v>851</v>
      </c>
      <c r="B853" s="74">
        <v>203.57066560869168</v>
      </c>
      <c r="C853" s="98">
        <f t="shared" si="131"/>
        <v>60000</v>
      </c>
      <c r="D853" s="73" t="s">
        <v>150</v>
      </c>
      <c r="E853" s="98">
        <f t="shared" si="132"/>
        <v>30535.599841303752</v>
      </c>
      <c r="F853" s="77">
        <f t="shared" si="133"/>
        <v>-29464.400158696248</v>
      </c>
      <c r="G853" s="48"/>
      <c r="H853" s="98">
        <f t="shared" si="134"/>
        <v>100000</v>
      </c>
      <c r="I853" s="73">
        <v>5000</v>
      </c>
      <c r="J853" s="98">
        <f t="shared" si="135"/>
        <v>30535.599841303752</v>
      </c>
      <c r="K853" s="77">
        <f t="shared" si="136"/>
        <v>-74464.400158696255</v>
      </c>
      <c r="M853" s="98">
        <f t="shared" si="137"/>
        <v>60000</v>
      </c>
      <c r="N853" s="73">
        <f t="shared" si="138"/>
        <v>0</v>
      </c>
      <c r="O853" s="98">
        <f t="shared" si="139"/>
        <v>30535.599841303752</v>
      </c>
      <c r="P853" s="77">
        <f t="shared" si="140"/>
        <v>-29464.400158696248</v>
      </c>
    </row>
    <row r="854" spans="1:16" x14ac:dyDescent="0.55000000000000004">
      <c r="A854" s="73">
        <v>852</v>
      </c>
      <c r="B854" s="74">
        <v>331.16245002594076</v>
      </c>
      <c r="C854" s="98">
        <f t="shared" si="131"/>
        <v>60000</v>
      </c>
      <c r="D854" s="73" t="s">
        <v>150</v>
      </c>
      <c r="E854" s="98">
        <f t="shared" si="132"/>
        <v>49674.367503891117</v>
      </c>
      <c r="F854" s="77">
        <f t="shared" si="133"/>
        <v>-10325.632496108883</v>
      </c>
      <c r="G854" s="48"/>
      <c r="H854" s="98">
        <f t="shared" si="134"/>
        <v>100000</v>
      </c>
      <c r="I854" s="73">
        <v>5000</v>
      </c>
      <c r="J854" s="98">
        <f t="shared" si="135"/>
        <v>49674.367503891117</v>
      </c>
      <c r="K854" s="77">
        <f t="shared" si="136"/>
        <v>-55325.632496108883</v>
      </c>
      <c r="M854" s="98">
        <f t="shared" si="137"/>
        <v>60000</v>
      </c>
      <c r="N854" s="73">
        <f t="shared" si="138"/>
        <v>0</v>
      </c>
      <c r="O854" s="98">
        <f t="shared" si="139"/>
        <v>49674.367503891117</v>
      </c>
      <c r="P854" s="77">
        <f t="shared" si="140"/>
        <v>-10325.632496108883</v>
      </c>
    </row>
    <row r="855" spans="1:16" x14ac:dyDescent="0.55000000000000004">
      <c r="A855" s="73">
        <v>853</v>
      </c>
      <c r="B855" s="74">
        <v>224.42701498458814</v>
      </c>
      <c r="C855" s="98">
        <f t="shared" si="131"/>
        <v>60000</v>
      </c>
      <c r="D855" s="73" t="s">
        <v>150</v>
      </c>
      <c r="E855" s="98">
        <f t="shared" si="132"/>
        <v>33664.052247688218</v>
      </c>
      <c r="F855" s="77">
        <f t="shared" si="133"/>
        <v>-26335.947752311782</v>
      </c>
      <c r="G855" s="48"/>
      <c r="H855" s="98">
        <f t="shared" si="134"/>
        <v>100000</v>
      </c>
      <c r="I855" s="73">
        <v>5000</v>
      </c>
      <c r="J855" s="98">
        <f t="shared" si="135"/>
        <v>33664.052247688218</v>
      </c>
      <c r="K855" s="77">
        <f t="shared" si="136"/>
        <v>-71335.947752311782</v>
      </c>
      <c r="M855" s="98">
        <f t="shared" si="137"/>
        <v>60000</v>
      </c>
      <c r="N855" s="73">
        <f t="shared" si="138"/>
        <v>0</v>
      </c>
      <c r="O855" s="98">
        <f t="shared" si="139"/>
        <v>33664.052247688218</v>
      </c>
      <c r="P855" s="77">
        <f t="shared" si="140"/>
        <v>-26335.947752311782</v>
      </c>
    </row>
    <row r="856" spans="1:16" x14ac:dyDescent="0.55000000000000004">
      <c r="A856" s="73">
        <v>854</v>
      </c>
      <c r="B856" s="74">
        <v>721.77495651112406</v>
      </c>
      <c r="C856" s="98">
        <f t="shared" si="131"/>
        <v>60000</v>
      </c>
      <c r="D856" s="73" t="s">
        <v>150</v>
      </c>
      <c r="E856" s="98">
        <f t="shared" si="132"/>
        <v>75000</v>
      </c>
      <c r="F856" s="77">
        <f t="shared" si="133"/>
        <v>15000</v>
      </c>
      <c r="G856" s="48"/>
      <c r="H856" s="98">
        <f t="shared" si="134"/>
        <v>100000</v>
      </c>
      <c r="I856" s="73">
        <v>5000</v>
      </c>
      <c r="J856" s="98">
        <f t="shared" si="135"/>
        <v>108266.24347666861</v>
      </c>
      <c r="K856" s="77">
        <f t="shared" si="136"/>
        <v>3266.2434766686056</v>
      </c>
      <c r="M856" s="98">
        <f t="shared" si="137"/>
        <v>100000</v>
      </c>
      <c r="N856" s="73">
        <f t="shared" si="138"/>
        <v>5000</v>
      </c>
      <c r="O856" s="98">
        <f t="shared" si="139"/>
        <v>108266.24347666861</v>
      </c>
      <c r="P856" s="77">
        <f t="shared" si="140"/>
        <v>3266.2434766686056</v>
      </c>
    </row>
    <row r="857" spans="1:16" x14ac:dyDescent="0.55000000000000004">
      <c r="A857" s="73">
        <v>855</v>
      </c>
      <c r="B857" s="74">
        <v>782.9706717123936</v>
      </c>
      <c r="C857" s="98">
        <f t="shared" si="131"/>
        <v>60000</v>
      </c>
      <c r="D857" s="73" t="s">
        <v>150</v>
      </c>
      <c r="E857" s="98">
        <f t="shared" si="132"/>
        <v>75000</v>
      </c>
      <c r="F857" s="77">
        <f t="shared" si="133"/>
        <v>15000</v>
      </c>
      <c r="G857" s="48"/>
      <c r="H857" s="98">
        <f t="shared" si="134"/>
        <v>100000</v>
      </c>
      <c r="I857" s="73">
        <v>5000</v>
      </c>
      <c r="J857" s="98">
        <f t="shared" si="135"/>
        <v>117445.60075685904</v>
      </c>
      <c r="K857" s="77">
        <f t="shared" si="136"/>
        <v>12445.600756859043</v>
      </c>
      <c r="M857" s="98">
        <f t="shared" si="137"/>
        <v>100000</v>
      </c>
      <c r="N857" s="73">
        <f t="shared" si="138"/>
        <v>5000</v>
      </c>
      <c r="O857" s="98">
        <f t="shared" si="139"/>
        <v>117445.60075685904</v>
      </c>
      <c r="P857" s="77">
        <f t="shared" si="140"/>
        <v>12445.600756859043</v>
      </c>
    </row>
    <row r="858" spans="1:16" x14ac:dyDescent="0.55000000000000004">
      <c r="A858" s="73">
        <v>856</v>
      </c>
      <c r="B858" s="74">
        <v>786.33991515854359</v>
      </c>
      <c r="C858" s="98">
        <f t="shared" si="131"/>
        <v>60000</v>
      </c>
      <c r="D858" s="73" t="s">
        <v>150</v>
      </c>
      <c r="E858" s="98">
        <f t="shared" si="132"/>
        <v>75000</v>
      </c>
      <c r="F858" s="77">
        <f t="shared" si="133"/>
        <v>15000</v>
      </c>
      <c r="G858" s="48"/>
      <c r="H858" s="98">
        <f t="shared" si="134"/>
        <v>100000</v>
      </c>
      <c r="I858" s="73">
        <v>5000</v>
      </c>
      <c r="J858" s="98">
        <f t="shared" si="135"/>
        <v>117950.98727378153</v>
      </c>
      <c r="K858" s="77">
        <f t="shared" si="136"/>
        <v>12950.987273781531</v>
      </c>
      <c r="M858" s="98">
        <f t="shared" si="137"/>
        <v>100000</v>
      </c>
      <c r="N858" s="73">
        <f t="shared" si="138"/>
        <v>5000</v>
      </c>
      <c r="O858" s="98">
        <f t="shared" si="139"/>
        <v>117950.98727378153</v>
      </c>
      <c r="P858" s="77">
        <f t="shared" si="140"/>
        <v>12950.987273781531</v>
      </c>
    </row>
    <row r="859" spans="1:16" x14ac:dyDescent="0.55000000000000004">
      <c r="A859" s="73">
        <v>857</v>
      </c>
      <c r="B859" s="74">
        <v>375.56688131351666</v>
      </c>
      <c r="C859" s="98">
        <f t="shared" si="131"/>
        <v>60000</v>
      </c>
      <c r="D859" s="73" t="s">
        <v>150</v>
      </c>
      <c r="E859" s="98">
        <f t="shared" si="132"/>
        <v>56335.032197027496</v>
      </c>
      <c r="F859" s="77">
        <f t="shared" si="133"/>
        <v>-3664.9678029725037</v>
      </c>
      <c r="G859" s="48"/>
      <c r="H859" s="98">
        <f t="shared" si="134"/>
        <v>100000</v>
      </c>
      <c r="I859" s="73">
        <v>5000</v>
      </c>
      <c r="J859" s="98">
        <f t="shared" si="135"/>
        <v>56335.032197027496</v>
      </c>
      <c r="K859" s="77">
        <f t="shared" si="136"/>
        <v>-48664.967802972504</v>
      </c>
      <c r="M859" s="98">
        <f t="shared" si="137"/>
        <v>60000</v>
      </c>
      <c r="N859" s="73">
        <f t="shared" si="138"/>
        <v>0</v>
      </c>
      <c r="O859" s="98">
        <f t="shared" si="139"/>
        <v>56335.032197027496</v>
      </c>
      <c r="P859" s="77">
        <f t="shared" si="140"/>
        <v>-3664.9678029725037</v>
      </c>
    </row>
    <row r="860" spans="1:16" x14ac:dyDescent="0.55000000000000004">
      <c r="A860" s="73">
        <v>858</v>
      </c>
      <c r="B860" s="74">
        <v>229.04141361735893</v>
      </c>
      <c r="C860" s="98">
        <f t="shared" si="131"/>
        <v>60000</v>
      </c>
      <c r="D860" s="73" t="s">
        <v>150</v>
      </c>
      <c r="E860" s="98">
        <f t="shared" si="132"/>
        <v>34356.212042603838</v>
      </c>
      <c r="F860" s="77">
        <f t="shared" si="133"/>
        <v>-25643.787957396162</v>
      </c>
      <c r="G860" s="48"/>
      <c r="H860" s="98">
        <f t="shared" si="134"/>
        <v>100000</v>
      </c>
      <c r="I860" s="73">
        <v>5000</v>
      </c>
      <c r="J860" s="98">
        <f t="shared" si="135"/>
        <v>34356.212042603838</v>
      </c>
      <c r="K860" s="77">
        <f t="shared" si="136"/>
        <v>-70643.787957396155</v>
      </c>
      <c r="M860" s="98">
        <f t="shared" si="137"/>
        <v>60000</v>
      </c>
      <c r="N860" s="73">
        <f t="shared" si="138"/>
        <v>0</v>
      </c>
      <c r="O860" s="98">
        <f t="shared" si="139"/>
        <v>34356.212042603838</v>
      </c>
      <c r="P860" s="77">
        <f t="shared" si="140"/>
        <v>-25643.787957396162</v>
      </c>
    </row>
    <row r="861" spans="1:16" x14ac:dyDescent="0.55000000000000004">
      <c r="A861" s="73">
        <v>859</v>
      </c>
      <c r="B861" s="74">
        <v>247.38914151432846</v>
      </c>
      <c r="C861" s="98">
        <f t="shared" si="131"/>
        <v>60000</v>
      </c>
      <c r="D861" s="73" t="s">
        <v>150</v>
      </c>
      <c r="E861" s="98">
        <f t="shared" si="132"/>
        <v>37108.37122714927</v>
      </c>
      <c r="F861" s="77">
        <f t="shared" si="133"/>
        <v>-22891.62877285073</v>
      </c>
      <c r="G861" s="48"/>
      <c r="H861" s="98">
        <f t="shared" si="134"/>
        <v>100000</v>
      </c>
      <c r="I861" s="73">
        <v>5000</v>
      </c>
      <c r="J861" s="98">
        <f t="shared" si="135"/>
        <v>37108.37122714927</v>
      </c>
      <c r="K861" s="77">
        <f t="shared" si="136"/>
        <v>-67891.62877285073</v>
      </c>
      <c r="M861" s="98">
        <f t="shared" si="137"/>
        <v>60000</v>
      </c>
      <c r="N861" s="73">
        <f t="shared" si="138"/>
        <v>0</v>
      </c>
      <c r="O861" s="98">
        <f t="shared" si="139"/>
        <v>37108.37122714927</v>
      </c>
      <c r="P861" s="77">
        <f t="shared" si="140"/>
        <v>-22891.62877285073</v>
      </c>
    </row>
    <row r="862" spans="1:16" x14ac:dyDescent="0.55000000000000004">
      <c r="A862" s="73">
        <v>860</v>
      </c>
      <c r="B862" s="74">
        <v>429.09024323252049</v>
      </c>
      <c r="C862" s="98">
        <f t="shared" si="131"/>
        <v>60000</v>
      </c>
      <c r="D862" s="73" t="s">
        <v>150</v>
      </c>
      <c r="E862" s="98">
        <f t="shared" si="132"/>
        <v>64363.536484878074</v>
      </c>
      <c r="F862" s="77">
        <f t="shared" si="133"/>
        <v>4363.5364848780737</v>
      </c>
      <c r="G862" s="48"/>
      <c r="H862" s="98">
        <f t="shared" si="134"/>
        <v>100000</v>
      </c>
      <c r="I862" s="73">
        <v>5000</v>
      </c>
      <c r="J862" s="98">
        <f t="shared" si="135"/>
        <v>64363.536484878074</v>
      </c>
      <c r="K862" s="77">
        <f t="shared" si="136"/>
        <v>-40636.463515121926</v>
      </c>
      <c r="M862" s="98">
        <f t="shared" si="137"/>
        <v>60000</v>
      </c>
      <c r="N862" s="73">
        <f t="shared" si="138"/>
        <v>0</v>
      </c>
      <c r="O862" s="98">
        <f t="shared" si="139"/>
        <v>64363.536484878074</v>
      </c>
      <c r="P862" s="77">
        <f t="shared" si="140"/>
        <v>4363.5364848780737</v>
      </c>
    </row>
    <row r="863" spans="1:16" x14ac:dyDescent="0.55000000000000004">
      <c r="A863" s="73">
        <v>861</v>
      </c>
      <c r="B863" s="74">
        <v>754.31379131443225</v>
      </c>
      <c r="C863" s="98">
        <f t="shared" si="131"/>
        <v>60000</v>
      </c>
      <c r="D863" s="73" t="s">
        <v>150</v>
      </c>
      <c r="E863" s="98">
        <f t="shared" si="132"/>
        <v>75000</v>
      </c>
      <c r="F863" s="77">
        <f t="shared" si="133"/>
        <v>15000</v>
      </c>
      <c r="G863" s="48"/>
      <c r="H863" s="98">
        <f t="shared" si="134"/>
        <v>100000</v>
      </c>
      <c r="I863" s="73">
        <v>5000</v>
      </c>
      <c r="J863" s="98">
        <f t="shared" si="135"/>
        <v>113147.06869716484</v>
      </c>
      <c r="K863" s="77">
        <f t="shared" si="136"/>
        <v>8147.0686971648393</v>
      </c>
      <c r="M863" s="98">
        <f t="shared" si="137"/>
        <v>100000</v>
      </c>
      <c r="N863" s="73">
        <f t="shared" si="138"/>
        <v>5000</v>
      </c>
      <c r="O863" s="98">
        <f t="shared" si="139"/>
        <v>113147.06869716484</v>
      </c>
      <c r="P863" s="77">
        <f t="shared" si="140"/>
        <v>8147.0686971648393</v>
      </c>
    </row>
    <row r="864" spans="1:16" x14ac:dyDescent="0.55000000000000004">
      <c r="A864" s="73">
        <v>862</v>
      </c>
      <c r="B864" s="74">
        <v>526.12079226050605</v>
      </c>
      <c r="C864" s="98">
        <f t="shared" si="131"/>
        <v>60000</v>
      </c>
      <c r="D864" s="73" t="s">
        <v>150</v>
      </c>
      <c r="E864" s="98">
        <f t="shared" si="132"/>
        <v>75000</v>
      </c>
      <c r="F864" s="77">
        <f t="shared" si="133"/>
        <v>15000</v>
      </c>
      <c r="G864" s="48"/>
      <c r="H864" s="98">
        <f t="shared" si="134"/>
        <v>100000</v>
      </c>
      <c r="I864" s="73">
        <v>5000</v>
      </c>
      <c r="J864" s="98">
        <f t="shared" si="135"/>
        <v>78918.118839075905</v>
      </c>
      <c r="K864" s="77">
        <f t="shared" si="136"/>
        <v>-26081.881160924095</v>
      </c>
      <c r="M864" s="98">
        <f t="shared" si="137"/>
        <v>100000</v>
      </c>
      <c r="N864" s="73">
        <f t="shared" si="138"/>
        <v>5000</v>
      </c>
      <c r="O864" s="98">
        <f t="shared" si="139"/>
        <v>78918.118839075905</v>
      </c>
      <c r="P864" s="77">
        <f t="shared" si="140"/>
        <v>-26081.881160924095</v>
      </c>
    </row>
    <row r="865" spans="1:16" x14ac:dyDescent="0.55000000000000004">
      <c r="A865" s="73">
        <v>863</v>
      </c>
      <c r="B865" s="74">
        <v>593.32255012665178</v>
      </c>
      <c r="C865" s="98">
        <f t="shared" si="131"/>
        <v>60000</v>
      </c>
      <c r="D865" s="73" t="s">
        <v>150</v>
      </c>
      <c r="E865" s="98">
        <f t="shared" si="132"/>
        <v>75000</v>
      </c>
      <c r="F865" s="77">
        <f t="shared" si="133"/>
        <v>15000</v>
      </c>
      <c r="G865" s="48"/>
      <c r="H865" s="98">
        <f t="shared" si="134"/>
        <v>100000</v>
      </c>
      <c r="I865" s="73">
        <v>5000</v>
      </c>
      <c r="J865" s="98">
        <f t="shared" si="135"/>
        <v>88998.382518997765</v>
      </c>
      <c r="K865" s="77">
        <f t="shared" si="136"/>
        <v>-16001.617481002235</v>
      </c>
      <c r="M865" s="98">
        <f t="shared" si="137"/>
        <v>100000</v>
      </c>
      <c r="N865" s="73">
        <f t="shared" si="138"/>
        <v>5000</v>
      </c>
      <c r="O865" s="98">
        <f t="shared" si="139"/>
        <v>88998.382518997765</v>
      </c>
      <c r="P865" s="77">
        <f t="shared" si="140"/>
        <v>-16001.617481002235</v>
      </c>
    </row>
    <row r="866" spans="1:16" x14ac:dyDescent="0.55000000000000004">
      <c r="A866" s="73">
        <v>864</v>
      </c>
      <c r="B866" s="74">
        <v>668.54457228308968</v>
      </c>
      <c r="C866" s="98">
        <f t="shared" si="131"/>
        <v>60000</v>
      </c>
      <c r="D866" s="73" t="s">
        <v>150</v>
      </c>
      <c r="E866" s="98">
        <f t="shared" si="132"/>
        <v>75000</v>
      </c>
      <c r="F866" s="77">
        <f t="shared" si="133"/>
        <v>15000</v>
      </c>
      <c r="G866" s="48"/>
      <c r="H866" s="98">
        <f t="shared" si="134"/>
        <v>100000</v>
      </c>
      <c r="I866" s="73">
        <v>5000</v>
      </c>
      <c r="J866" s="98">
        <f t="shared" si="135"/>
        <v>100281.68584246346</v>
      </c>
      <c r="K866" s="77">
        <f t="shared" si="136"/>
        <v>-4718.3141575365444</v>
      </c>
      <c r="M866" s="98">
        <f t="shared" si="137"/>
        <v>100000</v>
      </c>
      <c r="N866" s="73">
        <f t="shared" si="138"/>
        <v>5000</v>
      </c>
      <c r="O866" s="98">
        <f t="shared" si="139"/>
        <v>100281.68584246346</v>
      </c>
      <c r="P866" s="77">
        <f t="shared" si="140"/>
        <v>-4718.3141575365444</v>
      </c>
    </row>
    <row r="867" spans="1:16" x14ac:dyDescent="0.55000000000000004">
      <c r="A867" s="73">
        <v>865</v>
      </c>
      <c r="B867" s="74">
        <v>438.26410718100527</v>
      </c>
      <c r="C867" s="98">
        <f t="shared" si="131"/>
        <v>60000</v>
      </c>
      <c r="D867" s="73" t="s">
        <v>150</v>
      </c>
      <c r="E867" s="98">
        <f t="shared" si="132"/>
        <v>65739.616077150786</v>
      </c>
      <c r="F867" s="77">
        <f t="shared" si="133"/>
        <v>5739.6160771507857</v>
      </c>
      <c r="G867" s="48"/>
      <c r="H867" s="98">
        <f t="shared" si="134"/>
        <v>100000</v>
      </c>
      <c r="I867" s="73">
        <v>5000</v>
      </c>
      <c r="J867" s="98">
        <f t="shared" si="135"/>
        <v>65739.616077150786</v>
      </c>
      <c r="K867" s="77">
        <f t="shared" si="136"/>
        <v>-39260.383922849214</v>
      </c>
      <c r="M867" s="98">
        <f t="shared" si="137"/>
        <v>60000</v>
      </c>
      <c r="N867" s="73">
        <f t="shared" si="138"/>
        <v>0</v>
      </c>
      <c r="O867" s="98">
        <f t="shared" si="139"/>
        <v>65739.616077150786</v>
      </c>
      <c r="P867" s="77">
        <f t="shared" si="140"/>
        <v>5739.6160771507857</v>
      </c>
    </row>
    <row r="868" spans="1:16" x14ac:dyDescent="0.55000000000000004">
      <c r="A868" s="73">
        <v>866</v>
      </c>
      <c r="B868" s="74">
        <v>765.24552140873436</v>
      </c>
      <c r="C868" s="98">
        <f t="shared" si="131"/>
        <v>60000</v>
      </c>
      <c r="D868" s="73" t="s">
        <v>150</v>
      </c>
      <c r="E868" s="98">
        <f t="shared" si="132"/>
        <v>75000</v>
      </c>
      <c r="F868" s="77">
        <f t="shared" si="133"/>
        <v>15000</v>
      </c>
      <c r="G868" s="48"/>
      <c r="H868" s="98">
        <f t="shared" si="134"/>
        <v>100000</v>
      </c>
      <c r="I868" s="73">
        <v>5000</v>
      </c>
      <c r="J868" s="98">
        <f t="shared" si="135"/>
        <v>114786.82821131016</v>
      </c>
      <c r="K868" s="77">
        <f t="shared" si="136"/>
        <v>9786.8282113101595</v>
      </c>
      <c r="M868" s="98">
        <f t="shared" si="137"/>
        <v>100000</v>
      </c>
      <c r="N868" s="73">
        <f t="shared" si="138"/>
        <v>5000</v>
      </c>
      <c r="O868" s="98">
        <f t="shared" si="139"/>
        <v>114786.82821131016</v>
      </c>
      <c r="P868" s="77">
        <f t="shared" si="140"/>
        <v>9786.8282113101595</v>
      </c>
    </row>
    <row r="869" spans="1:16" x14ac:dyDescent="0.55000000000000004">
      <c r="A869" s="73">
        <v>867</v>
      </c>
      <c r="B869" s="74">
        <v>508.79848628193002</v>
      </c>
      <c r="C869" s="98">
        <f t="shared" si="131"/>
        <v>60000</v>
      </c>
      <c r="D869" s="73" t="s">
        <v>150</v>
      </c>
      <c r="E869" s="98">
        <f t="shared" si="132"/>
        <v>75000</v>
      </c>
      <c r="F869" s="77">
        <f t="shared" si="133"/>
        <v>15000</v>
      </c>
      <c r="G869" s="48"/>
      <c r="H869" s="98">
        <f t="shared" si="134"/>
        <v>100000</v>
      </c>
      <c r="I869" s="73">
        <v>5000</v>
      </c>
      <c r="J869" s="98">
        <f t="shared" si="135"/>
        <v>76319.772942289506</v>
      </c>
      <c r="K869" s="77">
        <f t="shared" si="136"/>
        <v>-28680.227057710494</v>
      </c>
      <c r="M869" s="98">
        <f t="shared" si="137"/>
        <v>100000</v>
      </c>
      <c r="N869" s="73">
        <f t="shared" si="138"/>
        <v>5000</v>
      </c>
      <c r="O869" s="98">
        <f t="shared" si="139"/>
        <v>76319.772942289506</v>
      </c>
      <c r="P869" s="77">
        <f t="shared" si="140"/>
        <v>-28680.227057710494</v>
      </c>
    </row>
    <row r="870" spans="1:16" x14ac:dyDescent="0.55000000000000004">
      <c r="A870" s="73">
        <v>868</v>
      </c>
      <c r="B870" s="74">
        <v>505.96026490066231</v>
      </c>
      <c r="C870" s="98">
        <f t="shared" si="131"/>
        <v>60000</v>
      </c>
      <c r="D870" s="73" t="s">
        <v>150</v>
      </c>
      <c r="E870" s="98">
        <f t="shared" si="132"/>
        <v>75000</v>
      </c>
      <c r="F870" s="77">
        <f t="shared" si="133"/>
        <v>15000</v>
      </c>
      <c r="G870" s="48"/>
      <c r="H870" s="98">
        <f t="shared" si="134"/>
        <v>100000</v>
      </c>
      <c r="I870" s="73">
        <v>5000</v>
      </c>
      <c r="J870" s="98">
        <f t="shared" si="135"/>
        <v>75894.039735099344</v>
      </c>
      <c r="K870" s="77">
        <f t="shared" si="136"/>
        <v>-29105.960264900656</v>
      </c>
      <c r="M870" s="98">
        <f t="shared" si="137"/>
        <v>100000</v>
      </c>
      <c r="N870" s="73">
        <f t="shared" si="138"/>
        <v>5000</v>
      </c>
      <c r="O870" s="98">
        <f t="shared" si="139"/>
        <v>75894.039735099344</v>
      </c>
      <c r="P870" s="77">
        <f t="shared" si="140"/>
        <v>-29105.960264900656</v>
      </c>
    </row>
    <row r="871" spans="1:16" x14ac:dyDescent="0.55000000000000004">
      <c r="A871" s="73">
        <v>869</v>
      </c>
      <c r="B871" s="74">
        <v>727.15842158268993</v>
      </c>
      <c r="C871" s="98">
        <f t="shared" si="131"/>
        <v>60000</v>
      </c>
      <c r="D871" s="73" t="s">
        <v>150</v>
      </c>
      <c r="E871" s="98">
        <f t="shared" si="132"/>
        <v>75000</v>
      </c>
      <c r="F871" s="77">
        <f t="shared" si="133"/>
        <v>15000</v>
      </c>
      <c r="G871" s="48"/>
      <c r="H871" s="98">
        <f t="shared" si="134"/>
        <v>100000</v>
      </c>
      <c r="I871" s="73">
        <v>5000</v>
      </c>
      <c r="J871" s="98">
        <f t="shared" si="135"/>
        <v>109073.76323740349</v>
      </c>
      <c r="K871" s="77">
        <f t="shared" si="136"/>
        <v>4073.7632374034874</v>
      </c>
      <c r="M871" s="98">
        <f t="shared" si="137"/>
        <v>100000</v>
      </c>
      <c r="N871" s="73">
        <f t="shared" si="138"/>
        <v>5000</v>
      </c>
      <c r="O871" s="98">
        <f t="shared" si="139"/>
        <v>109073.76323740349</v>
      </c>
      <c r="P871" s="77">
        <f t="shared" si="140"/>
        <v>4073.7632374034874</v>
      </c>
    </row>
    <row r="872" spans="1:16" x14ac:dyDescent="0.55000000000000004">
      <c r="A872" s="73">
        <v>870</v>
      </c>
      <c r="B872" s="74">
        <v>637.04947050386056</v>
      </c>
      <c r="C872" s="98">
        <f t="shared" si="131"/>
        <v>60000</v>
      </c>
      <c r="D872" s="73" t="s">
        <v>150</v>
      </c>
      <c r="E872" s="98">
        <f t="shared" si="132"/>
        <v>75000</v>
      </c>
      <c r="F872" s="77">
        <f t="shared" si="133"/>
        <v>15000</v>
      </c>
      <c r="G872" s="48"/>
      <c r="H872" s="98">
        <f t="shared" si="134"/>
        <v>100000</v>
      </c>
      <c r="I872" s="73">
        <v>5000</v>
      </c>
      <c r="J872" s="98">
        <f t="shared" si="135"/>
        <v>95557.42057557909</v>
      </c>
      <c r="K872" s="77">
        <f t="shared" si="136"/>
        <v>-9442.5794244209101</v>
      </c>
      <c r="M872" s="98">
        <f t="shared" si="137"/>
        <v>100000</v>
      </c>
      <c r="N872" s="73">
        <f t="shared" si="138"/>
        <v>5000</v>
      </c>
      <c r="O872" s="98">
        <f t="shared" si="139"/>
        <v>95557.42057557909</v>
      </c>
      <c r="P872" s="77">
        <f t="shared" si="140"/>
        <v>-9442.5794244209101</v>
      </c>
    </row>
    <row r="873" spans="1:16" x14ac:dyDescent="0.55000000000000004">
      <c r="A873" s="73">
        <v>871</v>
      </c>
      <c r="B873" s="74">
        <v>652.72377697073273</v>
      </c>
      <c r="C873" s="98">
        <f t="shared" si="131"/>
        <v>60000</v>
      </c>
      <c r="D873" s="73" t="s">
        <v>150</v>
      </c>
      <c r="E873" s="98">
        <f t="shared" si="132"/>
        <v>75000</v>
      </c>
      <c r="F873" s="77">
        <f t="shared" si="133"/>
        <v>15000</v>
      </c>
      <c r="G873" s="48"/>
      <c r="H873" s="98">
        <f t="shared" si="134"/>
        <v>100000</v>
      </c>
      <c r="I873" s="73">
        <v>5000</v>
      </c>
      <c r="J873" s="98">
        <f t="shared" si="135"/>
        <v>97908.566545609909</v>
      </c>
      <c r="K873" s="77">
        <f t="shared" si="136"/>
        <v>-7091.4334543900914</v>
      </c>
      <c r="M873" s="98">
        <f t="shared" si="137"/>
        <v>100000</v>
      </c>
      <c r="N873" s="73">
        <f t="shared" si="138"/>
        <v>5000</v>
      </c>
      <c r="O873" s="98">
        <f t="shared" si="139"/>
        <v>97908.566545609909</v>
      </c>
      <c r="P873" s="77">
        <f t="shared" si="140"/>
        <v>-7091.4334543900914</v>
      </c>
    </row>
    <row r="874" spans="1:16" x14ac:dyDescent="0.55000000000000004">
      <c r="A874" s="73">
        <v>872</v>
      </c>
      <c r="B874" s="74">
        <v>272.43873409222692</v>
      </c>
      <c r="C874" s="98">
        <f t="shared" si="131"/>
        <v>60000</v>
      </c>
      <c r="D874" s="73" t="s">
        <v>150</v>
      </c>
      <c r="E874" s="98">
        <f t="shared" si="132"/>
        <v>40865.810113834035</v>
      </c>
      <c r="F874" s="77">
        <f t="shared" si="133"/>
        <v>-19134.189886165965</v>
      </c>
      <c r="G874" s="48"/>
      <c r="H874" s="98">
        <f t="shared" si="134"/>
        <v>100000</v>
      </c>
      <c r="I874" s="73">
        <v>5000</v>
      </c>
      <c r="J874" s="98">
        <f t="shared" si="135"/>
        <v>40865.810113834035</v>
      </c>
      <c r="K874" s="77">
        <f t="shared" si="136"/>
        <v>-64134.189886165965</v>
      </c>
      <c r="M874" s="98">
        <f t="shared" si="137"/>
        <v>60000</v>
      </c>
      <c r="N874" s="73">
        <f t="shared" si="138"/>
        <v>0</v>
      </c>
      <c r="O874" s="98">
        <f t="shared" si="139"/>
        <v>40865.810113834035</v>
      </c>
      <c r="P874" s="77">
        <f t="shared" si="140"/>
        <v>-19134.189886165965</v>
      </c>
    </row>
    <row r="875" spans="1:16" x14ac:dyDescent="0.55000000000000004">
      <c r="A875" s="73">
        <v>873</v>
      </c>
      <c r="B875" s="74">
        <v>604.45570238349569</v>
      </c>
      <c r="C875" s="98">
        <f t="shared" si="131"/>
        <v>60000</v>
      </c>
      <c r="D875" s="73" t="s">
        <v>150</v>
      </c>
      <c r="E875" s="98">
        <f t="shared" si="132"/>
        <v>75000</v>
      </c>
      <c r="F875" s="77">
        <f t="shared" si="133"/>
        <v>15000</v>
      </c>
      <c r="G875" s="48"/>
      <c r="H875" s="98">
        <f t="shared" si="134"/>
        <v>100000</v>
      </c>
      <c r="I875" s="73">
        <v>5000</v>
      </c>
      <c r="J875" s="98">
        <f t="shared" si="135"/>
        <v>90668.355357524357</v>
      </c>
      <c r="K875" s="77">
        <f t="shared" si="136"/>
        <v>-14331.644642475643</v>
      </c>
      <c r="M875" s="98">
        <f t="shared" si="137"/>
        <v>100000</v>
      </c>
      <c r="N875" s="73">
        <f t="shared" si="138"/>
        <v>5000</v>
      </c>
      <c r="O875" s="98">
        <f t="shared" si="139"/>
        <v>90668.355357524357</v>
      </c>
      <c r="P875" s="77">
        <f t="shared" si="140"/>
        <v>-14331.644642475643</v>
      </c>
    </row>
    <row r="876" spans="1:16" x14ac:dyDescent="0.55000000000000004">
      <c r="A876" s="73">
        <v>874</v>
      </c>
      <c r="B876" s="74">
        <v>560.45411542100283</v>
      </c>
      <c r="C876" s="98">
        <f t="shared" si="131"/>
        <v>60000</v>
      </c>
      <c r="D876" s="73" t="s">
        <v>150</v>
      </c>
      <c r="E876" s="98">
        <f t="shared" si="132"/>
        <v>75000</v>
      </c>
      <c r="F876" s="77">
        <f t="shared" si="133"/>
        <v>15000</v>
      </c>
      <c r="G876" s="48"/>
      <c r="H876" s="98">
        <f t="shared" si="134"/>
        <v>100000</v>
      </c>
      <c r="I876" s="73">
        <v>5000</v>
      </c>
      <c r="J876" s="98">
        <f t="shared" si="135"/>
        <v>84068.117313150418</v>
      </c>
      <c r="K876" s="77">
        <f t="shared" si="136"/>
        <v>-20931.882686849582</v>
      </c>
      <c r="M876" s="98">
        <f t="shared" si="137"/>
        <v>100000</v>
      </c>
      <c r="N876" s="73">
        <f t="shared" si="138"/>
        <v>5000</v>
      </c>
      <c r="O876" s="98">
        <f t="shared" si="139"/>
        <v>84068.117313150418</v>
      </c>
      <c r="P876" s="77">
        <f t="shared" si="140"/>
        <v>-20931.882686849582</v>
      </c>
    </row>
    <row r="877" spans="1:16" x14ac:dyDescent="0.55000000000000004">
      <c r="A877" s="73">
        <v>875</v>
      </c>
      <c r="B877" s="74">
        <v>759.97192297128208</v>
      </c>
      <c r="C877" s="98">
        <f t="shared" si="131"/>
        <v>60000</v>
      </c>
      <c r="D877" s="73" t="s">
        <v>150</v>
      </c>
      <c r="E877" s="98">
        <f t="shared" si="132"/>
        <v>75000</v>
      </c>
      <c r="F877" s="77">
        <f t="shared" si="133"/>
        <v>15000</v>
      </c>
      <c r="G877" s="48"/>
      <c r="H877" s="98">
        <f t="shared" si="134"/>
        <v>100000</v>
      </c>
      <c r="I877" s="73">
        <v>5000</v>
      </c>
      <c r="J877" s="98">
        <f t="shared" si="135"/>
        <v>113995.78844569231</v>
      </c>
      <c r="K877" s="77">
        <f t="shared" si="136"/>
        <v>8995.7884456923057</v>
      </c>
      <c r="M877" s="98">
        <f t="shared" si="137"/>
        <v>100000</v>
      </c>
      <c r="N877" s="73">
        <f t="shared" si="138"/>
        <v>5000</v>
      </c>
      <c r="O877" s="98">
        <f t="shared" si="139"/>
        <v>113995.78844569231</v>
      </c>
      <c r="P877" s="77">
        <f t="shared" si="140"/>
        <v>8995.7884456923057</v>
      </c>
    </row>
    <row r="878" spans="1:16" x14ac:dyDescent="0.55000000000000004">
      <c r="A878" s="73">
        <v>876</v>
      </c>
      <c r="B878" s="74">
        <v>488.25342570268867</v>
      </c>
      <c r="C878" s="98">
        <f t="shared" si="131"/>
        <v>60000</v>
      </c>
      <c r="D878" s="73" t="s">
        <v>150</v>
      </c>
      <c r="E878" s="98">
        <f t="shared" si="132"/>
        <v>73238.013855403304</v>
      </c>
      <c r="F878" s="77">
        <f t="shared" si="133"/>
        <v>13238.013855403304</v>
      </c>
      <c r="G878" s="48"/>
      <c r="H878" s="98">
        <f t="shared" si="134"/>
        <v>100000</v>
      </c>
      <c r="I878" s="73">
        <v>5000</v>
      </c>
      <c r="J878" s="98">
        <f t="shared" si="135"/>
        <v>73238.013855403304</v>
      </c>
      <c r="K878" s="77">
        <f t="shared" si="136"/>
        <v>-31761.986144596696</v>
      </c>
      <c r="M878" s="98">
        <f t="shared" si="137"/>
        <v>60000</v>
      </c>
      <c r="N878" s="73">
        <f t="shared" si="138"/>
        <v>0</v>
      </c>
      <c r="O878" s="98">
        <f t="shared" si="139"/>
        <v>73238.013855403304</v>
      </c>
      <c r="P878" s="77">
        <f t="shared" si="140"/>
        <v>13238.013855403304</v>
      </c>
    </row>
    <row r="879" spans="1:16" x14ac:dyDescent="0.55000000000000004">
      <c r="A879" s="73">
        <v>877</v>
      </c>
      <c r="B879" s="74">
        <v>234.68123416852322</v>
      </c>
      <c r="C879" s="98">
        <f t="shared" si="131"/>
        <v>60000</v>
      </c>
      <c r="D879" s="73" t="s">
        <v>150</v>
      </c>
      <c r="E879" s="98">
        <f t="shared" si="132"/>
        <v>35202.185125278484</v>
      </c>
      <c r="F879" s="77">
        <f t="shared" si="133"/>
        <v>-24797.814874721516</v>
      </c>
      <c r="G879" s="48"/>
      <c r="H879" s="98">
        <f t="shared" si="134"/>
        <v>100000</v>
      </c>
      <c r="I879" s="73">
        <v>5000</v>
      </c>
      <c r="J879" s="98">
        <f t="shared" si="135"/>
        <v>35202.185125278484</v>
      </c>
      <c r="K879" s="77">
        <f t="shared" si="136"/>
        <v>-69797.814874721516</v>
      </c>
      <c r="M879" s="98">
        <f t="shared" si="137"/>
        <v>60000</v>
      </c>
      <c r="N879" s="73">
        <f t="shared" si="138"/>
        <v>0</v>
      </c>
      <c r="O879" s="98">
        <f t="shared" si="139"/>
        <v>35202.185125278484</v>
      </c>
      <c r="P879" s="77">
        <f t="shared" si="140"/>
        <v>-24797.814874721516</v>
      </c>
    </row>
    <row r="880" spans="1:16" x14ac:dyDescent="0.55000000000000004">
      <c r="A880" s="73">
        <v>878</v>
      </c>
      <c r="B880" s="74">
        <v>566.00238044373918</v>
      </c>
      <c r="C880" s="98">
        <f t="shared" si="131"/>
        <v>60000</v>
      </c>
      <c r="D880" s="73" t="s">
        <v>150</v>
      </c>
      <c r="E880" s="98">
        <f t="shared" si="132"/>
        <v>75000</v>
      </c>
      <c r="F880" s="77">
        <f t="shared" si="133"/>
        <v>15000</v>
      </c>
      <c r="G880" s="48"/>
      <c r="H880" s="98">
        <f t="shared" si="134"/>
        <v>100000</v>
      </c>
      <c r="I880" s="73">
        <v>5000</v>
      </c>
      <c r="J880" s="98">
        <f t="shared" si="135"/>
        <v>84900.357066560871</v>
      </c>
      <c r="K880" s="77">
        <f t="shared" si="136"/>
        <v>-20099.642933439129</v>
      </c>
      <c r="M880" s="98">
        <f t="shared" si="137"/>
        <v>100000</v>
      </c>
      <c r="N880" s="73">
        <f t="shared" si="138"/>
        <v>5000</v>
      </c>
      <c r="O880" s="98">
        <f t="shared" si="139"/>
        <v>84900.357066560871</v>
      </c>
      <c r="P880" s="77">
        <f t="shared" si="140"/>
        <v>-20099.642933439129</v>
      </c>
    </row>
    <row r="881" spans="1:16" x14ac:dyDescent="0.55000000000000004">
      <c r="A881" s="73">
        <v>879</v>
      </c>
      <c r="B881" s="74">
        <v>666.6035950804162</v>
      </c>
      <c r="C881" s="98">
        <f t="shared" si="131"/>
        <v>60000</v>
      </c>
      <c r="D881" s="73" t="s">
        <v>150</v>
      </c>
      <c r="E881" s="98">
        <f t="shared" si="132"/>
        <v>75000</v>
      </c>
      <c r="F881" s="77">
        <f t="shared" si="133"/>
        <v>15000</v>
      </c>
      <c r="G881" s="48"/>
      <c r="H881" s="98">
        <f t="shared" si="134"/>
        <v>100000</v>
      </c>
      <c r="I881" s="73">
        <v>5000</v>
      </c>
      <c r="J881" s="98">
        <f t="shared" si="135"/>
        <v>99990.539262062433</v>
      </c>
      <c r="K881" s="77">
        <f t="shared" si="136"/>
        <v>-5009.4607379375666</v>
      </c>
      <c r="M881" s="98">
        <f t="shared" si="137"/>
        <v>100000</v>
      </c>
      <c r="N881" s="73">
        <f t="shared" si="138"/>
        <v>5000</v>
      </c>
      <c r="O881" s="98">
        <f t="shared" si="139"/>
        <v>99990.539262062433</v>
      </c>
      <c r="P881" s="77">
        <f t="shared" si="140"/>
        <v>-5009.4607379375666</v>
      </c>
    </row>
    <row r="882" spans="1:16" x14ac:dyDescent="0.55000000000000004">
      <c r="A882" s="73">
        <v>880</v>
      </c>
      <c r="B882" s="74">
        <v>362.25470748008667</v>
      </c>
      <c r="C882" s="98">
        <f t="shared" si="131"/>
        <v>60000</v>
      </c>
      <c r="D882" s="73" t="s">
        <v>150</v>
      </c>
      <c r="E882" s="98">
        <f t="shared" si="132"/>
        <v>54338.206122012998</v>
      </c>
      <c r="F882" s="77">
        <f t="shared" si="133"/>
        <v>-5661.7938779870019</v>
      </c>
      <c r="G882" s="48"/>
      <c r="H882" s="98">
        <f t="shared" si="134"/>
        <v>100000</v>
      </c>
      <c r="I882" s="73">
        <v>5000</v>
      </c>
      <c r="J882" s="98">
        <f t="shared" si="135"/>
        <v>54338.206122012998</v>
      </c>
      <c r="K882" s="77">
        <f t="shared" si="136"/>
        <v>-50661.793877987002</v>
      </c>
      <c r="M882" s="98">
        <f t="shared" si="137"/>
        <v>60000</v>
      </c>
      <c r="N882" s="73">
        <f t="shared" si="138"/>
        <v>0</v>
      </c>
      <c r="O882" s="98">
        <f t="shared" si="139"/>
        <v>54338.206122012998</v>
      </c>
      <c r="P882" s="77">
        <f t="shared" si="140"/>
        <v>-5661.7938779870019</v>
      </c>
    </row>
    <row r="883" spans="1:16" x14ac:dyDescent="0.55000000000000004">
      <c r="A883" s="73">
        <v>881</v>
      </c>
      <c r="B883" s="74">
        <v>739.99450666829432</v>
      </c>
      <c r="C883" s="98">
        <f t="shared" si="131"/>
        <v>60000</v>
      </c>
      <c r="D883" s="73" t="s">
        <v>150</v>
      </c>
      <c r="E883" s="98">
        <f t="shared" si="132"/>
        <v>75000</v>
      </c>
      <c r="F883" s="77">
        <f t="shared" si="133"/>
        <v>15000</v>
      </c>
      <c r="G883" s="48"/>
      <c r="H883" s="98">
        <f t="shared" si="134"/>
        <v>100000</v>
      </c>
      <c r="I883" s="73">
        <v>5000</v>
      </c>
      <c r="J883" s="98">
        <f t="shared" si="135"/>
        <v>110999.17600024414</v>
      </c>
      <c r="K883" s="77">
        <f t="shared" si="136"/>
        <v>5999.1760002441442</v>
      </c>
      <c r="M883" s="98">
        <f t="shared" si="137"/>
        <v>100000</v>
      </c>
      <c r="N883" s="73">
        <f t="shared" si="138"/>
        <v>5000</v>
      </c>
      <c r="O883" s="98">
        <f t="shared" si="139"/>
        <v>110999.17600024414</v>
      </c>
      <c r="P883" s="77">
        <f t="shared" si="140"/>
        <v>5999.1760002441442</v>
      </c>
    </row>
    <row r="884" spans="1:16" x14ac:dyDescent="0.55000000000000004">
      <c r="A884" s="73">
        <v>882</v>
      </c>
      <c r="B884" s="74">
        <v>741.16641743217258</v>
      </c>
      <c r="C884" s="98">
        <f t="shared" si="131"/>
        <v>60000</v>
      </c>
      <c r="D884" s="73" t="s">
        <v>150</v>
      </c>
      <c r="E884" s="98">
        <f t="shared" si="132"/>
        <v>75000</v>
      </c>
      <c r="F884" s="77">
        <f t="shared" si="133"/>
        <v>15000</v>
      </c>
      <c r="G884" s="48"/>
      <c r="H884" s="98">
        <f t="shared" si="134"/>
        <v>100000</v>
      </c>
      <c r="I884" s="73">
        <v>5000</v>
      </c>
      <c r="J884" s="98">
        <f t="shared" si="135"/>
        <v>111174.96261482588</v>
      </c>
      <c r="K884" s="77">
        <f t="shared" si="136"/>
        <v>6174.9626148258831</v>
      </c>
      <c r="M884" s="98">
        <f t="shared" si="137"/>
        <v>100000</v>
      </c>
      <c r="N884" s="73">
        <f t="shared" si="138"/>
        <v>5000</v>
      </c>
      <c r="O884" s="98">
        <f t="shared" si="139"/>
        <v>111174.96261482588</v>
      </c>
      <c r="P884" s="77">
        <f t="shared" si="140"/>
        <v>6174.9626148258831</v>
      </c>
    </row>
    <row r="885" spans="1:16" x14ac:dyDescent="0.55000000000000004">
      <c r="A885" s="73">
        <v>883</v>
      </c>
      <c r="B885" s="74">
        <v>248.70754112369153</v>
      </c>
      <c r="C885" s="98">
        <f t="shared" si="131"/>
        <v>60000</v>
      </c>
      <c r="D885" s="73" t="s">
        <v>150</v>
      </c>
      <c r="E885" s="98">
        <f t="shared" si="132"/>
        <v>37306.131168553729</v>
      </c>
      <c r="F885" s="77">
        <f t="shared" si="133"/>
        <v>-22693.868831446271</v>
      </c>
      <c r="G885" s="48"/>
      <c r="H885" s="98">
        <f t="shared" si="134"/>
        <v>100000</v>
      </c>
      <c r="I885" s="73">
        <v>5000</v>
      </c>
      <c r="J885" s="98">
        <f t="shared" si="135"/>
        <v>37306.131168553729</v>
      </c>
      <c r="K885" s="77">
        <f t="shared" si="136"/>
        <v>-67693.868831446278</v>
      </c>
      <c r="M885" s="98">
        <f t="shared" si="137"/>
        <v>60000</v>
      </c>
      <c r="N885" s="73">
        <f t="shared" si="138"/>
        <v>0</v>
      </c>
      <c r="O885" s="98">
        <f t="shared" si="139"/>
        <v>37306.131168553729</v>
      </c>
      <c r="P885" s="77">
        <f t="shared" si="140"/>
        <v>-22693.868831446271</v>
      </c>
    </row>
    <row r="886" spans="1:16" x14ac:dyDescent="0.55000000000000004">
      <c r="A886" s="73">
        <v>884</v>
      </c>
      <c r="B886" s="74">
        <v>750.450148014771</v>
      </c>
      <c r="C886" s="98">
        <f t="shared" si="131"/>
        <v>60000</v>
      </c>
      <c r="D886" s="73" t="s">
        <v>150</v>
      </c>
      <c r="E886" s="98">
        <f t="shared" si="132"/>
        <v>75000</v>
      </c>
      <c r="F886" s="77">
        <f t="shared" si="133"/>
        <v>15000</v>
      </c>
      <c r="G886" s="48"/>
      <c r="H886" s="98">
        <f t="shared" si="134"/>
        <v>100000</v>
      </c>
      <c r="I886" s="73">
        <v>5000</v>
      </c>
      <c r="J886" s="98">
        <f t="shared" si="135"/>
        <v>112567.52220221565</v>
      </c>
      <c r="K886" s="77">
        <f t="shared" si="136"/>
        <v>7567.5222022156522</v>
      </c>
      <c r="M886" s="98">
        <f t="shared" si="137"/>
        <v>100000</v>
      </c>
      <c r="N886" s="73">
        <f t="shared" si="138"/>
        <v>5000</v>
      </c>
      <c r="O886" s="98">
        <f t="shared" si="139"/>
        <v>112567.52220221565</v>
      </c>
      <c r="P886" s="77">
        <f t="shared" si="140"/>
        <v>7567.5222022156522</v>
      </c>
    </row>
    <row r="887" spans="1:16" x14ac:dyDescent="0.55000000000000004">
      <c r="A887" s="73">
        <v>885</v>
      </c>
      <c r="B887" s="74">
        <v>799.63377788628804</v>
      </c>
      <c r="C887" s="98">
        <f t="shared" si="131"/>
        <v>60000</v>
      </c>
      <c r="D887" s="73" t="s">
        <v>150</v>
      </c>
      <c r="E887" s="98">
        <f t="shared" si="132"/>
        <v>75000</v>
      </c>
      <c r="F887" s="77">
        <f t="shared" si="133"/>
        <v>15000</v>
      </c>
      <c r="G887" s="48"/>
      <c r="H887" s="98">
        <f t="shared" si="134"/>
        <v>100000</v>
      </c>
      <c r="I887" s="73">
        <v>5000</v>
      </c>
      <c r="J887" s="98">
        <f t="shared" si="135"/>
        <v>119945.0666829432</v>
      </c>
      <c r="K887" s="77">
        <f t="shared" si="136"/>
        <v>14945.066682943201</v>
      </c>
      <c r="M887" s="98">
        <f t="shared" si="137"/>
        <v>100000</v>
      </c>
      <c r="N887" s="73">
        <f t="shared" si="138"/>
        <v>5000</v>
      </c>
      <c r="O887" s="98">
        <f t="shared" si="139"/>
        <v>119945.0666829432</v>
      </c>
      <c r="P887" s="77">
        <f t="shared" si="140"/>
        <v>14945.066682943201</v>
      </c>
    </row>
    <row r="888" spans="1:16" x14ac:dyDescent="0.55000000000000004">
      <c r="A888" s="73">
        <v>886</v>
      </c>
      <c r="B888" s="74">
        <v>406.65913876766257</v>
      </c>
      <c r="C888" s="98">
        <f t="shared" si="131"/>
        <v>60000</v>
      </c>
      <c r="D888" s="73" t="s">
        <v>150</v>
      </c>
      <c r="E888" s="98">
        <f t="shared" si="132"/>
        <v>60998.870815149385</v>
      </c>
      <c r="F888" s="77">
        <f t="shared" si="133"/>
        <v>998.87081514938473</v>
      </c>
      <c r="G888" s="48"/>
      <c r="H888" s="98">
        <f t="shared" si="134"/>
        <v>100000</v>
      </c>
      <c r="I888" s="73">
        <v>5000</v>
      </c>
      <c r="J888" s="98">
        <f t="shared" si="135"/>
        <v>60998.870815149385</v>
      </c>
      <c r="K888" s="77">
        <f t="shared" si="136"/>
        <v>-44001.129184850615</v>
      </c>
      <c r="M888" s="98">
        <f t="shared" si="137"/>
        <v>60000</v>
      </c>
      <c r="N888" s="73">
        <f t="shared" si="138"/>
        <v>0</v>
      </c>
      <c r="O888" s="98">
        <f t="shared" si="139"/>
        <v>60998.870815149385</v>
      </c>
      <c r="P888" s="77">
        <f t="shared" si="140"/>
        <v>998.87081514938473</v>
      </c>
    </row>
    <row r="889" spans="1:16" x14ac:dyDescent="0.55000000000000004">
      <c r="A889" s="73">
        <v>887</v>
      </c>
      <c r="B889" s="74">
        <v>768.72463148899806</v>
      </c>
      <c r="C889" s="98">
        <f t="shared" si="131"/>
        <v>60000</v>
      </c>
      <c r="D889" s="73" t="s">
        <v>150</v>
      </c>
      <c r="E889" s="98">
        <f t="shared" si="132"/>
        <v>75000</v>
      </c>
      <c r="F889" s="77">
        <f t="shared" si="133"/>
        <v>15000</v>
      </c>
      <c r="G889" s="48"/>
      <c r="H889" s="98">
        <f t="shared" si="134"/>
        <v>100000</v>
      </c>
      <c r="I889" s="73">
        <v>5000</v>
      </c>
      <c r="J889" s="98">
        <f t="shared" si="135"/>
        <v>115308.6947233497</v>
      </c>
      <c r="K889" s="77">
        <f t="shared" si="136"/>
        <v>10308.694723349705</v>
      </c>
      <c r="M889" s="98">
        <f t="shared" si="137"/>
        <v>100000</v>
      </c>
      <c r="N889" s="73">
        <f t="shared" si="138"/>
        <v>5000</v>
      </c>
      <c r="O889" s="98">
        <f t="shared" si="139"/>
        <v>115308.6947233497</v>
      </c>
      <c r="P889" s="77">
        <f t="shared" si="140"/>
        <v>10308.694723349705</v>
      </c>
    </row>
    <row r="890" spans="1:16" x14ac:dyDescent="0.55000000000000004">
      <c r="A890" s="73">
        <v>888</v>
      </c>
      <c r="B890" s="74">
        <v>492.04382457960753</v>
      </c>
      <c r="C890" s="98">
        <f t="shared" si="131"/>
        <v>60000</v>
      </c>
      <c r="D890" s="73" t="s">
        <v>150</v>
      </c>
      <c r="E890" s="98">
        <f t="shared" si="132"/>
        <v>73806.573686941134</v>
      </c>
      <c r="F890" s="77">
        <f t="shared" si="133"/>
        <v>13806.573686941134</v>
      </c>
      <c r="G890" s="48"/>
      <c r="H890" s="98">
        <f t="shared" si="134"/>
        <v>100000</v>
      </c>
      <c r="I890" s="73">
        <v>5000</v>
      </c>
      <c r="J890" s="98">
        <f t="shared" si="135"/>
        <v>73806.573686941134</v>
      </c>
      <c r="K890" s="77">
        <f t="shared" si="136"/>
        <v>-31193.426313058866</v>
      </c>
      <c r="M890" s="98">
        <f t="shared" si="137"/>
        <v>60000</v>
      </c>
      <c r="N890" s="73">
        <f t="shared" si="138"/>
        <v>0</v>
      </c>
      <c r="O890" s="98">
        <f t="shared" si="139"/>
        <v>73806.573686941134</v>
      </c>
      <c r="P890" s="77">
        <f t="shared" si="140"/>
        <v>13806.573686941134</v>
      </c>
    </row>
    <row r="891" spans="1:16" x14ac:dyDescent="0.55000000000000004">
      <c r="A891" s="73">
        <v>889</v>
      </c>
      <c r="B891" s="74">
        <v>516.36097293008208</v>
      </c>
      <c r="C891" s="98">
        <f t="shared" si="131"/>
        <v>60000</v>
      </c>
      <c r="D891" s="73" t="s">
        <v>150</v>
      </c>
      <c r="E891" s="98">
        <f t="shared" si="132"/>
        <v>75000</v>
      </c>
      <c r="F891" s="77">
        <f t="shared" si="133"/>
        <v>15000</v>
      </c>
      <c r="G891" s="48"/>
      <c r="H891" s="98">
        <f t="shared" si="134"/>
        <v>100000</v>
      </c>
      <c r="I891" s="73">
        <v>5000</v>
      </c>
      <c r="J891" s="98">
        <f t="shared" si="135"/>
        <v>77454.145939512309</v>
      </c>
      <c r="K891" s="77">
        <f t="shared" si="136"/>
        <v>-27545.854060487691</v>
      </c>
      <c r="M891" s="98">
        <f t="shared" si="137"/>
        <v>100000</v>
      </c>
      <c r="N891" s="73">
        <f t="shared" si="138"/>
        <v>5000</v>
      </c>
      <c r="O891" s="98">
        <f t="shared" si="139"/>
        <v>77454.145939512309</v>
      </c>
      <c r="P891" s="77">
        <f t="shared" si="140"/>
        <v>-27545.854060487691</v>
      </c>
    </row>
    <row r="892" spans="1:16" x14ac:dyDescent="0.55000000000000004">
      <c r="A892" s="73">
        <v>890</v>
      </c>
      <c r="B892" s="74">
        <v>692.2757652516251</v>
      </c>
      <c r="C892" s="98">
        <f t="shared" si="131"/>
        <v>60000</v>
      </c>
      <c r="D892" s="73" t="s">
        <v>150</v>
      </c>
      <c r="E892" s="98">
        <f t="shared" si="132"/>
        <v>75000</v>
      </c>
      <c r="F892" s="77">
        <f t="shared" si="133"/>
        <v>15000</v>
      </c>
      <c r="G892" s="48"/>
      <c r="H892" s="98">
        <f t="shared" si="134"/>
        <v>100000</v>
      </c>
      <c r="I892" s="73">
        <v>5000</v>
      </c>
      <c r="J892" s="98">
        <f t="shared" si="135"/>
        <v>103841.36478774376</v>
      </c>
      <c r="K892" s="77">
        <f t="shared" si="136"/>
        <v>-1158.6352122562384</v>
      </c>
      <c r="M892" s="98">
        <f t="shared" si="137"/>
        <v>100000</v>
      </c>
      <c r="N892" s="73">
        <f t="shared" si="138"/>
        <v>5000</v>
      </c>
      <c r="O892" s="98">
        <f t="shared" si="139"/>
        <v>103841.36478774376</v>
      </c>
      <c r="P892" s="77">
        <f t="shared" si="140"/>
        <v>-1158.6352122562384</v>
      </c>
    </row>
    <row r="893" spans="1:16" x14ac:dyDescent="0.55000000000000004">
      <c r="A893" s="73">
        <v>891</v>
      </c>
      <c r="B893" s="74">
        <v>222.74239326151312</v>
      </c>
      <c r="C893" s="98">
        <f t="shared" si="131"/>
        <v>60000</v>
      </c>
      <c r="D893" s="73" t="s">
        <v>150</v>
      </c>
      <c r="E893" s="98">
        <f t="shared" si="132"/>
        <v>33411.358989226967</v>
      </c>
      <c r="F893" s="77">
        <f t="shared" si="133"/>
        <v>-26588.641010773033</v>
      </c>
      <c r="G893" s="48"/>
      <c r="H893" s="98">
        <f t="shared" si="134"/>
        <v>100000</v>
      </c>
      <c r="I893" s="73">
        <v>5000</v>
      </c>
      <c r="J893" s="98">
        <f t="shared" si="135"/>
        <v>33411.358989226967</v>
      </c>
      <c r="K893" s="77">
        <f t="shared" si="136"/>
        <v>-71588.641010773033</v>
      </c>
      <c r="M893" s="98">
        <f t="shared" si="137"/>
        <v>60000</v>
      </c>
      <c r="N893" s="73">
        <f t="shared" si="138"/>
        <v>0</v>
      </c>
      <c r="O893" s="98">
        <f t="shared" si="139"/>
        <v>33411.358989226967</v>
      </c>
      <c r="P893" s="77">
        <f t="shared" si="140"/>
        <v>-26588.641010773033</v>
      </c>
    </row>
    <row r="894" spans="1:16" x14ac:dyDescent="0.55000000000000004">
      <c r="A894" s="73">
        <v>892</v>
      </c>
      <c r="B894" s="74">
        <v>542.34443189794615</v>
      </c>
      <c r="C894" s="98">
        <f t="shared" si="131"/>
        <v>60000</v>
      </c>
      <c r="D894" s="73" t="s">
        <v>150</v>
      </c>
      <c r="E894" s="98">
        <f t="shared" si="132"/>
        <v>75000</v>
      </c>
      <c r="F894" s="77">
        <f t="shared" si="133"/>
        <v>15000</v>
      </c>
      <c r="G894" s="48"/>
      <c r="H894" s="98">
        <f t="shared" si="134"/>
        <v>100000</v>
      </c>
      <c r="I894" s="73">
        <v>5000</v>
      </c>
      <c r="J894" s="98">
        <f t="shared" si="135"/>
        <v>81351.664784691922</v>
      </c>
      <c r="K894" s="77">
        <f t="shared" si="136"/>
        <v>-23648.335215308078</v>
      </c>
      <c r="M894" s="98">
        <f t="shared" si="137"/>
        <v>100000</v>
      </c>
      <c r="N894" s="73">
        <f t="shared" si="138"/>
        <v>5000</v>
      </c>
      <c r="O894" s="98">
        <f t="shared" si="139"/>
        <v>81351.664784691922</v>
      </c>
      <c r="P894" s="77">
        <f t="shared" si="140"/>
        <v>-23648.335215308078</v>
      </c>
    </row>
    <row r="895" spans="1:16" x14ac:dyDescent="0.55000000000000004">
      <c r="A895" s="73">
        <v>893</v>
      </c>
      <c r="B895" s="74">
        <v>493.50871303445535</v>
      </c>
      <c r="C895" s="98">
        <f t="shared" si="131"/>
        <v>60000</v>
      </c>
      <c r="D895" s="73" t="s">
        <v>150</v>
      </c>
      <c r="E895" s="98">
        <f t="shared" si="132"/>
        <v>74026.3069551683</v>
      </c>
      <c r="F895" s="77">
        <f t="shared" si="133"/>
        <v>14026.3069551683</v>
      </c>
      <c r="G895" s="48"/>
      <c r="H895" s="98">
        <f t="shared" si="134"/>
        <v>100000</v>
      </c>
      <c r="I895" s="73">
        <v>5000</v>
      </c>
      <c r="J895" s="98">
        <f t="shared" si="135"/>
        <v>74026.3069551683</v>
      </c>
      <c r="K895" s="77">
        <f t="shared" si="136"/>
        <v>-30973.6930448317</v>
      </c>
      <c r="M895" s="98">
        <f t="shared" si="137"/>
        <v>60000</v>
      </c>
      <c r="N895" s="73">
        <f t="shared" si="138"/>
        <v>0</v>
      </c>
      <c r="O895" s="98">
        <f t="shared" si="139"/>
        <v>74026.3069551683</v>
      </c>
      <c r="P895" s="77">
        <f t="shared" si="140"/>
        <v>14026.3069551683</v>
      </c>
    </row>
    <row r="896" spans="1:16" x14ac:dyDescent="0.55000000000000004">
      <c r="A896" s="73">
        <v>894</v>
      </c>
      <c r="B896" s="74">
        <v>481.02053895687737</v>
      </c>
      <c r="C896" s="98">
        <f t="shared" si="131"/>
        <v>60000</v>
      </c>
      <c r="D896" s="73" t="s">
        <v>150</v>
      </c>
      <c r="E896" s="98">
        <f t="shared" si="132"/>
        <v>72153.080843531599</v>
      </c>
      <c r="F896" s="77">
        <f t="shared" si="133"/>
        <v>12153.080843531599</v>
      </c>
      <c r="G896" s="48"/>
      <c r="H896" s="98">
        <f t="shared" si="134"/>
        <v>100000</v>
      </c>
      <c r="I896" s="73">
        <v>5000</v>
      </c>
      <c r="J896" s="98">
        <f t="shared" si="135"/>
        <v>72153.080843531599</v>
      </c>
      <c r="K896" s="77">
        <f t="shared" si="136"/>
        <v>-32846.919156468401</v>
      </c>
      <c r="M896" s="98">
        <f t="shared" si="137"/>
        <v>60000</v>
      </c>
      <c r="N896" s="73">
        <f t="shared" si="138"/>
        <v>0</v>
      </c>
      <c r="O896" s="98">
        <f t="shared" si="139"/>
        <v>72153.080843531599</v>
      </c>
      <c r="P896" s="77">
        <f t="shared" si="140"/>
        <v>12153.080843531599</v>
      </c>
    </row>
    <row r="897" spans="1:16" x14ac:dyDescent="0.55000000000000004">
      <c r="A897" s="73">
        <v>895</v>
      </c>
      <c r="B897" s="74">
        <v>783.04391613513599</v>
      </c>
      <c r="C897" s="98">
        <f t="shared" si="131"/>
        <v>60000</v>
      </c>
      <c r="D897" s="73" t="s">
        <v>150</v>
      </c>
      <c r="E897" s="98">
        <f t="shared" si="132"/>
        <v>75000</v>
      </c>
      <c r="F897" s="77">
        <f t="shared" si="133"/>
        <v>15000</v>
      </c>
      <c r="G897" s="48"/>
      <c r="H897" s="98">
        <f t="shared" si="134"/>
        <v>100000</v>
      </c>
      <c r="I897" s="73">
        <v>5000</v>
      </c>
      <c r="J897" s="98">
        <f t="shared" si="135"/>
        <v>117456.5874202704</v>
      </c>
      <c r="K897" s="77">
        <f t="shared" si="136"/>
        <v>12456.5874202704</v>
      </c>
      <c r="M897" s="98">
        <f t="shared" si="137"/>
        <v>100000</v>
      </c>
      <c r="N897" s="73">
        <f t="shared" si="138"/>
        <v>5000</v>
      </c>
      <c r="O897" s="98">
        <f t="shared" si="139"/>
        <v>117456.5874202704</v>
      </c>
      <c r="P897" s="77">
        <f t="shared" si="140"/>
        <v>12456.5874202704</v>
      </c>
    </row>
    <row r="898" spans="1:16" x14ac:dyDescent="0.55000000000000004">
      <c r="A898" s="73">
        <v>896</v>
      </c>
      <c r="B898" s="74">
        <v>620.5145420697653</v>
      </c>
      <c r="C898" s="98">
        <f t="shared" si="131"/>
        <v>60000</v>
      </c>
      <c r="D898" s="73" t="s">
        <v>150</v>
      </c>
      <c r="E898" s="98">
        <f t="shared" si="132"/>
        <v>75000</v>
      </c>
      <c r="F898" s="77">
        <f t="shared" si="133"/>
        <v>15000</v>
      </c>
      <c r="G898" s="48"/>
      <c r="H898" s="98">
        <f t="shared" si="134"/>
        <v>100000</v>
      </c>
      <c r="I898" s="73">
        <v>5000</v>
      </c>
      <c r="J898" s="98">
        <f t="shared" si="135"/>
        <v>93077.181310464788</v>
      </c>
      <c r="K898" s="77">
        <f t="shared" si="136"/>
        <v>-11922.818689535212</v>
      </c>
      <c r="M898" s="98">
        <f t="shared" si="137"/>
        <v>100000</v>
      </c>
      <c r="N898" s="73">
        <f t="shared" si="138"/>
        <v>5000</v>
      </c>
      <c r="O898" s="98">
        <f t="shared" si="139"/>
        <v>93077.181310464788</v>
      </c>
      <c r="P898" s="77">
        <f t="shared" si="140"/>
        <v>-11922.818689535212</v>
      </c>
    </row>
    <row r="899" spans="1:16" x14ac:dyDescent="0.55000000000000004">
      <c r="A899" s="73">
        <v>897</v>
      </c>
      <c r="B899" s="74">
        <v>566.00238044373918</v>
      </c>
      <c r="C899" s="98">
        <f t="shared" si="131"/>
        <v>60000</v>
      </c>
      <c r="D899" s="73" t="s">
        <v>150</v>
      </c>
      <c r="E899" s="98">
        <f t="shared" si="132"/>
        <v>75000</v>
      </c>
      <c r="F899" s="77">
        <f t="shared" si="133"/>
        <v>15000</v>
      </c>
      <c r="G899" s="48"/>
      <c r="H899" s="98">
        <f t="shared" si="134"/>
        <v>100000</v>
      </c>
      <c r="I899" s="73">
        <v>5000</v>
      </c>
      <c r="J899" s="98">
        <f t="shared" si="135"/>
        <v>84900.357066560871</v>
      </c>
      <c r="K899" s="77">
        <f t="shared" si="136"/>
        <v>-20099.642933439129</v>
      </c>
      <c r="M899" s="98">
        <f t="shared" si="137"/>
        <v>100000</v>
      </c>
      <c r="N899" s="73">
        <f t="shared" si="138"/>
        <v>5000</v>
      </c>
      <c r="O899" s="98">
        <f t="shared" si="139"/>
        <v>84900.357066560871</v>
      </c>
      <c r="P899" s="77">
        <f t="shared" si="140"/>
        <v>-20099.642933439129</v>
      </c>
    </row>
    <row r="900" spans="1:16" x14ac:dyDescent="0.55000000000000004">
      <c r="A900" s="73">
        <v>898</v>
      </c>
      <c r="B900" s="74">
        <v>590.6125064851833</v>
      </c>
      <c r="C900" s="98">
        <f t="shared" ref="C900:C963" si="141">($S$2*$S$7)</f>
        <v>60000</v>
      </c>
      <c r="D900" s="73" t="s">
        <v>150</v>
      </c>
      <c r="E900" s="98">
        <f t="shared" ref="E900:E963" si="142">IF(B900&gt;500,500*$S$8,B900*$S$8)</f>
        <v>75000</v>
      </c>
      <c r="F900" s="77">
        <f t="shared" ref="F900:F963" si="143">E900-C900</f>
        <v>15000</v>
      </c>
      <c r="G900" s="48"/>
      <c r="H900" s="98">
        <f t="shared" ref="H900:H963" si="144">$T$2*$T$7</f>
        <v>100000</v>
      </c>
      <c r="I900" s="73">
        <v>5000</v>
      </c>
      <c r="J900" s="98">
        <f t="shared" ref="J900:J963" si="145">B900*$S$8</f>
        <v>88591.875972777489</v>
      </c>
      <c r="K900" s="77">
        <f t="shared" ref="K900:K963" si="146">J900-(H900+I900)</f>
        <v>-16408.124027222511</v>
      </c>
      <c r="M900" s="98">
        <f t="shared" ref="M900:M963" si="147">IF(B900&gt;500,$T$2*$T$7,$S$2*$S$7)</f>
        <v>100000</v>
      </c>
      <c r="N900" s="73">
        <f t="shared" ref="N900:N963" si="148">IF(B900&gt;500,5000,0)</f>
        <v>5000</v>
      </c>
      <c r="O900" s="98">
        <f t="shared" ref="O900:O963" si="149">B900*$S$8</f>
        <v>88591.875972777489</v>
      </c>
      <c r="P900" s="77">
        <f t="shared" ref="P900:P963" si="150">O900-(M900+N900)</f>
        <v>-16408.124027222511</v>
      </c>
    </row>
    <row r="901" spans="1:16" x14ac:dyDescent="0.55000000000000004">
      <c r="A901" s="73">
        <v>899</v>
      </c>
      <c r="B901" s="74">
        <v>528.90408032471692</v>
      </c>
      <c r="C901" s="98">
        <f t="shared" si="141"/>
        <v>60000</v>
      </c>
      <c r="D901" s="73" t="s">
        <v>150</v>
      </c>
      <c r="E901" s="98">
        <f t="shared" si="142"/>
        <v>75000</v>
      </c>
      <c r="F901" s="77">
        <f t="shared" si="143"/>
        <v>15000</v>
      </c>
      <c r="G901" s="48"/>
      <c r="H901" s="98">
        <f t="shared" si="144"/>
        <v>100000</v>
      </c>
      <c r="I901" s="73">
        <v>5000</v>
      </c>
      <c r="J901" s="98">
        <f t="shared" si="145"/>
        <v>79335.612048707539</v>
      </c>
      <c r="K901" s="77">
        <f t="shared" si="146"/>
        <v>-25664.387951292461</v>
      </c>
      <c r="M901" s="98">
        <f t="shared" si="147"/>
        <v>100000</v>
      </c>
      <c r="N901" s="73">
        <f t="shared" si="148"/>
        <v>5000</v>
      </c>
      <c r="O901" s="98">
        <f t="shared" si="149"/>
        <v>79335.612048707539</v>
      </c>
      <c r="P901" s="77">
        <f t="shared" si="150"/>
        <v>-25664.387951292461</v>
      </c>
    </row>
    <row r="902" spans="1:16" x14ac:dyDescent="0.55000000000000004">
      <c r="A902" s="73">
        <v>900</v>
      </c>
      <c r="B902" s="74">
        <v>391.51585436567279</v>
      </c>
      <c r="C902" s="98">
        <f t="shared" si="141"/>
        <v>60000</v>
      </c>
      <c r="D902" s="73" t="s">
        <v>150</v>
      </c>
      <c r="E902" s="98">
        <f t="shared" si="142"/>
        <v>58727.378154850921</v>
      </c>
      <c r="F902" s="77">
        <f t="shared" si="143"/>
        <v>-1272.6218451490786</v>
      </c>
      <c r="G902" s="48"/>
      <c r="H902" s="98">
        <f t="shared" si="144"/>
        <v>100000</v>
      </c>
      <c r="I902" s="73">
        <v>5000</v>
      </c>
      <c r="J902" s="98">
        <f t="shared" si="145"/>
        <v>58727.378154850921</v>
      </c>
      <c r="K902" s="77">
        <f t="shared" si="146"/>
        <v>-46272.621845149079</v>
      </c>
      <c r="M902" s="98">
        <f t="shared" si="147"/>
        <v>60000</v>
      </c>
      <c r="N902" s="73">
        <f t="shared" si="148"/>
        <v>0</v>
      </c>
      <c r="O902" s="98">
        <f t="shared" si="149"/>
        <v>58727.378154850921</v>
      </c>
      <c r="P902" s="77">
        <f t="shared" si="150"/>
        <v>-1272.6218451490786</v>
      </c>
    </row>
    <row r="903" spans="1:16" x14ac:dyDescent="0.55000000000000004">
      <c r="A903" s="73">
        <v>901</v>
      </c>
      <c r="B903" s="74">
        <v>529.80132450331121</v>
      </c>
      <c r="C903" s="98">
        <f t="shared" si="141"/>
        <v>60000</v>
      </c>
      <c r="D903" s="73" t="s">
        <v>150</v>
      </c>
      <c r="E903" s="98">
        <f t="shared" si="142"/>
        <v>75000</v>
      </c>
      <c r="F903" s="77">
        <f t="shared" si="143"/>
        <v>15000</v>
      </c>
      <c r="G903" s="48"/>
      <c r="H903" s="98">
        <f t="shared" si="144"/>
        <v>100000</v>
      </c>
      <c r="I903" s="73">
        <v>5000</v>
      </c>
      <c r="J903" s="98">
        <f t="shared" si="145"/>
        <v>79470.198675496678</v>
      </c>
      <c r="K903" s="77">
        <f t="shared" si="146"/>
        <v>-25529.801324503322</v>
      </c>
      <c r="M903" s="98">
        <f t="shared" si="147"/>
        <v>100000</v>
      </c>
      <c r="N903" s="73">
        <f t="shared" si="148"/>
        <v>5000</v>
      </c>
      <c r="O903" s="98">
        <f t="shared" si="149"/>
        <v>79470.198675496678</v>
      </c>
      <c r="P903" s="77">
        <f t="shared" si="150"/>
        <v>-25529.801324503322</v>
      </c>
    </row>
    <row r="904" spans="1:16" x14ac:dyDescent="0.55000000000000004">
      <c r="A904" s="73">
        <v>902</v>
      </c>
      <c r="B904" s="74">
        <v>760.44801171910763</v>
      </c>
      <c r="C904" s="98">
        <f t="shared" si="141"/>
        <v>60000</v>
      </c>
      <c r="D904" s="73" t="s">
        <v>150</v>
      </c>
      <c r="E904" s="98">
        <f t="shared" si="142"/>
        <v>75000</v>
      </c>
      <c r="F904" s="77">
        <f t="shared" si="143"/>
        <v>15000</v>
      </c>
      <c r="G904" s="48"/>
      <c r="H904" s="98">
        <f t="shared" si="144"/>
        <v>100000</v>
      </c>
      <c r="I904" s="73">
        <v>5000</v>
      </c>
      <c r="J904" s="98">
        <f t="shared" si="145"/>
        <v>114067.20175786615</v>
      </c>
      <c r="K904" s="77">
        <f t="shared" si="146"/>
        <v>9067.2017578661471</v>
      </c>
      <c r="M904" s="98">
        <f t="shared" si="147"/>
        <v>100000</v>
      </c>
      <c r="N904" s="73">
        <f t="shared" si="148"/>
        <v>5000</v>
      </c>
      <c r="O904" s="98">
        <f t="shared" si="149"/>
        <v>114067.20175786615</v>
      </c>
      <c r="P904" s="77">
        <f t="shared" si="150"/>
        <v>9067.2017578661471</v>
      </c>
    </row>
    <row r="905" spans="1:16" x14ac:dyDescent="0.55000000000000004">
      <c r="A905" s="73">
        <v>903</v>
      </c>
      <c r="B905" s="74">
        <v>760.28321176793725</v>
      </c>
      <c r="C905" s="98">
        <f t="shared" si="141"/>
        <v>60000</v>
      </c>
      <c r="D905" s="73" t="s">
        <v>150</v>
      </c>
      <c r="E905" s="98">
        <f t="shared" si="142"/>
        <v>75000</v>
      </c>
      <c r="F905" s="77">
        <f t="shared" si="143"/>
        <v>15000</v>
      </c>
      <c r="G905" s="48"/>
      <c r="H905" s="98">
        <f t="shared" si="144"/>
        <v>100000</v>
      </c>
      <c r="I905" s="73">
        <v>5000</v>
      </c>
      <c r="J905" s="98">
        <f t="shared" si="145"/>
        <v>114042.48176519059</v>
      </c>
      <c r="K905" s="77">
        <f t="shared" si="146"/>
        <v>9042.4817651905905</v>
      </c>
      <c r="M905" s="98">
        <f t="shared" si="147"/>
        <v>100000</v>
      </c>
      <c r="N905" s="73">
        <f t="shared" si="148"/>
        <v>5000</v>
      </c>
      <c r="O905" s="98">
        <f t="shared" si="149"/>
        <v>114042.48176519059</v>
      </c>
      <c r="P905" s="77">
        <f t="shared" si="150"/>
        <v>9042.4817651905905</v>
      </c>
    </row>
    <row r="906" spans="1:16" x14ac:dyDescent="0.55000000000000004">
      <c r="A906" s="73">
        <v>904</v>
      </c>
      <c r="B906" s="74">
        <v>700.86367381817081</v>
      </c>
      <c r="C906" s="98">
        <f t="shared" si="141"/>
        <v>60000</v>
      </c>
      <c r="D906" s="73" t="s">
        <v>150</v>
      </c>
      <c r="E906" s="98">
        <f t="shared" si="142"/>
        <v>75000</v>
      </c>
      <c r="F906" s="77">
        <f t="shared" si="143"/>
        <v>15000</v>
      </c>
      <c r="G906" s="48"/>
      <c r="H906" s="98">
        <f t="shared" si="144"/>
        <v>100000</v>
      </c>
      <c r="I906" s="73">
        <v>5000</v>
      </c>
      <c r="J906" s="98">
        <f t="shared" si="145"/>
        <v>105129.55107272562</v>
      </c>
      <c r="K906" s="77">
        <f t="shared" si="146"/>
        <v>129.55107272561872</v>
      </c>
      <c r="M906" s="98">
        <f t="shared" si="147"/>
        <v>100000</v>
      </c>
      <c r="N906" s="73">
        <f t="shared" si="148"/>
        <v>5000</v>
      </c>
      <c r="O906" s="98">
        <f t="shared" si="149"/>
        <v>105129.55107272562</v>
      </c>
      <c r="P906" s="77">
        <f t="shared" si="150"/>
        <v>129.55107272561872</v>
      </c>
    </row>
    <row r="907" spans="1:16" x14ac:dyDescent="0.55000000000000004">
      <c r="A907" s="73">
        <v>905</v>
      </c>
      <c r="B907" s="74">
        <v>712.87575914792319</v>
      </c>
      <c r="C907" s="98">
        <f t="shared" si="141"/>
        <v>60000</v>
      </c>
      <c r="D907" s="73" t="s">
        <v>150</v>
      </c>
      <c r="E907" s="98">
        <f t="shared" si="142"/>
        <v>75000</v>
      </c>
      <c r="F907" s="77">
        <f t="shared" si="143"/>
        <v>15000</v>
      </c>
      <c r="G907" s="48"/>
      <c r="H907" s="98">
        <f t="shared" si="144"/>
        <v>100000</v>
      </c>
      <c r="I907" s="73">
        <v>5000</v>
      </c>
      <c r="J907" s="98">
        <f t="shared" si="145"/>
        <v>106931.36387218848</v>
      </c>
      <c r="K907" s="77">
        <f t="shared" si="146"/>
        <v>1931.3638721884781</v>
      </c>
      <c r="M907" s="98">
        <f t="shared" si="147"/>
        <v>100000</v>
      </c>
      <c r="N907" s="73">
        <f t="shared" si="148"/>
        <v>5000</v>
      </c>
      <c r="O907" s="98">
        <f t="shared" si="149"/>
        <v>106931.36387218848</v>
      </c>
      <c r="P907" s="77">
        <f t="shared" si="150"/>
        <v>1931.3638721884781</v>
      </c>
    </row>
    <row r="908" spans="1:16" x14ac:dyDescent="0.55000000000000004">
      <c r="A908" s="73">
        <v>906</v>
      </c>
      <c r="B908" s="74">
        <v>713.5898922696615</v>
      </c>
      <c r="C908" s="98">
        <f t="shared" si="141"/>
        <v>60000</v>
      </c>
      <c r="D908" s="73" t="s">
        <v>150</v>
      </c>
      <c r="E908" s="98">
        <f t="shared" si="142"/>
        <v>75000</v>
      </c>
      <c r="F908" s="77">
        <f t="shared" si="143"/>
        <v>15000</v>
      </c>
      <c r="G908" s="48"/>
      <c r="H908" s="98">
        <f t="shared" si="144"/>
        <v>100000</v>
      </c>
      <c r="I908" s="73">
        <v>5000</v>
      </c>
      <c r="J908" s="98">
        <f t="shared" si="145"/>
        <v>107038.48384044922</v>
      </c>
      <c r="K908" s="77">
        <f t="shared" si="146"/>
        <v>2038.4838404492184</v>
      </c>
      <c r="M908" s="98">
        <f t="shared" si="147"/>
        <v>100000</v>
      </c>
      <c r="N908" s="73">
        <f t="shared" si="148"/>
        <v>5000</v>
      </c>
      <c r="O908" s="98">
        <f t="shared" si="149"/>
        <v>107038.48384044922</v>
      </c>
      <c r="P908" s="77">
        <f t="shared" si="150"/>
        <v>2038.4838404492184</v>
      </c>
    </row>
    <row r="909" spans="1:16" x14ac:dyDescent="0.55000000000000004">
      <c r="A909" s="73">
        <v>907</v>
      </c>
      <c r="B909" s="74">
        <v>487.28293710135199</v>
      </c>
      <c r="C909" s="98">
        <f t="shared" si="141"/>
        <v>60000</v>
      </c>
      <c r="D909" s="73" t="s">
        <v>150</v>
      </c>
      <c r="E909" s="98">
        <f t="shared" si="142"/>
        <v>73092.440565202793</v>
      </c>
      <c r="F909" s="77">
        <f t="shared" si="143"/>
        <v>13092.440565202793</v>
      </c>
      <c r="G909" s="48"/>
      <c r="H909" s="98">
        <f t="shared" si="144"/>
        <v>100000</v>
      </c>
      <c r="I909" s="73">
        <v>5000</v>
      </c>
      <c r="J909" s="98">
        <f t="shared" si="145"/>
        <v>73092.440565202793</v>
      </c>
      <c r="K909" s="77">
        <f t="shared" si="146"/>
        <v>-31907.559434797207</v>
      </c>
      <c r="M909" s="98">
        <f t="shared" si="147"/>
        <v>60000</v>
      </c>
      <c r="N909" s="73">
        <f t="shared" si="148"/>
        <v>0</v>
      </c>
      <c r="O909" s="98">
        <f t="shared" si="149"/>
        <v>73092.440565202793</v>
      </c>
      <c r="P909" s="77">
        <f t="shared" si="150"/>
        <v>13092.440565202793</v>
      </c>
    </row>
    <row r="910" spans="1:16" x14ac:dyDescent="0.55000000000000004">
      <c r="A910" s="73">
        <v>908</v>
      </c>
      <c r="B910" s="74">
        <v>680.57496871852777</v>
      </c>
      <c r="C910" s="98">
        <f t="shared" si="141"/>
        <v>60000</v>
      </c>
      <c r="D910" s="73" t="s">
        <v>150</v>
      </c>
      <c r="E910" s="98">
        <f t="shared" si="142"/>
        <v>75000</v>
      </c>
      <c r="F910" s="77">
        <f t="shared" si="143"/>
        <v>15000</v>
      </c>
      <c r="G910" s="48"/>
      <c r="H910" s="98">
        <f t="shared" si="144"/>
        <v>100000</v>
      </c>
      <c r="I910" s="73">
        <v>5000</v>
      </c>
      <c r="J910" s="98">
        <f t="shared" si="145"/>
        <v>102086.24530777917</v>
      </c>
      <c r="K910" s="77">
        <f t="shared" si="146"/>
        <v>-2913.7546922208276</v>
      </c>
      <c r="M910" s="98">
        <f t="shared" si="147"/>
        <v>100000</v>
      </c>
      <c r="N910" s="73">
        <f t="shared" si="148"/>
        <v>5000</v>
      </c>
      <c r="O910" s="98">
        <f t="shared" si="149"/>
        <v>102086.24530777917</v>
      </c>
      <c r="P910" s="77">
        <f t="shared" si="150"/>
        <v>-2913.7546922208276</v>
      </c>
    </row>
    <row r="911" spans="1:16" x14ac:dyDescent="0.55000000000000004">
      <c r="A911" s="73">
        <v>909</v>
      </c>
      <c r="B911" s="74">
        <v>531.81554612872708</v>
      </c>
      <c r="C911" s="98">
        <f t="shared" si="141"/>
        <v>60000</v>
      </c>
      <c r="D911" s="73" t="s">
        <v>150</v>
      </c>
      <c r="E911" s="98">
        <f t="shared" si="142"/>
        <v>75000</v>
      </c>
      <c r="F911" s="77">
        <f t="shared" si="143"/>
        <v>15000</v>
      </c>
      <c r="G911" s="48"/>
      <c r="H911" s="98">
        <f t="shared" si="144"/>
        <v>100000</v>
      </c>
      <c r="I911" s="73">
        <v>5000</v>
      </c>
      <c r="J911" s="98">
        <f t="shared" si="145"/>
        <v>79772.331919309057</v>
      </c>
      <c r="K911" s="77">
        <f t="shared" si="146"/>
        <v>-25227.668080690943</v>
      </c>
      <c r="M911" s="98">
        <f t="shared" si="147"/>
        <v>100000</v>
      </c>
      <c r="N911" s="73">
        <f t="shared" si="148"/>
        <v>5000</v>
      </c>
      <c r="O911" s="98">
        <f t="shared" si="149"/>
        <v>79772.331919309057</v>
      </c>
      <c r="P911" s="77">
        <f t="shared" si="150"/>
        <v>-25227.668080690943</v>
      </c>
    </row>
    <row r="912" spans="1:16" x14ac:dyDescent="0.55000000000000004">
      <c r="A912" s="73">
        <v>910</v>
      </c>
      <c r="B912" s="74">
        <v>661.76946317941838</v>
      </c>
      <c r="C912" s="98">
        <f t="shared" si="141"/>
        <v>60000</v>
      </c>
      <c r="D912" s="73" t="s">
        <v>150</v>
      </c>
      <c r="E912" s="98">
        <f t="shared" si="142"/>
        <v>75000</v>
      </c>
      <c r="F912" s="77">
        <f t="shared" si="143"/>
        <v>15000</v>
      </c>
      <c r="G912" s="48"/>
      <c r="H912" s="98">
        <f t="shared" si="144"/>
        <v>100000</v>
      </c>
      <c r="I912" s="73">
        <v>5000</v>
      </c>
      <c r="J912" s="98">
        <f t="shared" si="145"/>
        <v>99265.419476912764</v>
      </c>
      <c r="K912" s="77">
        <f t="shared" si="146"/>
        <v>-5734.5805230872356</v>
      </c>
      <c r="M912" s="98">
        <f t="shared" si="147"/>
        <v>100000</v>
      </c>
      <c r="N912" s="73">
        <f t="shared" si="148"/>
        <v>5000</v>
      </c>
      <c r="O912" s="98">
        <f t="shared" si="149"/>
        <v>99265.419476912764</v>
      </c>
      <c r="P912" s="77">
        <f t="shared" si="150"/>
        <v>-5734.5805230872356</v>
      </c>
    </row>
    <row r="913" spans="1:16" x14ac:dyDescent="0.55000000000000004">
      <c r="A913" s="73">
        <v>911</v>
      </c>
      <c r="B913" s="74">
        <v>389.75798821985535</v>
      </c>
      <c r="C913" s="98">
        <f t="shared" si="141"/>
        <v>60000</v>
      </c>
      <c r="D913" s="73" t="s">
        <v>150</v>
      </c>
      <c r="E913" s="98">
        <f t="shared" si="142"/>
        <v>58463.698232978306</v>
      </c>
      <c r="F913" s="77">
        <f t="shared" si="143"/>
        <v>-1536.3017670216941</v>
      </c>
      <c r="G913" s="48"/>
      <c r="H913" s="98">
        <f t="shared" si="144"/>
        <v>100000</v>
      </c>
      <c r="I913" s="73">
        <v>5000</v>
      </c>
      <c r="J913" s="98">
        <f t="shared" si="145"/>
        <v>58463.698232978306</v>
      </c>
      <c r="K913" s="77">
        <f t="shared" si="146"/>
        <v>-46536.301767021694</v>
      </c>
      <c r="M913" s="98">
        <f t="shared" si="147"/>
        <v>60000</v>
      </c>
      <c r="N913" s="73">
        <f t="shared" si="148"/>
        <v>0</v>
      </c>
      <c r="O913" s="98">
        <f t="shared" si="149"/>
        <v>58463.698232978306</v>
      </c>
      <c r="P913" s="77">
        <f t="shared" si="150"/>
        <v>-1536.3017670216941</v>
      </c>
    </row>
    <row r="914" spans="1:16" x14ac:dyDescent="0.55000000000000004">
      <c r="A914" s="73">
        <v>912</v>
      </c>
      <c r="B914" s="74">
        <v>645.69231238746306</v>
      </c>
      <c r="C914" s="98">
        <f t="shared" si="141"/>
        <v>60000</v>
      </c>
      <c r="D914" s="73" t="s">
        <v>150</v>
      </c>
      <c r="E914" s="98">
        <f t="shared" si="142"/>
        <v>75000</v>
      </c>
      <c r="F914" s="77">
        <f t="shared" si="143"/>
        <v>15000</v>
      </c>
      <c r="G914" s="48"/>
      <c r="H914" s="98">
        <f t="shared" si="144"/>
        <v>100000</v>
      </c>
      <c r="I914" s="73">
        <v>5000</v>
      </c>
      <c r="J914" s="98">
        <f t="shared" si="145"/>
        <v>96853.846858119461</v>
      </c>
      <c r="K914" s="77">
        <f t="shared" si="146"/>
        <v>-8146.1531418805389</v>
      </c>
      <c r="M914" s="98">
        <f t="shared" si="147"/>
        <v>100000</v>
      </c>
      <c r="N914" s="73">
        <f t="shared" si="148"/>
        <v>5000</v>
      </c>
      <c r="O914" s="98">
        <f t="shared" si="149"/>
        <v>96853.846858119461</v>
      </c>
      <c r="P914" s="77">
        <f t="shared" si="150"/>
        <v>-8146.1531418805389</v>
      </c>
    </row>
    <row r="915" spans="1:16" x14ac:dyDescent="0.55000000000000004">
      <c r="A915" s="73">
        <v>913</v>
      </c>
      <c r="B915" s="74">
        <v>677.8283028656881</v>
      </c>
      <c r="C915" s="98">
        <f t="shared" si="141"/>
        <v>60000</v>
      </c>
      <c r="D915" s="73" t="s">
        <v>150</v>
      </c>
      <c r="E915" s="98">
        <f t="shared" si="142"/>
        <v>75000</v>
      </c>
      <c r="F915" s="77">
        <f t="shared" si="143"/>
        <v>15000</v>
      </c>
      <c r="G915" s="48"/>
      <c r="H915" s="98">
        <f t="shared" si="144"/>
        <v>100000</v>
      </c>
      <c r="I915" s="73">
        <v>5000</v>
      </c>
      <c r="J915" s="98">
        <f t="shared" si="145"/>
        <v>101674.24542985321</v>
      </c>
      <c r="K915" s="77">
        <f t="shared" si="146"/>
        <v>-3325.7545701467898</v>
      </c>
      <c r="M915" s="98">
        <f t="shared" si="147"/>
        <v>100000</v>
      </c>
      <c r="N915" s="73">
        <f t="shared" si="148"/>
        <v>5000</v>
      </c>
      <c r="O915" s="98">
        <f t="shared" si="149"/>
        <v>101674.24542985321</v>
      </c>
      <c r="P915" s="77">
        <f t="shared" si="150"/>
        <v>-3325.7545701467898</v>
      </c>
    </row>
    <row r="916" spans="1:16" x14ac:dyDescent="0.55000000000000004">
      <c r="A916" s="73">
        <v>914</v>
      </c>
      <c r="B916" s="74">
        <v>522.75154881435594</v>
      </c>
      <c r="C916" s="98">
        <f t="shared" si="141"/>
        <v>60000</v>
      </c>
      <c r="D916" s="73" t="s">
        <v>150</v>
      </c>
      <c r="E916" s="98">
        <f t="shared" si="142"/>
        <v>75000</v>
      </c>
      <c r="F916" s="77">
        <f t="shared" si="143"/>
        <v>15000</v>
      </c>
      <c r="G916" s="48"/>
      <c r="H916" s="98">
        <f t="shared" si="144"/>
        <v>100000</v>
      </c>
      <c r="I916" s="73">
        <v>5000</v>
      </c>
      <c r="J916" s="98">
        <f t="shared" si="145"/>
        <v>78412.732322153388</v>
      </c>
      <c r="K916" s="77">
        <f t="shared" si="146"/>
        <v>-26587.267677846612</v>
      </c>
      <c r="M916" s="98">
        <f t="shared" si="147"/>
        <v>100000</v>
      </c>
      <c r="N916" s="73">
        <f t="shared" si="148"/>
        <v>5000</v>
      </c>
      <c r="O916" s="98">
        <f t="shared" si="149"/>
        <v>78412.732322153388</v>
      </c>
      <c r="P916" s="77">
        <f t="shared" si="150"/>
        <v>-26587.267677846612</v>
      </c>
    </row>
    <row r="917" spans="1:16" x14ac:dyDescent="0.55000000000000004">
      <c r="A917" s="73">
        <v>915</v>
      </c>
      <c r="B917" s="74">
        <v>440.53468428601946</v>
      </c>
      <c r="C917" s="98">
        <f t="shared" si="141"/>
        <v>60000</v>
      </c>
      <c r="D917" s="73" t="s">
        <v>150</v>
      </c>
      <c r="E917" s="98">
        <f t="shared" si="142"/>
        <v>66080.202642902921</v>
      </c>
      <c r="F917" s="77">
        <f t="shared" si="143"/>
        <v>6080.2026429029211</v>
      </c>
      <c r="G917" s="48"/>
      <c r="H917" s="98">
        <f t="shared" si="144"/>
        <v>100000</v>
      </c>
      <c r="I917" s="73">
        <v>5000</v>
      </c>
      <c r="J917" s="98">
        <f t="shared" si="145"/>
        <v>66080.202642902921</v>
      </c>
      <c r="K917" s="77">
        <f t="shared" si="146"/>
        <v>-38919.797357097079</v>
      </c>
      <c r="M917" s="98">
        <f t="shared" si="147"/>
        <v>60000</v>
      </c>
      <c r="N917" s="73">
        <f t="shared" si="148"/>
        <v>0</v>
      </c>
      <c r="O917" s="98">
        <f t="shared" si="149"/>
        <v>66080.202642902921</v>
      </c>
      <c r="P917" s="77">
        <f t="shared" si="150"/>
        <v>6080.2026429029211</v>
      </c>
    </row>
    <row r="918" spans="1:16" x14ac:dyDescent="0.55000000000000004">
      <c r="A918" s="73">
        <v>916</v>
      </c>
      <c r="B918" s="74">
        <v>599.51170384838406</v>
      </c>
      <c r="C918" s="98">
        <f t="shared" si="141"/>
        <v>60000</v>
      </c>
      <c r="D918" s="73" t="s">
        <v>150</v>
      </c>
      <c r="E918" s="98">
        <f t="shared" si="142"/>
        <v>75000</v>
      </c>
      <c r="F918" s="77">
        <f t="shared" si="143"/>
        <v>15000</v>
      </c>
      <c r="G918" s="48"/>
      <c r="H918" s="98">
        <f t="shared" si="144"/>
        <v>100000</v>
      </c>
      <c r="I918" s="73">
        <v>5000</v>
      </c>
      <c r="J918" s="98">
        <f t="shared" si="145"/>
        <v>89926.755577257602</v>
      </c>
      <c r="K918" s="77">
        <f t="shared" si="146"/>
        <v>-15073.244422742398</v>
      </c>
      <c r="M918" s="98">
        <f t="shared" si="147"/>
        <v>100000</v>
      </c>
      <c r="N918" s="73">
        <f t="shared" si="148"/>
        <v>5000</v>
      </c>
      <c r="O918" s="98">
        <f t="shared" si="149"/>
        <v>89926.755577257602</v>
      </c>
      <c r="P918" s="77">
        <f t="shared" si="150"/>
        <v>-15073.244422742398</v>
      </c>
    </row>
    <row r="919" spans="1:16" x14ac:dyDescent="0.55000000000000004">
      <c r="A919" s="73">
        <v>917</v>
      </c>
      <c r="B919" s="74">
        <v>475.61876277962585</v>
      </c>
      <c r="C919" s="98">
        <f t="shared" si="141"/>
        <v>60000</v>
      </c>
      <c r="D919" s="73" t="s">
        <v>150</v>
      </c>
      <c r="E919" s="98">
        <f t="shared" si="142"/>
        <v>71342.814416943875</v>
      </c>
      <c r="F919" s="77">
        <f t="shared" si="143"/>
        <v>11342.814416943875</v>
      </c>
      <c r="G919" s="48"/>
      <c r="H919" s="98">
        <f t="shared" si="144"/>
        <v>100000</v>
      </c>
      <c r="I919" s="73">
        <v>5000</v>
      </c>
      <c r="J919" s="98">
        <f t="shared" si="145"/>
        <v>71342.814416943875</v>
      </c>
      <c r="K919" s="77">
        <f t="shared" si="146"/>
        <v>-33657.185583056125</v>
      </c>
      <c r="M919" s="98">
        <f t="shared" si="147"/>
        <v>60000</v>
      </c>
      <c r="N919" s="73">
        <f t="shared" si="148"/>
        <v>0</v>
      </c>
      <c r="O919" s="98">
        <f t="shared" si="149"/>
        <v>71342.814416943875</v>
      </c>
      <c r="P919" s="77">
        <f t="shared" si="150"/>
        <v>11342.814416943875</v>
      </c>
    </row>
    <row r="920" spans="1:16" x14ac:dyDescent="0.55000000000000004">
      <c r="A920" s="73">
        <v>918</v>
      </c>
      <c r="B920" s="74">
        <v>418.41486861781669</v>
      </c>
      <c r="C920" s="98">
        <f t="shared" si="141"/>
        <v>60000</v>
      </c>
      <c r="D920" s="73" t="s">
        <v>150</v>
      </c>
      <c r="E920" s="98">
        <f t="shared" si="142"/>
        <v>62762.230292672502</v>
      </c>
      <c r="F920" s="77">
        <f t="shared" si="143"/>
        <v>2762.2302926725024</v>
      </c>
      <c r="G920" s="48"/>
      <c r="H920" s="98">
        <f t="shared" si="144"/>
        <v>100000</v>
      </c>
      <c r="I920" s="73">
        <v>5000</v>
      </c>
      <c r="J920" s="98">
        <f t="shared" si="145"/>
        <v>62762.230292672502</v>
      </c>
      <c r="K920" s="77">
        <f t="shared" si="146"/>
        <v>-42237.769707327498</v>
      </c>
      <c r="M920" s="98">
        <f t="shared" si="147"/>
        <v>60000</v>
      </c>
      <c r="N920" s="73">
        <f t="shared" si="148"/>
        <v>0</v>
      </c>
      <c r="O920" s="98">
        <f t="shared" si="149"/>
        <v>62762.230292672502</v>
      </c>
      <c r="P920" s="77">
        <f t="shared" si="150"/>
        <v>2762.2302926725024</v>
      </c>
    </row>
    <row r="921" spans="1:16" x14ac:dyDescent="0.55000000000000004">
      <c r="A921" s="73">
        <v>919</v>
      </c>
      <c r="B921" s="74">
        <v>286.02557451094088</v>
      </c>
      <c r="C921" s="98">
        <f t="shared" si="141"/>
        <v>60000</v>
      </c>
      <c r="D921" s="73" t="s">
        <v>150</v>
      </c>
      <c r="E921" s="98">
        <f t="shared" si="142"/>
        <v>42903.836176641133</v>
      </c>
      <c r="F921" s="77">
        <f t="shared" si="143"/>
        <v>-17096.163823358867</v>
      </c>
      <c r="G921" s="48"/>
      <c r="H921" s="98">
        <f t="shared" si="144"/>
        <v>100000</v>
      </c>
      <c r="I921" s="73">
        <v>5000</v>
      </c>
      <c r="J921" s="98">
        <f t="shared" si="145"/>
        <v>42903.836176641133</v>
      </c>
      <c r="K921" s="77">
        <f t="shared" si="146"/>
        <v>-62096.163823358867</v>
      </c>
      <c r="M921" s="98">
        <f t="shared" si="147"/>
        <v>60000</v>
      </c>
      <c r="N921" s="73">
        <f t="shared" si="148"/>
        <v>0</v>
      </c>
      <c r="O921" s="98">
        <f t="shared" si="149"/>
        <v>42903.836176641133</v>
      </c>
      <c r="P921" s="77">
        <f t="shared" si="150"/>
        <v>-17096.163823358867</v>
      </c>
    </row>
    <row r="922" spans="1:16" x14ac:dyDescent="0.55000000000000004">
      <c r="A922" s="73">
        <v>920</v>
      </c>
      <c r="B922" s="74">
        <v>666.73177282021538</v>
      </c>
      <c r="C922" s="98">
        <f t="shared" si="141"/>
        <v>60000</v>
      </c>
      <c r="D922" s="73" t="s">
        <v>150</v>
      </c>
      <c r="E922" s="98">
        <f t="shared" si="142"/>
        <v>75000</v>
      </c>
      <c r="F922" s="77">
        <f t="shared" si="143"/>
        <v>15000</v>
      </c>
      <c r="G922" s="48"/>
      <c r="H922" s="98">
        <f t="shared" si="144"/>
        <v>100000</v>
      </c>
      <c r="I922" s="73">
        <v>5000</v>
      </c>
      <c r="J922" s="98">
        <f t="shared" si="145"/>
        <v>100009.7659230323</v>
      </c>
      <c r="K922" s="77">
        <f t="shared" si="146"/>
        <v>-4990.2340769676957</v>
      </c>
      <c r="M922" s="98">
        <f t="shared" si="147"/>
        <v>100000</v>
      </c>
      <c r="N922" s="73">
        <f t="shared" si="148"/>
        <v>5000</v>
      </c>
      <c r="O922" s="98">
        <f t="shared" si="149"/>
        <v>100009.7659230323</v>
      </c>
      <c r="P922" s="77">
        <f t="shared" si="150"/>
        <v>-4990.2340769676957</v>
      </c>
    </row>
    <row r="923" spans="1:16" x14ac:dyDescent="0.55000000000000004">
      <c r="A923" s="73">
        <v>921</v>
      </c>
      <c r="B923" s="74">
        <v>259.18149357585378</v>
      </c>
      <c r="C923" s="98">
        <f t="shared" si="141"/>
        <v>60000</v>
      </c>
      <c r="D923" s="73" t="s">
        <v>150</v>
      </c>
      <c r="E923" s="98">
        <f t="shared" si="142"/>
        <v>38877.224036378066</v>
      </c>
      <c r="F923" s="77">
        <f t="shared" si="143"/>
        <v>-21122.775963621934</v>
      </c>
      <c r="G923" s="48"/>
      <c r="H923" s="98">
        <f t="shared" si="144"/>
        <v>100000</v>
      </c>
      <c r="I923" s="73">
        <v>5000</v>
      </c>
      <c r="J923" s="98">
        <f t="shared" si="145"/>
        <v>38877.224036378066</v>
      </c>
      <c r="K923" s="77">
        <f t="shared" si="146"/>
        <v>-66122.775963621942</v>
      </c>
      <c r="M923" s="98">
        <f t="shared" si="147"/>
        <v>60000</v>
      </c>
      <c r="N923" s="73">
        <f t="shared" si="148"/>
        <v>0</v>
      </c>
      <c r="O923" s="98">
        <f t="shared" si="149"/>
        <v>38877.224036378066</v>
      </c>
      <c r="P923" s="77">
        <f t="shared" si="150"/>
        <v>-21122.775963621934</v>
      </c>
    </row>
    <row r="924" spans="1:16" x14ac:dyDescent="0.55000000000000004">
      <c r="A924" s="73">
        <v>922</v>
      </c>
      <c r="B924" s="74">
        <v>522.44026001770078</v>
      </c>
      <c r="C924" s="98">
        <f t="shared" si="141"/>
        <v>60000</v>
      </c>
      <c r="D924" s="73" t="s">
        <v>150</v>
      </c>
      <c r="E924" s="98">
        <f t="shared" si="142"/>
        <v>75000</v>
      </c>
      <c r="F924" s="77">
        <f t="shared" si="143"/>
        <v>15000</v>
      </c>
      <c r="G924" s="48"/>
      <c r="H924" s="98">
        <f t="shared" si="144"/>
        <v>100000</v>
      </c>
      <c r="I924" s="73">
        <v>5000</v>
      </c>
      <c r="J924" s="98">
        <f t="shared" si="145"/>
        <v>78366.039002655118</v>
      </c>
      <c r="K924" s="77">
        <f t="shared" si="146"/>
        <v>-26633.960997344882</v>
      </c>
      <c r="M924" s="98">
        <f t="shared" si="147"/>
        <v>100000</v>
      </c>
      <c r="N924" s="73">
        <f t="shared" si="148"/>
        <v>5000</v>
      </c>
      <c r="O924" s="98">
        <f t="shared" si="149"/>
        <v>78366.039002655118</v>
      </c>
      <c r="P924" s="77">
        <f t="shared" si="150"/>
        <v>-26633.960997344882</v>
      </c>
    </row>
    <row r="925" spans="1:16" x14ac:dyDescent="0.55000000000000004">
      <c r="A925" s="73">
        <v>923</v>
      </c>
      <c r="B925" s="74">
        <v>378.09381389812921</v>
      </c>
      <c r="C925" s="98">
        <f t="shared" si="141"/>
        <v>60000</v>
      </c>
      <c r="D925" s="73" t="s">
        <v>150</v>
      </c>
      <c r="E925" s="98">
        <f t="shared" si="142"/>
        <v>56714.072084719381</v>
      </c>
      <c r="F925" s="77">
        <f t="shared" si="143"/>
        <v>-3285.9279152806193</v>
      </c>
      <c r="G925" s="48"/>
      <c r="H925" s="98">
        <f t="shared" si="144"/>
        <v>100000</v>
      </c>
      <c r="I925" s="73">
        <v>5000</v>
      </c>
      <c r="J925" s="98">
        <f t="shared" si="145"/>
        <v>56714.072084719381</v>
      </c>
      <c r="K925" s="77">
        <f t="shared" si="146"/>
        <v>-48285.927915280619</v>
      </c>
      <c r="M925" s="98">
        <f t="shared" si="147"/>
        <v>60000</v>
      </c>
      <c r="N925" s="73">
        <f t="shared" si="148"/>
        <v>0</v>
      </c>
      <c r="O925" s="98">
        <f t="shared" si="149"/>
        <v>56714.072084719381</v>
      </c>
      <c r="P925" s="77">
        <f t="shared" si="150"/>
        <v>-3285.9279152806193</v>
      </c>
    </row>
    <row r="926" spans="1:16" x14ac:dyDescent="0.55000000000000004">
      <c r="A926" s="73">
        <v>924</v>
      </c>
      <c r="B926" s="74">
        <v>473.03689687795651</v>
      </c>
      <c r="C926" s="98">
        <f t="shared" si="141"/>
        <v>60000</v>
      </c>
      <c r="D926" s="73" t="s">
        <v>150</v>
      </c>
      <c r="E926" s="98">
        <f t="shared" si="142"/>
        <v>70955.534531693469</v>
      </c>
      <c r="F926" s="77">
        <f t="shared" si="143"/>
        <v>10955.534531693469</v>
      </c>
      <c r="G926" s="48"/>
      <c r="H926" s="98">
        <f t="shared" si="144"/>
        <v>100000</v>
      </c>
      <c r="I926" s="73">
        <v>5000</v>
      </c>
      <c r="J926" s="98">
        <f t="shared" si="145"/>
        <v>70955.534531693469</v>
      </c>
      <c r="K926" s="77">
        <f t="shared" si="146"/>
        <v>-34044.465468306531</v>
      </c>
      <c r="M926" s="98">
        <f t="shared" si="147"/>
        <v>60000</v>
      </c>
      <c r="N926" s="73">
        <f t="shared" si="148"/>
        <v>0</v>
      </c>
      <c r="O926" s="98">
        <f t="shared" si="149"/>
        <v>70955.534531693469</v>
      </c>
      <c r="P926" s="77">
        <f t="shared" si="150"/>
        <v>10955.534531693469</v>
      </c>
    </row>
    <row r="927" spans="1:16" x14ac:dyDescent="0.55000000000000004">
      <c r="A927" s="73">
        <v>925</v>
      </c>
      <c r="B927" s="74">
        <v>308.10876796777245</v>
      </c>
      <c r="C927" s="98">
        <f t="shared" si="141"/>
        <v>60000</v>
      </c>
      <c r="D927" s="73" t="s">
        <v>150</v>
      </c>
      <c r="E927" s="98">
        <f t="shared" si="142"/>
        <v>46216.315195165866</v>
      </c>
      <c r="F927" s="77">
        <f t="shared" si="143"/>
        <v>-13783.684804834134</v>
      </c>
      <c r="G927" s="48"/>
      <c r="H927" s="98">
        <f t="shared" si="144"/>
        <v>100000</v>
      </c>
      <c r="I927" s="73">
        <v>5000</v>
      </c>
      <c r="J927" s="98">
        <f t="shared" si="145"/>
        <v>46216.315195165866</v>
      </c>
      <c r="K927" s="77">
        <f t="shared" si="146"/>
        <v>-58783.684804834134</v>
      </c>
      <c r="M927" s="98">
        <f t="shared" si="147"/>
        <v>60000</v>
      </c>
      <c r="N927" s="73">
        <f t="shared" si="148"/>
        <v>0</v>
      </c>
      <c r="O927" s="98">
        <f t="shared" si="149"/>
        <v>46216.315195165866</v>
      </c>
      <c r="P927" s="77">
        <f t="shared" si="150"/>
        <v>-13783.684804834134</v>
      </c>
    </row>
    <row r="928" spans="1:16" x14ac:dyDescent="0.55000000000000004">
      <c r="A928" s="73">
        <v>926</v>
      </c>
      <c r="B928" s="74">
        <v>426.49006622516555</v>
      </c>
      <c r="C928" s="98">
        <f t="shared" si="141"/>
        <v>60000</v>
      </c>
      <c r="D928" s="73" t="s">
        <v>150</v>
      </c>
      <c r="E928" s="98">
        <f t="shared" si="142"/>
        <v>63973.509933774832</v>
      </c>
      <c r="F928" s="77">
        <f t="shared" si="143"/>
        <v>3973.5099337748325</v>
      </c>
      <c r="G928" s="48"/>
      <c r="H928" s="98">
        <f t="shared" si="144"/>
        <v>100000</v>
      </c>
      <c r="I928" s="73">
        <v>5000</v>
      </c>
      <c r="J928" s="98">
        <f t="shared" si="145"/>
        <v>63973.509933774832</v>
      </c>
      <c r="K928" s="77">
        <f t="shared" si="146"/>
        <v>-41026.490066225168</v>
      </c>
      <c r="M928" s="98">
        <f t="shared" si="147"/>
        <v>60000</v>
      </c>
      <c r="N928" s="73">
        <f t="shared" si="148"/>
        <v>0</v>
      </c>
      <c r="O928" s="98">
        <f t="shared" si="149"/>
        <v>63973.509933774832</v>
      </c>
      <c r="P928" s="77">
        <f t="shared" si="150"/>
        <v>3973.5099337748325</v>
      </c>
    </row>
    <row r="929" spans="1:16" x14ac:dyDescent="0.55000000000000004">
      <c r="A929" s="73">
        <v>927</v>
      </c>
      <c r="B929" s="74">
        <v>350.68208868678857</v>
      </c>
      <c r="C929" s="98">
        <f t="shared" si="141"/>
        <v>60000</v>
      </c>
      <c r="D929" s="73" t="s">
        <v>150</v>
      </c>
      <c r="E929" s="98">
        <f t="shared" si="142"/>
        <v>52602.313303018287</v>
      </c>
      <c r="F929" s="77">
        <f t="shared" si="143"/>
        <v>-7397.6866969817129</v>
      </c>
      <c r="G929" s="48"/>
      <c r="H929" s="98">
        <f t="shared" si="144"/>
        <v>100000</v>
      </c>
      <c r="I929" s="73">
        <v>5000</v>
      </c>
      <c r="J929" s="98">
        <f t="shared" si="145"/>
        <v>52602.313303018287</v>
      </c>
      <c r="K929" s="77">
        <f t="shared" si="146"/>
        <v>-52397.686696981713</v>
      </c>
      <c r="M929" s="98">
        <f t="shared" si="147"/>
        <v>60000</v>
      </c>
      <c r="N929" s="73">
        <f t="shared" si="148"/>
        <v>0</v>
      </c>
      <c r="O929" s="98">
        <f t="shared" si="149"/>
        <v>52602.313303018287</v>
      </c>
      <c r="P929" s="77">
        <f t="shared" si="150"/>
        <v>-7397.6866969817129</v>
      </c>
    </row>
    <row r="930" spans="1:16" x14ac:dyDescent="0.55000000000000004">
      <c r="A930" s="73">
        <v>928</v>
      </c>
      <c r="B930" s="74">
        <v>789.837336344493</v>
      </c>
      <c r="C930" s="98">
        <f t="shared" si="141"/>
        <v>60000</v>
      </c>
      <c r="D930" s="73" t="s">
        <v>150</v>
      </c>
      <c r="E930" s="98">
        <f t="shared" si="142"/>
        <v>75000</v>
      </c>
      <c r="F930" s="77">
        <f t="shared" si="143"/>
        <v>15000</v>
      </c>
      <c r="G930" s="48"/>
      <c r="H930" s="98">
        <f t="shared" si="144"/>
        <v>100000</v>
      </c>
      <c r="I930" s="73">
        <v>5000</v>
      </c>
      <c r="J930" s="98">
        <f t="shared" si="145"/>
        <v>118475.60045167395</v>
      </c>
      <c r="K930" s="77">
        <f t="shared" si="146"/>
        <v>13475.600451673949</v>
      </c>
      <c r="M930" s="98">
        <f t="shared" si="147"/>
        <v>100000</v>
      </c>
      <c r="N930" s="73">
        <f t="shared" si="148"/>
        <v>5000</v>
      </c>
      <c r="O930" s="98">
        <f t="shared" si="149"/>
        <v>118475.60045167395</v>
      </c>
      <c r="P930" s="77">
        <f t="shared" si="150"/>
        <v>13475.600451673949</v>
      </c>
    </row>
    <row r="931" spans="1:16" x14ac:dyDescent="0.55000000000000004">
      <c r="A931" s="73">
        <v>929</v>
      </c>
      <c r="B931" s="74">
        <v>788.15271462141789</v>
      </c>
      <c r="C931" s="98">
        <f t="shared" si="141"/>
        <v>60000</v>
      </c>
      <c r="D931" s="73" t="s">
        <v>150</v>
      </c>
      <c r="E931" s="98">
        <f t="shared" si="142"/>
        <v>75000</v>
      </c>
      <c r="F931" s="77">
        <f t="shared" si="143"/>
        <v>15000</v>
      </c>
      <c r="G931" s="48"/>
      <c r="H931" s="98">
        <f t="shared" si="144"/>
        <v>100000</v>
      </c>
      <c r="I931" s="73">
        <v>5000</v>
      </c>
      <c r="J931" s="98">
        <f t="shared" si="145"/>
        <v>118222.90719321268</v>
      </c>
      <c r="K931" s="77">
        <f t="shared" si="146"/>
        <v>13222.907193212683</v>
      </c>
      <c r="M931" s="98">
        <f t="shared" si="147"/>
        <v>100000</v>
      </c>
      <c r="N931" s="73">
        <f t="shared" si="148"/>
        <v>5000</v>
      </c>
      <c r="O931" s="98">
        <f t="shared" si="149"/>
        <v>118222.90719321268</v>
      </c>
      <c r="P931" s="77">
        <f t="shared" si="150"/>
        <v>13222.907193212683</v>
      </c>
    </row>
    <row r="932" spans="1:16" x14ac:dyDescent="0.55000000000000004">
      <c r="A932" s="73">
        <v>930</v>
      </c>
      <c r="B932" s="74">
        <v>293.29508346812338</v>
      </c>
      <c r="C932" s="98">
        <f t="shared" si="141"/>
        <v>60000</v>
      </c>
      <c r="D932" s="73" t="s">
        <v>150</v>
      </c>
      <c r="E932" s="98">
        <f t="shared" si="142"/>
        <v>43994.262520218508</v>
      </c>
      <c r="F932" s="77">
        <f t="shared" si="143"/>
        <v>-16005.737479781492</v>
      </c>
      <c r="G932" s="48"/>
      <c r="H932" s="98">
        <f t="shared" si="144"/>
        <v>100000</v>
      </c>
      <c r="I932" s="73">
        <v>5000</v>
      </c>
      <c r="J932" s="98">
        <f t="shared" si="145"/>
        <v>43994.262520218508</v>
      </c>
      <c r="K932" s="77">
        <f t="shared" si="146"/>
        <v>-61005.737479781492</v>
      </c>
      <c r="M932" s="98">
        <f t="shared" si="147"/>
        <v>60000</v>
      </c>
      <c r="N932" s="73">
        <f t="shared" si="148"/>
        <v>0</v>
      </c>
      <c r="O932" s="98">
        <f t="shared" si="149"/>
        <v>43994.262520218508</v>
      </c>
      <c r="P932" s="77">
        <f t="shared" si="150"/>
        <v>-16005.737479781492</v>
      </c>
    </row>
    <row r="933" spans="1:16" x14ac:dyDescent="0.55000000000000004">
      <c r="A933" s="73">
        <v>931</v>
      </c>
      <c r="B933" s="74">
        <v>435.31601916562397</v>
      </c>
      <c r="C933" s="98">
        <f t="shared" si="141"/>
        <v>60000</v>
      </c>
      <c r="D933" s="73" t="s">
        <v>150</v>
      </c>
      <c r="E933" s="98">
        <f t="shared" si="142"/>
        <v>65297.402874843596</v>
      </c>
      <c r="F933" s="77">
        <f t="shared" si="143"/>
        <v>5297.4028748435958</v>
      </c>
      <c r="G933" s="48"/>
      <c r="H933" s="98">
        <f t="shared" si="144"/>
        <v>100000</v>
      </c>
      <c r="I933" s="73">
        <v>5000</v>
      </c>
      <c r="J933" s="98">
        <f t="shared" si="145"/>
        <v>65297.402874843596</v>
      </c>
      <c r="K933" s="77">
        <f t="shared" si="146"/>
        <v>-39702.597125156404</v>
      </c>
      <c r="M933" s="98">
        <f t="shared" si="147"/>
        <v>60000</v>
      </c>
      <c r="N933" s="73">
        <f t="shared" si="148"/>
        <v>0</v>
      </c>
      <c r="O933" s="98">
        <f t="shared" si="149"/>
        <v>65297.402874843596</v>
      </c>
      <c r="P933" s="77">
        <f t="shared" si="150"/>
        <v>5297.4028748435958</v>
      </c>
    </row>
    <row r="934" spans="1:16" x14ac:dyDescent="0.55000000000000004">
      <c r="A934" s="73">
        <v>932</v>
      </c>
      <c r="B934" s="74">
        <v>263.00851466414383</v>
      </c>
      <c r="C934" s="98">
        <f t="shared" si="141"/>
        <v>60000</v>
      </c>
      <c r="D934" s="73" t="s">
        <v>150</v>
      </c>
      <c r="E934" s="98">
        <f t="shared" si="142"/>
        <v>39451.277199621574</v>
      </c>
      <c r="F934" s="77">
        <f t="shared" si="143"/>
        <v>-20548.722800378426</v>
      </c>
      <c r="G934" s="48"/>
      <c r="H934" s="98">
        <f t="shared" si="144"/>
        <v>100000</v>
      </c>
      <c r="I934" s="73">
        <v>5000</v>
      </c>
      <c r="J934" s="98">
        <f t="shared" si="145"/>
        <v>39451.277199621574</v>
      </c>
      <c r="K934" s="77">
        <f t="shared" si="146"/>
        <v>-65548.722800378426</v>
      </c>
      <c r="M934" s="98">
        <f t="shared" si="147"/>
        <v>60000</v>
      </c>
      <c r="N934" s="73">
        <f t="shared" si="148"/>
        <v>0</v>
      </c>
      <c r="O934" s="98">
        <f t="shared" si="149"/>
        <v>39451.277199621574</v>
      </c>
      <c r="P934" s="77">
        <f t="shared" si="150"/>
        <v>-20548.722800378426</v>
      </c>
    </row>
    <row r="935" spans="1:16" x14ac:dyDescent="0.55000000000000004">
      <c r="A935" s="73">
        <v>933</v>
      </c>
      <c r="B935" s="74">
        <v>239.88158818323313</v>
      </c>
      <c r="C935" s="98">
        <f t="shared" si="141"/>
        <v>60000</v>
      </c>
      <c r="D935" s="73" t="s">
        <v>150</v>
      </c>
      <c r="E935" s="98">
        <f t="shared" si="142"/>
        <v>35982.238227484973</v>
      </c>
      <c r="F935" s="77">
        <f t="shared" si="143"/>
        <v>-24017.761772515027</v>
      </c>
      <c r="G935" s="48"/>
      <c r="H935" s="98">
        <f t="shared" si="144"/>
        <v>100000</v>
      </c>
      <c r="I935" s="73">
        <v>5000</v>
      </c>
      <c r="J935" s="98">
        <f t="shared" si="145"/>
        <v>35982.238227484973</v>
      </c>
      <c r="K935" s="77">
        <f t="shared" si="146"/>
        <v>-69017.761772515019</v>
      </c>
      <c r="M935" s="98">
        <f t="shared" si="147"/>
        <v>60000</v>
      </c>
      <c r="N935" s="73">
        <f t="shared" si="148"/>
        <v>0</v>
      </c>
      <c r="O935" s="98">
        <f t="shared" si="149"/>
        <v>35982.238227484973</v>
      </c>
      <c r="P935" s="77">
        <f t="shared" si="150"/>
        <v>-24017.761772515027</v>
      </c>
    </row>
    <row r="936" spans="1:16" x14ac:dyDescent="0.55000000000000004">
      <c r="A936" s="73">
        <v>934</v>
      </c>
      <c r="B936" s="74">
        <v>365.84368419446395</v>
      </c>
      <c r="C936" s="98">
        <f t="shared" si="141"/>
        <v>60000</v>
      </c>
      <c r="D936" s="73" t="s">
        <v>150</v>
      </c>
      <c r="E936" s="98">
        <f t="shared" si="142"/>
        <v>54876.552629169593</v>
      </c>
      <c r="F936" s="77">
        <f t="shared" si="143"/>
        <v>-5123.4473708304067</v>
      </c>
      <c r="G936" s="48"/>
      <c r="H936" s="98">
        <f t="shared" si="144"/>
        <v>100000</v>
      </c>
      <c r="I936" s="73">
        <v>5000</v>
      </c>
      <c r="J936" s="98">
        <f t="shared" si="145"/>
        <v>54876.552629169593</v>
      </c>
      <c r="K936" s="77">
        <f t="shared" si="146"/>
        <v>-50123.447370830407</v>
      </c>
      <c r="M936" s="98">
        <f t="shared" si="147"/>
        <v>60000</v>
      </c>
      <c r="N936" s="73">
        <f t="shared" si="148"/>
        <v>0</v>
      </c>
      <c r="O936" s="98">
        <f t="shared" si="149"/>
        <v>54876.552629169593</v>
      </c>
      <c r="P936" s="77">
        <f t="shared" si="150"/>
        <v>-5123.4473708304067</v>
      </c>
    </row>
    <row r="937" spans="1:16" x14ac:dyDescent="0.55000000000000004">
      <c r="A937" s="73">
        <v>935</v>
      </c>
      <c r="B937" s="74">
        <v>608.94192327646715</v>
      </c>
      <c r="C937" s="98">
        <f t="shared" si="141"/>
        <v>60000</v>
      </c>
      <c r="D937" s="73" t="s">
        <v>150</v>
      </c>
      <c r="E937" s="98">
        <f t="shared" si="142"/>
        <v>75000</v>
      </c>
      <c r="F937" s="77">
        <f t="shared" si="143"/>
        <v>15000</v>
      </c>
      <c r="G937" s="48"/>
      <c r="H937" s="98">
        <f t="shared" si="144"/>
        <v>100000</v>
      </c>
      <c r="I937" s="73">
        <v>5000</v>
      </c>
      <c r="J937" s="98">
        <f t="shared" si="145"/>
        <v>91341.28849147007</v>
      </c>
      <c r="K937" s="77">
        <f t="shared" si="146"/>
        <v>-13658.71150852993</v>
      </c>
      <c r="M937" s="98">
        <f t="shared" si="147"/>
        <v>100000</v>
      </c>
      <c r="N937" s="73">
        <f t="shared" si="148"/>
        <v>5000</v>
      </c>
      <c r="O937" s="98">
        <f t="shared" si="149"/>
        <v>91341.28849147007</v>
      </c>
      <c r="P937" s="77">
        <f t="shared" si="150"/>
        <v>-13658.71150852993</v>
      </c>
    </row>
    <row r="938" spans="1:16" x14ac:dyDescent="0.55000000000000004">
      <c r="A938" s="73">
        <v>936</v>
      </c>
      <c r="B938" s="74">
        <v>744.62721640675068</v>
      </c>
      <c r="C938" s="98">
        <f t="shared" si="141"/>
        <v>60000</v>
      </c>
      <c r="D938" s="73" t="s">
        <v>150</v>
      </c>
      <c r="E938" s="98">
        <f t="shared" si="142"/>
        <v>75000</v>
      </c>
      <c r="F938" s="77">
        <f t="shared" si="143"/>
        <v>15000</v>
      </c>
      <c r="G938" s="48"/>
      <c r="H938" s="98">
        <f t="shared" si="144"/>
        <v>100000</v>
      </c>
      <c r="I938" s="73">
        <v>5000</v>
      </c>
      <c r="J938" s="98">
        <f t="shared" si="145"/>
        <v>111694.0824610126</v>
      </c>
      <c r="K938" s="77">
        <f t="shared" si="146"/>
        <v>6694.0824610126001</v>
      </c>
      <c r="M938" s="98">
        <f t="shared" si="147"/>
        <v>100000</v>
      </c>
      <c r="N938" s="73">
        <f t="shared" si="148"/>
        <v>5000</v>
      </c>
      <c r="O938" s="98">
        <f t="shared" si="149"/>
        <v>111694.0824610126</v>
      </c>
      <c r="P938" s="77">
        <f t="shared" si="150"/>
        <v>6694.0824610126001</v>
      </c>
    </row>
    <row r="939" spans="1:16" x14ac:dyDescent="0.55000000000000004">
      <c r="A939" s="73">
        <v>937</v>
      </c>
      <c r="B939" s="74">
        <v>659.24253059480577</v>
      </c>
      <c r="C939" s="98">
        <f t="shared" si="141"/>
        <v>60000</v>
      </c>
      <c r="D939" s="73" t="s">
        <v>150</v>
      </c>
      <c r="E939" s="98">
        <f t="shared" si="142"/>
        <v>75000</v>
      </c>
      <c r="F939" s="77">
        <f t="shared" si="143"/>
        <v>15000</v>
      </c>
      <c r="G939" s="48"/>
      <c r="H939" s="98">
        <f t="shared" si="144"/>
        <v>100000</v>
      </c>
      <c r="I939" s="73">
        <v>5000</v>
      </c>
      <c r="J939" s="98">
        <f t="shared" si="145"/>
        <v>98886.379589220873</v>
      </c>
      <c r="K939" s="77">
        <f t="shared" si="146"/>
        <v>-6113.6204107791273</v>
      </c>
      <c r="M939" s="98">
        <f t="shared" si="147"/>
        <v>100000</v>
      </c>
      <c r="N939" s="73">
        <f t="shared" si="148"/>
        <v>5000</v>
      </c>
      <c r="O939" s="98">
        <f t="shared" si="149"/>
        <v>98886.379589220873</v>
      </c>
      <c r="P939" s="77">
        <f t="shared" si="150"/>
        <v>-6113.6204107791273</v>
      </c>
    </row>
    <row r="940" spans="1:16" x14ac:dyDescent="0.55000000000000004">
      <c r="A940" s="73">
        <v>938</v>
      </c>
      <c r="B940" s="74">
        <v>500.92471083712269</v>
      </c>
      <c r="C940" s="98">
        <f t="shared" si="141"/>
        <v>60000</v>
      </c>
      <c r="D940" s="73" t="s">
        <v>150</v>
      </c>
      <c r="E940" s="98">
        <f t="shared" si="142"/>
        <v>75000</v>
      </c>
      <c r="F940" s="77">
        <f t="shared" si="143"/>
        <v>15000</v>
      </c>
      <c r="G940" s="48"/>
      <c r="H940" s="98">
        <f t="shared" si="144"/>
        <v>100000</v>
      </c>
      <c r="I940" s="73">
        <v>5000</v>
      </c>
      <c r="J940" s="98">
        <f t="shared" si="145"/>
        <v>75138.706625568404</v>
      </c>
      <c r="K940" s="77">
        <f t="shared" si="146"/>
        <v>-29861.293374431596</v>
      </c>
      <c r="M940" s="98">
        <f t="shared" si="147"/>
        <v>100000</v>
      </c>
      <c r="N940" s="73">
        <f t="shared" si="148"/>
        <v>5000</v>
      </c>
      <c r="O940" s="98">
        <f t="shared" si="149"/>
        <v>75138.706625568404</v>
      </c>
      <c r="P940" s="77">
        <f t="shared" si="150"/>
        <v>-29861.293374431596</v>
      </c>
    </row>
    <row r="941" spans="1:16" x14ac:dyDescent="0.55000000000000004">
      <c r="A941" s="73">
        <v>939</v>
      </c>
      <c r="B941" s="74">
        <v>267.80602435377057</v>
      </c>
      <c r="C941" s="98">
        <f t="shared" si="141"/>
        <v>60000</v>
      </c>
      <c r="D941" s="73" t="s">
        <v>150</v>
      </c>
      <c r="E941" s="98">
        <f t="shared" si="142"/>
        <v>40170.903653065587</v>
      </c>
      <c r="F941" s="77">
        <f t="shared" si="143"/>
        <v>-19829.096346934413</v>
      </c>
      <c r="G941" s="48"/>
      <c r="H941" s="98">
        <f t="shared" si="144"/>
        <v>100000</v>
      </c>
      <c r="I941" s="73">
        <v>5000</v>
      </c>
      <c r="J941" s="98">
        <f t="shared" si="145"/>
        <v>40170.903653065587</v>
      </c>
      <c r="K941" s="77">
        <f t="shared" si="146"/>
        <v>-64829.096346934413</v>
      </c>
      <c r="M941" s="98">
        <f t="shared" si="147"/>
        <v>60000</v>
      </c>
      <c r="N941" s="73">
        <f t="shared" si="148"/>
        <v>0</v>
      </c>
      <c r="O941" s="98">
        <f t="shared" si="149"/>
        <v>40170.903653065587</v>
      </c>
      <c r="P941" s="77">
        <f t="shared" si="150"/>
        <v>-19829.096346934413</v>
      </c>
    </row>
    <row r="942" spans="1:16" x14ac:dyDescent="0.55000000000000004">
      <c r="A942" s="73">
        <v>940</v>
      </c>
      <c r="B942" s="74">
        <v>245.66789757988221</v>
      </c>
      <c r="C942" s="98">
        <f t="shared" si="141"/>
        <v>60000</v>
      </c>
      <c r="D942" s="73" t="s">
        <v>150</v>
      </c>
      <c r="E942" s="98">
        <f t="shared" si="142"/>
        <v>36850.184636982332</v>
      </c>
      <c r="F942" s="77">
        <f t="shared" si="143"/>
        <v>-23149.815363017668</v>
      </c>
      <c r="G942" s="48"/>
      <c r="H942" s="98">
        <f t="shared" si="144"/>
        <v>100000</v>
      </c>
      <c r="I942" s="73">
        <v>5000</v>
      </c>
      <c r="J942" s="98">
        <f t="shared" si="145"/>
        <v>36850.184636982332</v>
      </c>
      <c r="K942" s="77">
        <f t="shared" si="146"/>
        <v>-68149.815363017668</v>
      </c>
      <c r="M942" s="98">
        <f t="shared" si="147"/>
        <v>60000</v>
      </c>
      <c r="N942" s="73">
        <f t="shared" si="148"/>
        <v>0</v>
      </c>
      <c r="O942" s="98">
        <f t="shared" si="149"/>
        <v>36850.184636982332</v>
      </c>
      <c r="P942" s="77">
        <f t="shared" si="150"/>
        <v>-23149.815363017668</v>
      </c>
    </row>
    <row r="943" spans="1:16" x14ac:dyDescent="0.55000000000000004">
      <c r="A943" s="73">
        <v>941</v>
      </c>
      <c r="B943" s="74">
        <v>513.30301828058714</v>
      </c>
      <c r="C943" s="98">
        <f t="shared" si="141"/>
        <v>60000</v>
      </c>
      <c r="D943" s="73" t="s">
        <v>150</v>
      </c>
      <c r="E943" s="98">
        <f t="shared" si="142"/>
        <v>75000</v>
      </c>
      <c r="F943" s="77">
        <f t="shared" si="143"/>
        <v>15000</v>
      </c>
      <c r="G943" s="48"/>
      <c r="H943" s="98">
        <f t="shared" si="144"/>
        <v>100000</v>
      </c>
      <c r="I943" s="73">
        <v>5000</v>
      </c>
      <c r="J943" s="98">
        <f t="shared" si="145"/>
        <v>76995.452742088077</v>
      </c>
      <c r="K943" s="77">
        <f t="shared" si="146"/>
        <v>-28004.547257911923</v>
      </c>
      <c r="M943" s="98">
        <f t="shared" si="147"/>
        <v>100000</v>
      </c>
      <c r="N943" s="73">
        <f t="shared" si="148"/>
        <v>5000</v>
      </c>
      <c r="O943" s="98">
        <f t="shared" si="149"/>
        <v>76995.452742088077</v>
      </c>
      <c r="P943" s="77">
        <f t="shared" si="150"/>
        <v>-28004.547257911923</v>
      </c>
    </row>
    <row r="944" spans="1:16" x14ac:dyDescent="0.55000000000000004">
      <c r="A944" s="73">
        <v>942</v>
      </c>
      <c r="B944" s="74">
        <v>496.21875667592394</v>
      </c>
      <c r="C944" s="98">
        <f t="shared" si="141"/>
        <v>60000</v>
      </c>
      <c r="D944" s="73" t="s">
        <v>150</v>
      </c>
      <c r="E944" s="98">
        <f t="shared" si="142"/>
        <v>74432.813501388591</v>
      </c>
      <c r="F944" s="77">
        <f t="shared" si="143"/>
        <v>14432.813501388591</v>
      </c>
      <c r="G944" s="48"/>
      <c r="H944" s="98">
        <f t="shared" si="144"/>
        <v>100000</v>
      </c>
      <c r="I944" s="73">
        <v>5000</v>
      </c>
      <c r="J944" s="98">
        <f t="shared" si="145"/>
        <v>74432.813501388591</v>
      </c>
      <c r="K944" s="77">
        <f t="shared" si="146"/>
        <v>-30567.186498611409</v>
      </c>
      <c r="M944" s="98">
        <f t="shared" si="147"/>
        <v>60000</v>
      </c>
      <c r="N944" s="73">
        <f t="shared" si="148"/>
        <v>0</v>
      </c>
      <c r="O944" s="98">
        <f t="shared" si="149"/>
        <v>74432.813501388591</v>
      </c>
      <c r="P944" s="77">
        <f t="shared" si="150"/>
        <v>14432.813501388591</v>
      </c>
    </row>
    <row r="945" spans="1:16" x14ac:dyDescent="0.55000000000000004">
      <c r="A945" s="73">
        <v>943</v>
      </c>
      <c r="B945" s="74">
        <v>321.49418622394484</v>
      </c>
      <c r="C945" s="98">
        <f t="shared" si="141"/>
        <v>60000</v>
      </c>
      <c r="D945" s="73" t="s">
        <v>150</v>
      </c>
      <c r="E945" s="98">
        <f t="shared" si="142"/>
        <v>48224.127933591728</v>
      </c>
      <c r="F945" s="77">
        <f t="shared" si="143"/>
        <v>-11775.872066408272</v>
      </c>
      <c r="G945" s="48"/>
      <c r="H945" s="98">
        <f t="shared" si="144"/>
        <v>100000</v>
      </c>
      <c r="I945" s="73">
        <v>5000</v>
      </c>
      <c r="J945" s="98">
        <f t="shared" si="145"/>
        <v>48224.127933591728</v>
      </c>
      <c r="K945" s="77">
        <f t="shared" si="146"/>
        <v>-56775.872066408272</v>
      </c>
      <c r="M945" s="98">
        <f t="shared" si="147"/>
        <v>60000</v>
      </c>
      <c r="N945" s="73">
        <f t="shared" si="148"/>
        <v>0</v>
      </c>
      <c r="O945" s="98">
        <f t="shared" si="149"/>
        <v>48224.127933591728</v>
      </c>
      <c r="P945" s="77">
        <f t="shared" si="150"/>
        <v>-11775.872066408272</v>
      </c>
    </row>
    <row r="946" spans="1:16" x14ac:dyDescent="0.55000000000000004">
      <c r="A946" s="73">
        <v>944</v>
      </c>
      <c r="B946" s="74">
        <v>229.5358134708701</v>
      </c>
      <c r="C946" s="98">
        <f t="shared" si="141"/>
        <v>60000</v>
      </c>
      <c r="D946" s="73" t="s">
        <v>150</v>
      </c>
      <c r="E946" s="98">
        <f t="shared" si="142"/>
        <v>34430.372020630515</v>
      </c>
      <c r="F946" s="77">
        <f t="shared" si="143"/>
        <v>-25569.627979369485</v>
      </c>
      <c r="G946" s="48"/>
      <c r="H946" s="98">
        <f t="shared" si="144"/>
        <v>100000</v>
      </c>
      <c r="I946" s="73">
        <v>5000</v>
      </c>
      <c r="J946" s="98">
        <f t="shared" si="145"/>
        <v>34430.372020630515</v>
      </c>
      <c r="K946" s="77">
        <f t="shared" si="146"/>
        <v>-70569.627979369485</v>
      </c>
      <c r="M946" s="98">
        <f t="shared" si="147"/>
        <v>60000</v>
      </c>
      <c r="N946" s="73">
        <f t="shared" si="148"/>
        <v>0</v>
      </c>
      <c r="O946" s="98">
        <f t="shared" si="149"/>
        <v>34430.372020630515</v>
      </c>
      <c r="P946" s="77">
        <f t="shared" si="150"/>
        <v>-25569.627979369485</v>
      </c>
    </row>
    <row r="947" spans="1:16" x14ac:dyDescent="0.55000000000000004">
      <c r="A947" s="73">
        <v>945</v>
      </c>
      <c r="B947" s="74">
        <v>535.82567827387311</v>
      </c>
      <c r="C947" s="98">
        <f t="shared" si="141"/>
        <v>60000</v>
      </c>
      <c r="D947" s="73" t="s">
        <v>150</v>
      </c>
      <c r="E947" s="98">
        <f t="shared" si="142"/>
        <v>75000</v>
      </c>
      <c r="F947" s="77">
        <f t="shared" si="143"/>
        <v>15000</v>
      </c>
      <c r="G947" s="48"/>
      <c r="H947" s="98">
        <f t="shared" si="144"/>
        <v>100000</v>
      </c>
      <c r="I947" s="73">
        <v>5000</v>
      </c>
      <c r="J947" s="98">
        <f t="shared" si="145"/>
        <v>80373.851741080973</v>
      </c>
      <c r="K947" s="77">
        <f t="shared" si="146"/>
        <v>-24626.148258919027</v>
      </c>
      <c r="M947" s="98">
        <f t="shared" si="147"/>
        <v>100000</v>
      </c>
      <c r="N947" s="73">
        <f t="shared" si="148"/>
        <v>5000</v>
      </c>
      <c r="O947" s="98">
        <f t="shared" si="149"/>
        <v>80373.851741080973</v>
      </c>
      <c r="P947" s="77">
        <f t="shared" si="150"/>
        <v>-24626.148258919027</v>
      </c>
    </row>
    <row r="948" spans="1:16" x14ac:dyDescent="0.55000000000000004">
      <c r="A948" s="73">
        <v>946</v>
      </c>
      <c r="B948" s="74">
        <v>479.42747276223025</v>
      </c>
      <c r="C948" s="98">
        <f t="shared" si="141"/>
        <v>60000</v>
      </c>
      <c r="D948" s="73" t="s">
        <v>150</v>
      </c>
      <c r="E948" s="98">
        <f t="shared" si="142"/>
        <v>71914.120914334533</v>
      </c>
      <c r="F948" s="77">
        <f t="shared" si="143"/>
        <v>11914.120914334533</v>
      </c>
      <c r="G948" s="48"/>
      <c r="H948" s="98">
        <f t="shared" si="144"/>
        <v>100000</v>
      </c>
      <c r="I948" s="73">
        <v>5000</v>
      </c>
      <c r="J948" s="98">
        <f t="shared" si="145"/>
        <v>71914.120914334533</v>
      </c>
      <c r="K948" s="77">
        <f t="shared" si="146"/>
        <v>-33085.879085665467</v>
      </c>
      <c r="M948" s="98">
        <f t="shared" si="147"/>
        <v>60000</v>
      </c>
      <c r="N948" s="73">
        <f t="shared" si="148"/>
        <v>0</v>
      </c>
      <c r="O948" s="98">
        <f t="shared" si="149"/>
        <v>71914.120914334533</v>
      </c>
      <c r="P948" s="77">
        <f t="shared" si="150"/>
        <v>11914.120914334533</v>
      </c>
    </row>
    <row r="949" spans="1:16" x14ac:dyDescent="0.55000000000000004">
      <c r="A949" s="73">
        <v>947</v>
      </c>
      <c r="B949" s="74">
        <v>300.50965910824914</v>
      </c>
      <c r="C949" s="98">
        <f t="shared" si="141"/>
        <v>60000</v>
      </c>
      <c r="D949" s="73" t="s">
        <v>150</v>
      </c>
      <c r="E949" s="98">
        <f t="shared" si="142"/>
        <v>45076.44886623737</v>
      </c>
      <c r="F949" s="77">
        <f t="shared" si="143"/>
        <v>-14923.55113376263</v>
      </c>
      <c r="G949" s="48"/>
      <c r="H949" s="98">
        <f t="shared" si="144"/>
        <v>100000</v>
      </c>
      <c r="I949" s="73">
        <v>5000</v>
      </c>
      <c r="J949" s="98">
        <f t="shared" si="145"/>
        <v>45076.44886623737</v>
      </c>
      <c r="K949" s="77">
        <f t="shared" si="146"/>
        <v>-59923.55113376263</v>
      </c>
      <c r="M949" s="98">
        <f t="shared" si="147"/>
        <v>60000</v>
      </c>
      <c r="N949" s="73">
        <f t="shared" si="148"/>
        <v>0</v>
      </c>
      <c r="O949" s="98">
        <f t="shared" si="149"/>
        <v>45076.44886623737</v>
      </c>
      <c r="P949" s="77">
        <f t="shared" si="150"/>
        <v>-14923.55113376263</v>
      </c>
    </row>
    <row r="950" spans="1:16" x14ac:dyDescent="0.55000000000000004">
      <c r="A950" s="73">
        <v>948</v>
      </c>
      <c r="B950" s="74">
        <v>264.05224768822291</v>
      </c>
      <c r="C950" s="98">
        <f t="shared" si="141"/>
        <v>60000</v>
      </c>
      <c r="D950" s="73" t="s">
        <v>150</v>
      </c>
      <c r="E950" s="98">
        <f t="shared" si="142"/>
        <v>39607.837153233435</v>
      </c>
      <c r="F950" s="77">
        <f t="shared" si="143"/>
        <v>-20392.162846766565</v>
      </c>
      <c r="G950" s="48"/>
      <c r="H950" s="98">
        <f t="shared" si="144"/>
        <v>100000</v>
      </c>
      <c r="I950" s="73">
        <v>5000</v>
      </c>
      <c r="J950" s="98">
        <f t="shared" si="145"/>
        <v>39607.837153233435</v>
      </c>
      <c r="K950" s="77">
        <f t="shared" si="146"/>
        <v>-65392.162846766565</v>
      </c>
      <c r="M950" s="98">
        <f t="shared" si="147"/>
        <v>60000</v>
      </c>
      <c r="N950" s="73">
        <f t="shared" si="148"/>
        <v>0</v>
      </c>
      <c r="O950" s="98">
        <f t="shared" si="149"/>
        <v>39607.837153233435</v>
      </c>
      <c r="P950" s="77">
        <f t="shared" si="150"/>
        <v>-20392.162846766565</v>
      </c>
    </row>
    <row r="951" spans="1:16" x14ac:dyDescent="0.55000000000000004">
      <c r="A951" s="73">
        <v>949</v>
      </c>
      <c r="B951" s="74">
        <v>645.3627124851223</v>
      </c>
      <c r="C951" s="98">
        <f t="shared" si="141"/>
        <v>60000</v>
      </c>
      <c r="D951" s="73" t="s">
        <v>150</v>
      </c>
      <c r="E951" s="98">
        <f t="shared" si="142"/>
        <v>75000</v>
      </c>
      <c r="F951" s="77">
        <f t="shared" si="143"/>
        <v>15000</v>
      </c>
      <c r="G951" s="48"/>
      <c r="H951" s="98">
        <f t="shared" si="144"/>
        <v>100000</v>
      </c>
      <c r="I951" s="73">
        <v>5000</v>
      </c>
      <c r="J951" s="98">
        <f t="shared" si="145"/>
        <v>96804.406872768348</v>
      </c>
      <c r="K951" s="77">
        <f t="shared" si="146"/>
        <v>-8195.593127231652</v>
      </c>
      <c r="M951" s="98">
        <f t="shared" si="147"/>
        <v>100000</v>
      </c>
      <c r="N951" s="73">
        <f t="shared" si="148"/>
        <v>5000</v>
      </c>
      <c r="O951" s="98">
        <f t="shared" si="149"/>
        <v>96804.406872768348</v>
      </c>
      <c r="P951" s="77">
        <f t="shared" si="150"/>
        <v>-8195.593127231652</v>
      </c>
    </row>
    <row r="952" spans="1:16" x14ac:dyDescent="0.55000000000000004">
      <c r="A952" s="73">
        <v>950</v>
      </c>
      <c r="B952" s="74">
        <v>328.25098422193059</v>
      </c>
      <c r="C952" s="98">
        <f t="shared" si="141"/>
        <v>60000</v>
      </c>
      <c r="D952" s="73" t="s">
        <v>150</v>
      </c>
      <c r="E952" s="98">
        <f t="shared" si="142"/>
        <v>49237.647633289591</v>
      </c>
      <c r="F952" s="77">
        <f t="shared" si="143"/>
        <v>-10762.352366710409</v>
      </c>
      <c r="G952" s="48"/>
      <c r="H952" s="98">
        <f t="shared" si="144"/>
        <v>100000</v>
      </c>
      <c r="I952" s="73">
        <v>5000</v>
      </c>
      <c r="J952" s="98">
        <f t="shared" si="145"/>
        <v>49237.647633289591</v>
      </c>
      <c r="K952" s="77">
        <f t="shared" si="146"/>
        <v>-55762.352366710409</v>
      </c>
      <c r="M952" s="98">
        <f t="shared" si="147"/>
        <v>60000</v>
      </c>
      <c r="N952" s="73">
        <f t="shared" si="148"/>
        <v>0</v>
      </c>
      <c r="O952" s="98">
        <f t="shared" si="149"/>
        <v>49237.647633289591</v>
      </c>
      <c r="P952" s="77">
        <f t="shared" si="150"/>
        <v>-10762.352366710409</v>
      </c>
    </row>
    <row r="953" spans="1:16" x14ac:dyDescent="0.55000000000000004">
      <c r="A953" s="73">
        <v>951</v>
      </c>
      <c r="B953" s="74">
        <v>771.21494186223947</v>
      </c>
      <c r="C953" s="98">
        <f t="shared" si="141"/>
        <v>60000</v>
      </c>
      <c r="D953" s="73" t="s">
        <v>150</v>
      </c>
      <c r="E953" s="98">
        <f t="shared" si="142"/>
        <v>75000</v>
      </c>
      <c r="F953" s="77">
        <f t="shared" si="143"/>
        <v>15000</v>
      </c>
      <c r="G953" s="48"/>
      <c r="H953" s="98">
        <f t="shared" si="144"/>
        <v>100000</v>
      </c>
      <c r="I953" s="73">
        <v>5000</v>
      </c>
      <c r="J953" s="98">
        <f t="shared" si="145"/>
        <v>115682.24127933593</v>
      </c>
      <c r="K953" s="77">
        <f t="shared" si="146"/>
        <v>10682.241279335925</v>
      </c>
      <c r="M953" s="98">
        <f t="shared" si="147"/>
        <v>100000</v>
      </c>
      <c r="N953" s="73">
        <f t="shared" si="148"/>
        <v>5000</v>
      </c>
      <c r="O953" s="98">
        <f t="shared" si="149"/>
        <v>115682.24127933593</v>
      </c>
      <c r="P953" s="77">
        <f t="shared" si="150"/>
        <v>10682.241279335925</v>
      </c>
    </row>
    <row r="954" spans="1:16" x14ac:dyDescent="0.55000000000000004">
      <c r="A954" s="73">
        <v>952</v>
      </c>
      <c r="B954" s="74">
        <v>751.58543656727807</v>
      </c>
      <c r="C954" s="98">
        <f t="shared" si="141"/>
        <v>60000</v>
      </c>
      <c r="D954" s="73" t="s">
        <v>150</v>
      </c>
      <c r="E954" s="98">
        <f t="shared" si="142"/>
        <v>75000</v>
      </c>
      <c r="F954" s="77">
        <f t="shared" si="143"/>
        <v>15000</v>
      </c>
      <c r="G954" s="48"/>
      <c r="H954" s="98">
        <f t="shared" si="144"/>
        <v>100000</v>
      </c>
      <c r="I954" s="73">
        <v>5000</v>
      </c>
      <c r="J954" s="98">
        <f t="shared" si="145"/>
        <v>112737.81548509171</v>
      </c>
      <c r="K954" s="77">
        <f t="shared" si="146"/>
        <v>7737.8154850917053</v>
      </c>
      <c r="M954" s="98">
        <f t="shared" si="147"/>
        <v>100000</v>
      </c>
      <c r="N954" s="73">
        <f t="shared" si="148"/>
        <v>5000</v>
      </c>
      <c r="O954" s="98">
        <f t="shared" si="149"/>
        <v>112737.81548509171</v>
      </c>
      <c r="P954" s="77">
        <f t="shared" si="150"/>
        <v>7737.8154850917053</v>
      </c>
    </row>
    <row r="955" spans="1:16" x14ac:dyDescent="0.55000000000000004">
      <c r="A955" s="73">
        <v>953</v>
      </c>
      <c r="B955" s="74">
        <v>230.5612353892636</v>
      </c>
      <c r="C955" s="98">
        <f t="shared" si="141"/>
        <v>60000</v>
      </c>
      <c r="D955" s="73" t="s">
        <v>150</v>
      </c>
      <c r="E955" s="98">
        <f t="shared" si="142"/>
        <v>34584.18530838954</v>
      </c>
      <c r="F955" s="77">
        <f t="shared" si="143"/>
        <v>-25415.81469161046</v>
      </c>
      <c r="G955" s="48"/>
      <c r="H955" s="98">
        <f t="shared" si="144"/>
        <v>100000</v>
      </c>
      <c r="I955" s="73">
        <v>5000</v>
      </c>
      <c r="J955" s="98">
        <f t="shared" si="145"/>
        <v>34584.18530838954</v>
      </c>
      <c r="K955" s="77">
        <f t="shared" si="146"/>
        <v>-70415.81469161046</v>
      </c>
      <c r="M955" s="98">
        <f t="shared" si="147"/>
        <v>60000</v>
      </c>
      <c r="N955" s="73">
        <f t="shared" si="148"/>
        <v>0</v>
      </c>
      <c r="O955" s="98">
        <f t="shared" si="149"/>
        <v>34584.18530838954</v>
      </c>
      <c r="P955" s="77">
        <f t="shared" si="150"/>
        <v>-25415.81469161046</v>
      </c>
    </row>
    <row r="956" spans="1:16" x14ac:dyDescent="0.55000000000000004">
      <c r="A956" s="73">
        <v>954</v>
      </c>
      <c r="B956" s="74">
        <v>390.03265480513932</v>
      </c>
      <c r="C956" s="98">
        <f t="shared" si="141"/>
        <v>60000</v>
      </c>
      <c r="D956" s="73" t="s">
        <v>150</v>
      </c>
      <c r="E956" s="98">
        <f t="shared" si="142"/>
        <v>58504.898220770898</v>
      </c>
      <c r="F956" s="77">
        <f t="shared" si="143"/>
        <v>-1495.1017792291022</v>
      </c>
      <c r="G956" s="48"/>
      <c r="H956" s="98">
        <f t="shared" si="144"/>
        <v>100000</v>
      </c>
      <c r="I956" s="73">
        <v>5000</v>
      </c>
      <c r="J956" s="98">
        <f t="shared" si="145"/>
        <v>58504.898220770898</v>
      </c>
      <c r="K956" s="77">
        <f t="shared" si="146"/>
        <v>-46495.101779229102</v>
      </c>
      <c r="M956" s="98">
        <f t="shared" si="147"/>
        <v>60000</v>
      </c>
      <c r="N956" s="73">
        <f t="shared" si="148"/>
        <v>0</v>
      </c>
      <c r="O956" s="98">
        <f t="shared" si="149"/>
        <v>58504.898220770898</v>
      </c>
      <c r="P956" s="77">
        <f t="shared" si="150"/>
        <v>-1495.1017792291022</v>
      </c>
    </row>
    <row r="957" spans="1:16" x14ac:dyDescent="0.55000000000000004">
      <c r="A957" s="73">
        <v>955</v>
      </c>
      <c r="B957" s="74">
        <v>652.06457716605121</v>
      </c>
      <c r="C957" s="98">
        <f t="shared" si="141"/>
        <v>60000</v>
      </c>
      <c r="D957" s="73" t="s">
        <v>150</v>
      </c>
      <c r="E957" s="98">
        <f t="shared" si="142"/>
        <v>75000</v>
      </c>
      <c r="F957" s="77">
        <f t="shared" si="143"/>
        <v>15000</v>
      </c>
      <c r="G957" s="48"/>
      <c r="H957" s="98">
        <f t="shared" si="144"/>
        <v>100000</v>
      </c>
      <c r="I957" s="73">
        <v>5000</v>
      </c>
      <c r="J957" s="98">
        <f t="shared" si="145"/>
        <v>97809.686574907682</v>
      </c>
      <c r="K957" s="77">
        <f t="shared" si="146"/>
        <v>-7190.3134250923176</v>
      </c>
      <c r="M957" s="98">
        <f t="shared" si="147"/>
        <v>100000</v>
      </c>
      <c r="N957" s="73">
        <f t="shared" si="148"/>
        <v>5000</v>
      </c>
      <c r="O957" s="98">
        <f t="shared" si="149"/>
        <v>97809.686574907682</v>
      </c>
      <c r="P957" s="77">
        <f t="shared" si="150"/>
        <v>-7190.3134250923176</v>
      </c>
    </row>
    <row r="958" spans="1:16" x14ac:dyDescent="0.55000000000000004">
      <c r="A958" s="73">
        <v>956</v>
      </c>
      <c r="B958" s="74">
        <v>555.30869472334973</v>
      </c>
      <c r="C958" s="98">
        <f t="shared" si="141"/>
        <v>60000</v>
      </c>
      <c r="D958" s="73" t="s">
        <v>150</v>
      </c>
      <c r="E958" s="98">
        <f t="shared" si="142"/>
        <v>75000</v>
      </c>
      <c r="F958" s="77">
        <f t="shared" si="143"/>
        <v>15000</v>
      </c>
      <c r="G958" s="48"/>
      <c r="H958" s="98">
        <f t="shared" si="144"/>
        <v>100000</v>
      </c>
      <c r="I958" s="73">
        <v>5000</v>
      </c>
      <c r="J958" s="98">
        <f t="shared" si="145"/>
        <v>83296.304208502464</v>
      </c>
      <c r="K958" s="77">
        <f t="shared" si="146"/>
        <v>-21703.695791497536</v>
      </c>
      <c r="M958" s="98">
        <f t="shared" si="147"/>
        <v>100000</v>
      </c>
      <c r="N958" s="73">
        <f t="shared" si="148"/>
        <v>5000</v>
      </c>
      <c r="O958" s="98">
        <f t="shared" si="149"/>
        <v>83296.304208502464</v>
      </c>
      <c r="P958" s="77">
        <f t="shared" si="150"/>
        <v>-21703.695791497536</v>
      </c>
    </row>
    <row r="959" spans="1:16" x14ac:dyDescent="0.55000000000000004">
      <c r="A959" s="73">
        <v>957</v>
      </c>
      <c r="B959" s="74">
        <v>545.73198644978174</v>
      </c>
      <c r="C959" s="98">
        <f t="shared" si="141"/>
        <v>60000</v>
      </c>
      <c r="D959" s="73" t="s">
        <v>150</v>
      </c>
      <c r="E959" s="98">
        <f t="shared" si="142"/>
        <v>75000</v>
      </c>
      <c r="F959" s="77">
        <f t="shared" si="143"/>
        <v>15000</v>
      </c>
      <c r="G959" s="48"/>
      <c r="H959" s="98">
        <f t="shared" si="144"/>
        <v>100000</v>
      </c>
      <c r="I959" s="73">
        <v>5000</v>
      </c>
      <c r="J959" s="98">
        <f t="shared" si="145"/>
        <v>81859.797967467268</v>
      </c>
      <c r="K959" s="77">
        <f t="shared" si="146"/>
        <v>-23140.202032532732</v>
      </c>
      <c r="M959" s="98">
        <f t="shared" si="147"/>
        <v>100000</v>
      </c>
      <c r="N959" s="73">
        <f t="shared" si="148"/>
        <v>5000</v>
      </c>
      <c r="O959" s="98">
        <f t="shared" si="149"/>
        <v>81859.797967467268</v>
      </c>
      <c r="P959" s="77">
        <f t="shared" si="150"/>
        <v>-23140.202032532732</v>
      </c>
    </row>
    <row r="960" spans="1:16" x14ac:dyDescent="0.55000000000000004">
      <c r="A960" s="73">
        <v>958</v>
      </c>
      <c r="B960" s="74">
        <v>669.69817194128234</v>
      </c>
      <c r="C960" s="98">
        <f t="shared" si="141"/>
        <v>60000</v>
      </c>
      <c r="D960" s="73" t="s">
        <v>150</v>
      </c>
      <c r="E960" s="98">
        <f t="shared" si="142"/>
        <v>75000</v>
      </c>
      <c r="F960" s="77">
        <f t="shared" si="143"/>
        <v>15000</v>
      </c>
      <c r="G960" s="48"/>
      <c r="H960" s="98">
        <f t="shared" si="144"/>
        <v>100000</v>
      </c>
      <c r="I960" s="73">
        <v>5000</v>
      </c>
      <c r="J960" s="98">
        <f t="shared" si="145"/>
        <v>100454.72579119235</v>
      </c>
      <c r="K960" s="77">
        <f t="shared" si="146"/>
        <v>-4545.2742088076484</v>
      </c>
      <c r="M960" s="98">
        <f t="shared" si="147"/>
        <v>100000</v>
      </c>
      <c r="N960" s="73">
        <f t="shared" si="148"/>
        <v>5000</v>
      </c>
      <c r="O960" s="98">
        <f t="shared" si="149"/>
        <v>100454.72579119235</v>
      </c>
      <c r="P960" s="77">
        <f t="shared" si="150"/>
        <v>-4545.2742088076484</v>
      </c>
    </row>
    <row r="961" spans="1:16" x14ac:dyDescent="0.55000000000000004">
      <c r="A961" s="73">
        <v>959</v>
      </c>
      <c r="B961" s="74">
        <v>324.7352519302957</v>
      </c>
      <c r="C961" s="98">
        <f t="shared" si="141"/>
        <v>60000</v>
      </c>
      <c r="D961" s="73" t="s">
        <v>150</v>
      </c>
      <c r="E961" s="98">
        <f t="shared" si="142"/>
        <v>48710.287789544353</v>
      </c>
      <c r="F961" s="77">
        <f t="shared" si="143"/>
        <v>-11289.712210455647</v>
      </c>
      <c r="G961" s="48"/>
      <c r="H961" s="98">
        <f t="shared" si="144"/>
        <v>100000</v>
      </c>
      <c r="I961" s="73">
        <v>5000</v>
      </c>
      <c r="J961" s="98">
        <f t="shared" si="145"/>
        <v>48710.287789544353</v>
      </c>
      <c r="K961" s="77">
        <f t="shared" si="146"/>
        <v>-56289.712210455647</v>
      </c>
      <c r="M961" s="98">
        <f t="shared" si="147"/>
        <v>60000</v>
      </c>
      <c r="N961" s="73">
        <f t="shared" si="148"/>
        <v>0</v>
      </c>
      <c r="O961" s="98">
        <f t="shared" si="149"/>
        <v>48710.287789544353</v>
      </c>
      <c r="P961" s="77">
        <f t="shared" si="150"/>
        <v>-11289.712210455647</v>
      </c>
    </row>
    <row r="962" spans="1:16" x14ac:dyDescent="0.55000000000000004">
      <c r="A962" s="73">
        <v>960</v>
      </c>
      <c r="B962" s="74">
        <v>641.09622486037779</v>
      </c>
      <c r="C962" s="98">
        <f t="shared" si="141"/>
        <v>60000</v>
      </c>
      <c r="D962" s="73" t="s">
        <v>150</v>
      </c>
      <c r="E962" s="98">
        <f t="shared" si="142"/>
        <v>75000</v>
      </c>
      <c r="F962" s="77">
        <f t="shared" si="143"/>
        <v>15000</v>
      </c>
      <c r="G962" s="48"/>
      <c r="H962" s="98">
        <f t="shared" si="144"/>
        <v>100000</v>
      </c>
      <c r="I962" s="73">
        <v>5000</v>
      </c>
      <c r="J962" s="98">
        <f t="shared" si="145"/>
        <v>96164.433729056662</v>
      </c>
      <c r="K962" s="77">
        <f t="shared" si="146"/>
        <v>-8835.5662709433382</v>
      </c>
      <c r="M962" s="98">
        <f t="shared" si="147"/>
        <v>100000</v>
      </c>
      <c r="N962" s="73">
        <f t="shared" si="148"/>
        <v>5000</v>
      </c>
      <c r="O962" s="98">
        <f t="shared" si="149"/>
        <v>96164.433729056662</v>
      </c>
      <c r="P962" s="77">
        <f t="shared" si="150"/>
        <v>-8835.5662709433382</v>
      </c>
    </row>
    <row r="963" spans="1:16" x14ac:dyDescent="0.55000000000000004">
      <c r="A963" s="73">
        <v>961</v>
      </c>
      <c r="B963" s="74">
        <v>460.87832270271923</v>
      </c>
      <c r="C963" s="98">
        <f t="shared" si="141"/>
        <v>60000</v>
      </c>
      <c r="D963" s="73" t="s">
        <v>150</v>
      </c>
      <c r="E963" s="98">
        <f t="shared" si="142"/>
        <v>69131.748405407881</v>
      </c>
      <c r="F963" s="77">
        <f t="shared" si="143"/>
        <v>9131.7484054078814</v>
      </c>
      <c r="G963" s="48"/>
      <c r="H963" s="98">
        <f t="shared" si="144"/>
        <v>100000</v>
      </c>
      <c r="I963" s="73">
        <v>5000</v>
      </c>
      <c r="J963" s="98">
        <f t="shared" si="145"/>
        <v>69131.748405407881</v>
      </c>
      <c r="K963" s="77">
        <f t="shared" si="146"/>
        <v>-35868.251594592119</v>
      </c>
      <c r="M963" s="98">
        <f t="shared" si="147"/>
        <v>60000</v>
      </c>
      <c r="N963" s="73">
        <f t="shared" si="148"/>
        <v>0</v>
      </c>
      <c r="O963" s="98">
        <f t="shared" si="149"/>
        <v>69131.748405407881</v>
      </c>
      <c r="P963" s="77">
        <f t="shared" si="150"/>
        <v>9131.7484054078814</v>
      </c>
    </row>
    <row r="964" spans="1:16" x14ac:dyDescent="0.55000000000000004">
      <c r="A964" s="73">
        <v>962</v>
      </c>
      <c r="B964" s="74">
        <v>754.7532578508866</v>
      </c>
      <c r="C964" s="98">
        <f t="shared" ref="C964:C1002" si="151">($S$2*$S$7)</f>
        <v>60000</v>
      </c>
      <c r="D964" s="73" t="s">
        <v>150</v>
      </c>
      <c r="E964" s="98">
        <f t="shared" ref="E964:E1002" si="152">IF(B964&gt;500,500*$S$8,B964*$S$8)</f>
        <v>75000</v>
      </c>
      <c r="F964" s="77">
        <f t="shared" ref="F964:F1002" si="153">E964-C964</f>
        <v>15000</v>
      </c>
      <c r="G964" s="48"/>
      <c r="H964" s="98">
        <f t="shared" ref="H964:H1002" si="154">$T$2*$T$7</f>
        <v>100000</v>
      </c>
      <c r="I964" s="73">
        <v>5000</v>
      </c>
      <c r="J964" s="98">
        <f t="shared" ref="J964:J1002" si="155">B964*$S$8</f>
        <v>113212.98867763299</v>
      </c>
      <c r="K964" s="77">
        <f t="shared" ref="K964:K1002" si="156">J964-(H964+I964)</f>
        <v>8212.9886776329949</v>
      </c>
      <c r="M964" s="98">
        <f t="shared" ref="M964:M1002" si="157">IF(B964&gt;500,$T$2*$T$7,$S$2*$S$7)</f>
        <v>100000</v>
      </c>
      <c r="N964" s="73">
        <f t="shared" ref="N964:N1002" si="158">IF(B964&gt;500,5000,0)</f>
        <v>5000</v>
      </c>
      <c r="O964" s="98">
        <f t="shared" ref="O964:O1002" si="159">B964*$S$8</f>
        <v>113212.98867763299</v>
      </c>
      <c r="P964" s="77">
        <f t="shared" ref="P964:P1002" si="160">O964-(M964+N964)</f>
        <v>8212.9886776329949</v>
      </c>
    </row>
    <row r="965" spans="1:16" x14ac:dyDescent="0.55000000000000004">
      <c r="A965" s="73">
        <v>963</v>
      </c>
      <c r="B965" s="74">
        <v>733.89690847499014</v>
      </c>
      <c r="C965" s="98">
        <f t="shared" si="151"/>
        <v>60000</v>
      </c>
      <c r="D965" s="73" t="s">
        <v>150</v>
      </c>
      <c r="E965" s="98">
        <f t="shared" si="152"/>
        <v>75000</v>
      </c>
      <c r="F965" s="77">
        <f t="shared" si="153"/>
        <v>15000</v>
      </c>
      <c r="G965" s="48"/>
      <c r="H965" s="98">
        <f t="shared" si="154"/>
        <v>100000</v>
      </c>
      <c r="I965" s="73">
        <v>5000</v>
      </c>
      <c r="J965" s="98">
        <f t="shared" si="155"/>
        <v>110084.53627124852</v>
      </c>
      <c r="K965" s="77">
        <f t="shared" si="156"/>
        <v>5084.5362712485221</v>
      </c>
      <c r="M965" s="98">
        <f t="shared" si="157"/>
        <v>100000</v>
      </c>
      <c r="N965" s="73">
        <f t="shared" si="158"/>
        <v>5000</v>
      </c>
      <c r="O965" s="98">
        <f t="shared" si="159"/>
        <v>110084.53627124852</v>
      </c>
      <c r="P965" s="77">
        <f t="shared" si="160"/>
        <v>5084.5362712485221</v>
      </c>
    </row>
    <row r="966" spans="1:16" x14ac:dyDescent="0.55000000000000004">
      <c r="A966" s="73">
        <v>964</v>
      </c>
      <c r="B966" s="74">
        <v>553.01980651264989</v>
      </c>
      <c r="C966" s="98">
        <f t="shared" si="151"/>
        <v>60000</v>
      </c>
      <c r="D966" s="73" t="s">
        <v>150</v>
      </c>
      <c r="E966" s="98">
        <f t="shared" si="152"/>
        <v>75000</v>
      </c>
      <c r="F966" s="77">
        <f t="shared" si="153"/>
        <v>15000</v>
      </c>
      <c r="G966" s="48"/>
      <c r="H966" s="98">
        <f t="shared" si="154"/>
        <v>100000</v>
      </c>
      <c r="I966" s="73">
        <v>5000</v>
      </c>
      <c r="J966" s="98">
        <f t="shared" si="155"/>
        <v>82952.970976897486</v>
      </c>
      <c r="K966" s="77">
        <f t="shared" si="156"/>
        <v>-22047.029023102514</v>
      </c>
      <c r="M966" s="98">
        <f t="shared" si="157"/>
        <v>100000</v>
      </c>
      <c r="N966" s="73">
        <f t="shared" si="158"/>
        <v>5000</v>
      </c>
      <c r="O966" s="98">
        <f t="shared" si="159"/>
        <v>82952.970976897486</v>
      </c>
      <c r="P966" s="77">
        <f t="shared" si="160"/>
        <v>-22047.029023102514</v>
      </c>
    </row>
    <row r="967" spans="1:16" x14ac:dyDescent="0.55000000000000004">
      <c r="A967" s="73">
        <v>965</v>
      </c>
      <c r="B967" s="74">
        <v>509.71404156620991</v>
      </c>
      <c r="C967" s="98">
        <f t="shared" si="151"/>
        <v>60000</v>
      </c>
      <c r="D967" s="73" t="s">
        <v>150</v>
      </c>
      <c r="E967" s="98">
        <f t="shared" si="152"/>
        <v>75000</v>
      </c>
      <c r="F967" s="77">
        <f t="shared" si="153"/>
        <v>15000</v>
      </c>
      <c r="G967" s="48"/>
      <c r="H967" s="98">
        <f t="shared" si="154"/>
        <v>100000</v>
      </c>
      <c r="I967" s="73">
        <v>5000</v>
      </c>
      <c r="J967" s="98">
        <f t="shared" si="155"/>
        <v>76457.106234931489</v>
      </c>
      <c r="K967" s="77">
        <f t="shared" si="156"/>
        <v>-28542.893765068511</v>
      </c>
      <c r="M967" s="98">
        <f t="shared" si="157"/>
        <v>100000</v>
      </c>
      <c r="N967" s="73">
        <f t="shared" si="158"/>
        <v>5000</v>
      </c>
      <c r="O967" s="98">
        <f t="shared" si="159"/>
        <v>76457.106234931489</v>
      </c>
      <c r="P967" s="77">
        <f t="shared" si="160"/>
        <v>-28542.893765068511</v>
      </c>
    </row>
    <row r="968" spans="1:16" x14ac:dyDescent="0.55000000000000004">
      <c r="A968" s="73">
        <v>966</v>
      </c>
      <c r="B968" s="74">
        <v>646.36982329783018</v>
      </c>
      <c r="C968" s="98">
        <f t="shared" si="151"/>
        <v>60000</v>
      </c>
      <c r="D968" s="73" t="s">
        <v>150</v>
      </c>
      <c r="E968" s="98">
        <f t="shared" si="152"/>
        <v>75000</v>
      </c>
      <c r="F968" s="77">
        <f t="shared" si="153"/>
        <v>15000</v>
      </c>
      <c r="G968" s="48"/>
      <c r="H968" s="98">
        <f t="shared" si="154"/>
        <v>100000</v>
      </c>
      <c r="I968" s="73">
        <v>5000</v>
      </c>
      <c r="J968" s="98">
        <f t="shared" si="155"/>
        <v>96955.47349467453</v>
      </c>
      <c r="K968" s="77">
        <f t="shared" si="156"/>
        <v>-8044.5265053254698</v>
      </c>
      <c r="M968" s="98">
        <f t="shared" si="157"/>
        <v>100000</v>
      </c>
      <c r="N968" s="73">
        <f t="shared" si="158"/>
        <v>5000</v>
      </c>
      <c r="O968" s="98">
        <f t="shared" si="159"/>
        <v>96955.47349467453</v>
      </c>
      <c r="P968" s="77">
        <f t="shared" si="160"/>
        <v>-8044.5265053254698</v>
      </c>
    </row>
    <row r="969" spans="1:16" x14ac:dyDescent="0.55000000000000004">
      <c r="A969" s="73">
        <v>967</v>
      </c>
      <c r="B969" s="74">
        <v>369.35941648609884</v>
      </c>
      <c r="C969" s="98">
        <f t="shared" si="151"/>
        <v>60000</v>
      </c>
      <c r="D969" s="73" t="s">
        <v>150</v>
      </c>
      <c r="E969" s="98">
        <f t="shared" si="152"/>
        <v>55403.912472914824</v>
      </c>
      <c r="F969" s="77">
        <f t="shared" si="153"/>
        <v>-4596.0875270851757</v>
      </c>
      <c r="G969" s="48"/>
      <c r="H969" s="98">
        <f t="shared" si="154"/>
        <v>100000</v>
      </c>
      <c r="I969" s="73">
        <v>5000</v>
      </c>
      <c r="J969" s="98">
        <f t="shared" si="155"/>
        <v>55403.912472914824</v>
      </c>
      <c r="K969" s="77">
        <f t="shared" si="156"/>
        <v>-49596.087527085176</v>
      </c>
      <c r="M969" s="98">
        <f t="shared" si="157"/>
        <v>60000</v>
      </c>
      <c r="N969" s="73">
        <f t="shared" si="158"/>
        <v>0</v>
      </c>
      <c r="O969" s="98">
        <f t="shared" si="159"/>
        <v>55403.912472914824</v>
      </c>
      <c r="P969" s="77">
        <f t="shared" si="160"/>
        <v>-4596.0875270851757</v>
      </c>
    </row>
    <row r="970" spans="1:16" x14ac:dyDescent="0.55000000000000004">
      <c r="A970" s="73">
        <v>968</v>
      </c>
      <c r="B970" s="74">
        <v>641.77373577074491</v>
      </c>
      <c r="C970" s="98">
        <f t="shared" si="151"/>
        <v>60000</v>
      </c>
      <c r="D970" s="73" t="s">
        <v>150</v>
      </c>
      <c r="E970" s="98">
        <f t="shared" si="152"/>
        <v>75000</v>
      </c>
      <c r="F970" s="77">
        <f t="shared" si="153"/>
        <v>15000</v>
      </c>
      <c r="G970" s="48"/>
      <c r="H970" s="98">
        <f t="shared" si="154"/>
        <v>100000</v>
      </c>
      <c r="I970" s="73">
        <v>5000</v>
      </c>
      <c r="J970" s="98">
        <f t="shared" si="155"/>
        <v>96266.060365611731</v>
      </c>
      <c r="K970" s="77">
        <f t="shared" si="156"/>
        <v>-8733.939634388269</v>
      </c>
      <c r="M970" s="98">
        <f t="shared" si="157"/>
        <v>100000</v>
      </c>
      <c r="N970" s="73">
        <f t="shared" si="158"/>
        <v>5000</v>
      </c>
      <c r="O970" s="98">
        <f t="shared" si="159"/>
        <v>96266.060365611731</v>
      </c>
      <c r="P970" s="77">
        <f t="shared" si="160"/>
        <v>-8733.939634388269</v>
      </c>
    </row>
    <row r="971" spans="1:16" x14ac:dyDescent="0.55000000000000004">
      <c r="A971" s="73">
        <v>969</v>
      </c>
      <c r="B971" s="74">
        <v>479.42747276223025</v>
      </c>
      <c r="C971" s="98">
        <f t="shared" si="151"/>
        <v>60000</v>
      </c>
      <c r="D971" s="73" t="s">
        <v>150</v>
      </c>
      <c r="E971" s="98">
        <f t="shared" si="152"/>
        <v>71914.120914334533</v>
      </c>
      <c r="F971" s="77">
        <f t="shared" si="153"/>
        <v>11914.120914334533</v>
      </c>
      <c r="G971" s="48"/>
      <c r="H971" s="98">
        <f t="shared" si="154"/>
        <v>100000</v>
      </c>
      <c r="I971" s="73">
        <v>5000</v>
      </c>
      <c r="J971" s="98">
        <f t="shared" si="155"/>
        <v>71914.120914334533</v>
      </c>
      <c r="K971" s="77">
        <f t="shared" si="156"/>
        <v>-33085.879085665467</v>
      </c>
      <c r="M971" s="98">
        <f t="shared" si="157"/>
        <v>60000</v>
      </c>
      <c r="N971" s="73">
        <f t="shared" si="158"/>
        <v>0</v>
      </c>
      <c r="O971" s="98">
        <f t="shared" si="159"/>
        <v>71914.120914334533</v>
      </c>
      <c r="P971" s="77">
        <f t="shared" si="160"/>
        <v>11914.120914334533</v>
      </c>
    </row>
    <row r="972" spans="1:16" x14ac:dyDescent="0.55000000000000004">
      <c r="A972" s="73">
        <v>970</v>
      </c>
      <c r="B972" s="74">
        <v>564.83046967986093</v>
      </c>
      <c r="C972" s="98">
        <f t="shared" si="151"/>
        <v>60000</v>
      </c>
      <c r="D972" s="73" t="s">
        <v>150</v>
      </c>
      <c r="E972" s="98">
        <f t="shared" si="152"/>
        <v>75000</v>
      </c>
      <c r="F972" s="77">
        <f t="shared" si="153"/>
        <v>15000</v>
      </c>
      <c r="G972" s="48"/>
      <c r="H972" s="98">
        <f t="shared" si="154"/>
        <v>100000</v>
      </c>
      <c r="I972" s="73">
        <v>5000</v>
      </c>
      <c r="J972" s="98">
        <f t="shared" si="155"/>
        <v>84724.570451979132</v>
      </c>
      <c r="K972" s="77">
        <f t="shared" si="156"/>
        <v>-20275.429548020868</v>
      </c>
      <c r="M972" s="98">
        <f t="shared" si="157"/>
        <v>100000</v>
      </c>
      <c r="N972" s="73">
        <f t="shared" si="158"/>
        <v>5000</v>
      </c>
      <c r="O972" s="98">
        <f t="shared" si="159"/>
        <v>84724.570451979132</v>
      </c>
      <c r="P972" s="77">
        <f t="shared" si="160"/>
        <v>-20275.429548020868</v>
      </c>
    </row>
    <row r="973" spans="1:16" x14ac:dyDescent="0.55000000000000004">
      <c r="A973" s="73">
        <v>971</v>
      </c>
      <c r="B973" s="74">
        <v>724.53993346964933</v>
      </c>
      <c r="C973" s="98">
        <f t="shared" si="151"/>
        <v>60000</v>
      </c>
      <c r="D973" s="73" t="s">
        <v>150</v>
      </c>
      <c r="E973" s="98">
        <f t="shared" si="152"/>
        <v>75000</v>
      </c>
      <c r="F973" s="77">
        <f t="shared" si="153"/>
        <v>15000</v>
      </c>
      <c r="G973" s="48"/>
      <c r="H973" s="98">
        <f t="shared" si="154"/>
        <v>100000</v>
      </c>
      <c r="I973" s="73">
        <v>5000</v>
      </c>
      <c r="J973" s="98">
        <f t="shared" si="155"/>
        <v>108680.9900204474</v>
      </c>
      <c r="K973" s="77">
        <f t="shared" si="156"/>
        <v>3680.9900204473961</v>
      </c>
      <c r="M973" s="98">
        <f t="shared" si="157"/>
        <v>100000</v>
      </c>
      <c r="N973" s="73">
        <f t="shared" si="158"/>
        <v>5000</v>
      </c>
      <c r="O973" s="98">
        <f t="shared" si="159"/>
        <v>108680.9900204474</v>
      </c>
      <c r="P973" s="77">
        <f t="shared" si="160"/>
        <v>3680.9900204473961</v>
      </c>
    </row>
    <row r="974" spans="1:16" x14ac:dyDescent="0.55000000000000004">
      <c r="A974" s="73">
        <v>972</v>
      </c>
      <c r="B974" s="74">
        <v>464.57716605121004</v>
      </c>
      <c r="C974" s="98">
        <f t="shared" si="151"/>
        <v>60000</v>
      </c>
      <c r="D974" s="73" t="s">
        <v>150</v>
      </c>
      <c r="E974" s="98">
        <f t="shared" si="152"/>
        <v>69686.574907681512</v>
      </c>
      <c r="F974" s="77">
        <f t="shared" si="153"/>
        <v>9686.5749076815118</v>
      </c>
      <c r="G974" s="48"/>
      <c r="H974" s="98">
        <f t="shared" si="154"/>
        <v>100000</v>
      </c>
      <c r="I974" s="73">
        <v>5000</v>
      </c>
      <c r="J974" s="98">
        <f t="shared" si="155"/>
        <v>69686.574907681512</v>
      </c>
      <c r="K974" s="77">
        <f t="shared" si="156"/>
        <v>-35313.425092318488</v>
      </c>
      <c r="M974" s="98">
        <f t="shared" si="157"/>
        <v>60000</v>
      </c>
      <c r="N974" s="73">
        <f t="shared" si="158"/>
        <v>0</v>
      </c>
      <c r="O974" s="98">
        <f t="shared" si="159"/>
        <v>69686.574907681512</v>
      </c>
      <c r="P974" s="77">
        <f t="shared" si="160"/>
        <v>9686.5749076815118</v>
      </c>
    </row>
    <row r="975" spans="1:16" x14ac:dyDescent="0.55000000000000004">
      <c r="A975" s="73">
        <v>973</v>
      </c>
      <c r="B975" s="74">
        <v>686.15985595263533</v>
      </c>
      <c r="C975" s="98">
        <f t="shared" si="151"/>
        <v>60000</v>
      </c>
      <c r="D975" s="73" t="s">
        <v>150</v>
      </c>
      <c r="E975" s="98">
        <f t="shared" si="152"/>
        <v>75000</v>
      </c>
      <c r="F975" s="77">
        <f t="shared" si="153"/>
        <v>15000</v>
      </c>
      <c r="G975" s="48"/>
      <c r="H975" s="98">
        <f t="shared" si="154"/>
        <v>100000</v>
      </c>
      <c r="I975" s="73">
        <v>5000</v>
      </c>
      <c r="J975" s="98">
        <f t="shared" si="155"/>
        <v>102923.9783928953</v>
      </c>
      <c r="K975" s="77">
        <f t="shared" si="156"/>
        <v>-2076.0216071047034</v>
      </c>
      <c r="M975" s="98">
        <f t="shared" si="157"/>
        <v>100000</v>
      </c>
      <c r="N975" s="73">
        <f t="shared" si="158"/>
        <v>5000</v>
      </c>
      <c r="O975" s="98">
        <f t="shared" si="159"/>
        <v>102923.9783928953</v>
      </c>
      <c r="P975" s="77">
        <f t="shared" si="160"/>
        <v>-2076.0216071047034</v>
      </c>
    </row>
    <row r="976" spans="1:16" x14ac:dyDescent="0.55000000000000004">
      <c r="A976" s="73">
        <v>974</v>
      </c>
      <c r="B976" s="74">
        <v>498.39777825251014</v>
      </c>
      <c r="C976" s="98">
        <f t="shared" si="151"/>
        <v>60000</v>
      </c>
      <c r="D976" s="73" t="s">
        <v>150</v>
      </c>
      <c r="E976" s="98">
        <f t="shared" si="152"/>
        <v>74759.666737876527</v>
      </c>
      <c r="F976" s="77">
        <f t="shared" si="153"/>
        <v>14759.666737876527</v>
      </c>
      <c r="G976" s="48"/>
      <c r="H976" s="98">
        <f t="shared" si="154"/>
        <v>100000</v>
      </c>
      <c r="I976" s="73">
        <v>5000</v>
      </c>
      <c r="J976" s="98">
        <f t="shared" si="155"/>
        <v>74759.666737876527</v>
      </c>
      <c r="K976" s="77">
        <f t="shared" si="156"/>
        <v>-30240.333262123473</v>
      </c>
      <c r="M976" s="98">
        <f t="shared" si="157"/>
        <v>60000</v>
      </c>
      <c r="N976" s="73">
        <f t="shared" si="158"/>
        <v>0</v>
      </c>
      <c r="O976" s="98">
        <f t="shared" si="159"/>
        <v>74759.666737876527</v>
      </c>
      <c r="P976" s="77">
        <f t="shared" si="160"/>
        <v>14759.666737876527</v>
      </c>
    </row>
    <row r="977" spans="1:16" x14ac:dyDescent="0.55000000000000004">
      <c r="A977" s="73">
        <v>975</v>
      </c>
      <c r="B977" s="74">
        <v>524.67421491134382</v>
      </c>
      <c r="C977" s="98">
        <f t="shared" si="151"/>
        <v>60000</v>
      </c>
      <c r="D977" s="73" t="s">
        <v>150</v>
      </c>
      <c r="E977" s="98">
        <f t="shared" si="152"/>
        <v>75000</v>
      </c>
      <c r="F977" s="77">
        <f t="shared" si="153"/>
        <v>15000</v>
      </c>
      <c r="G977" s="48"/>
      <c r="H977" s="98">
        <f t="shared" si="154"/>
        <v>100000</v>
      </c>
      <c r="I977" s="73">
        <v>5000</v>
      </c>
      <c r="J977" s="98">
        <f t="shared" si="155"/>
        <v>78701.132236701567</v>
      </c>
      <c r="K977" s="77">
        <f t="shared" si="156"/>
        <v>-26298.867763298433</v>
      </c>
      <c r="M977" s="98">
        <f t="shared" si="157"/>
        <v>100000</v>
      </c>
      <c r="N977" s="73">
        <f t="shared" si="158"/>
        <v>5000</v>
      </c>
      <c r="O977" s="98">
        <f t="shared" si="159"/>
        <v>78701.132236701567</v>
      </c>
      <c r="P977" s="77">
        <f t="shared" si="160"/>
        <v>-26298.867763298433</v>
      </c>
    </row>
    <row r="978" spans="1:16" x14ac:dyDescent="0.55000000000000004">
      <c r="A978" s="73">
        <v>976</v>
      </c>
      <c r="B978" s="74">
        <v>275.31357768486589</v>
      </c>
      <c r="C978" s="98">
        <f t="shared" si="151"/>
        <v>60000</v>
      </c>
      <c r="D978" s="73" t="s">
        <v>150</v>
      </c>
      <c r="E978" s="98">
        <f t="shared" si="152"/>
        <v>41297.036652729883</v>
      </c>
      <c r="F978" s="77">
        <f t="shared" si="153"/>
        <v>-18702.963347270117</v>
      </c>
      <c r="G978" s="48"/>
      <c r="H978" s="98">
        <f t="shared" si="154"/>
        <v>100000</v>
      </c>
      <c r="I978" s="73">
        <v>5000</v>
      </c>
      <c r="J978" s="98">
        <f t="shared" si="155"/>
        <v>41297.036652729883</v>
      </c>
      <c r="K978" s="77">
        <f t="shared" si="156"/>
        <v>-63702.963347270117</v>
      </c>
      <c r="M978" s="98">
        <f t="shared" si="157"/>
        <v>60000</v>
      </c>
      <c r="N978" s="73">
        <f t="shared" si="158"/>
        <v>0</v>
      </c>
      <c r="O978" s="98">
        <f t="shared" si="159"/>
        <v>41297.036652729883</v>
      </c>
      <c r="P978" s="77">
        <f t="shared" si="160"/>
        <v>-18702.963347270117</v>
      </c>
    </row>
    <row r="979" spans="1:16" x14ac:dyDescent="0.55000000000000004">
      <c r="A979" s="73">
        <v>977</v>
      </c>
      <c r="B979" s="74">
        <v>579.55259865108189</v>
      </c>
      <c r="C979" s="98">
        <f t="shared" si="151"/>
        <v>60000</v>
      </c>
      <c r="D979" s="73" t="s">
        <v>150</v>
      </c>
      <c r="E979" s="98">
        <f t="shared" si="152"/>
        <v>75000</v>
      </c>
      <c r="F979" s="77">
        <f t="shared" si="153"/>
        <v>15000</v>
      </c>
      <c r="G979" s="48"/>
      <c r="H979" s="98">
        <f t="shared" si="154"/>
        <v>100000</v>
      </c>
      <c r="I979" s="73">
        <v>5000</v>
      </c>
      <c r="J979" s="98">
        <f t="shared" si="155"/>
        <v>86932.889797662283</v>
      </c>
      <c r="K979" s="77">
        <f t="shared" si="156"/>
        <v>-18067.110202337717</v>
      </c>
      <c r="M979" s="98">
        <f t="shared" si="157"/>
        <v>100000</v>
      </c>
      <c r="N979" s="73">
        <f t="shared" si="158"/>
        <v>5000</v>
      </c>
      <c r="O979" s="98">
        <f t="shared" si="159"/>
        <v>86932.889797662283</v>
      </c>
      <c r="P979" s="77">
        <f t="shared" si="160"/>
        <v>-18067.110202337717</v>
      </c>
    </row>
    <row r="980" spans="1:16" x14ac:dyDescent="0.55000000000000004">
      <c r="A980" s="73">
        <v>978</v>
      </c>
      <c r="B980" s="74">
        <v>564.42762535477766</v>
      </c>
      <c r="C980" s="98">
        <f t="shared" si="151"/>
        <v>60000</v>
      </c>
      <c r="D980" s="73" t="s">
        <v>150</v>
      </c>
      <c r="E980" s="98">
        <f t="shared" si="152"/>
        <v>75000</v>
      </c>
      <c r="F980" s="77">
        <f t="shared" si="153"/>
        <v>15000</v>
      </c>
      <c r="G980" s="48"/>
      <c r="H980" s="98">
        <f t="shared" si="154"/>
        <v>100000</v>
      </c>
      <c r="I980" s="73">
        <v>5000</v>
      </c>
      <c r="J980" s="98">
        <f t="shared" si="155"/>
        <v>84664.143803216648</v>
      </c>
      <c r="K980" s="77">
        <f t="shared" si="156"/>
        <v>-20335.856196783352</v>
      </c>
      <c r="M980" s="98">
        <f t="shared" si="157"/>
        <v>100000</v>
      </c>
      <c r="N980" s="73">
        <f t="shared" si="158"/>
        <v>5000</v>
      </c>
      <c r="O980" s="98">
        <f t="shared" si="159"/>
        <v>84664.143803216648</v>
      </c>
      <c r="P980" s="77">
        <f t="shared" si="160"/>
        <v>-20335.856196783352</v>
      </c>
    </row>
    <row r="981" spans="1:16" x14ac:dyDescent="0.55000000000000004">
      <c r="A981" s="73">
        <v>979</v>
      </c>
      <c r="B981" s="74">
        <v>718.80855739005699</v>
      </c>
      <c r="C981" s="98">
        <f t="shared" si="151"/>
        <v>60000</v>
      </c>
      <c r="D981" s="73" t="s">
        <v>150</v>
      </c>
      <c r="E981" s="98">
        <f t="shared" si="152"/>
        <v>75000</v>
      </c>
      <c r="F981" s="77">
        <f t="shared" si="153"/>
        <v>15000</v>
      </c>
      <c r="G981" s="48"/>
      <c r="H981" s="98">
        <f t="shared" si="154"/>
        <v>100000</v>
      </c>
      <c r="I981" s="73">
        <v>5000</v>
      </c>
      <c r="J981" s="98">
        <f t="shared" si="155"/>
        <v>107821.28360850854</v>
      </c>
      <c r="K981" s="77">
        <f t="shared" si="156"/>
        <v>2821.2836085085437</v>
      </c>
      <c r="M981" s="98">
        <f t="shared" si="157"/>
        <v>100000</v>
      </c>
      <c r="N981" s="73">
        <f t="shared" si="158"/>
        <v>5000</v>
      </c>
      <c r="O981" s="98">
        <f t="shared" si="159"/>
        <v>107821.28360850854</v>
      </c>
      <c r="P981" s="77">
        <f t="shared" si="160"/>
        <v>2821.2836085085437</v>
      </c>
    </row>
    <row r="982" spans="1:16" x14ac:dyDescent="0.55000000000000004">
      <c r="A982" s="73">
        <v>980</v>
      </c>
      <c r="B982" s="74">
        <v>223.56639301736504</v>
      </c>
      <c r="C982" s="98">
        <f t="shared" si="151"/>
        <v>60000</v>
      </c>
      <c r="D982" s="73" t="s">
        <v>150</v>
      </c>
      <c r="E982" s="98">
        <f t="shared" si="152"/>
        <v>33534.958952604757</v>
      </c>
      <c r="F982" s="77">
        <f t="shared" si="153"/>
        <v>-26465.041047395243</v>
      </c>
      <c r="G982" s="48"/>
      <c r="H982" s="98">
        <f t="shared" si="154"/>
        <v>100000</v>
      </c>
      <c r="I982" s="73">
        <v>5000</v>
      </c>
      <c r="J982" s="98">
        <f t="shared" si="155"/>
        <v>33534.958952604757</v>
      </c>
      <c r="K982" s="77">
        <f t="shared" si="156"/>
        <v>-71465.041047395236</v>
      </c>
      <c r="M982" s="98">
        <f t="shared" si="157"/>
        <v>60000</v>
      </c>
      <c r="N982" s="73">
        <f t="shared" si="158"/>
        <v>0</v>
      </c>
      <c r="O982" s="98">
        <f t="shared" si="159"/>
        <v>33534.958952604757</v>
      </c>
      <c r="P982" s="77">
        <f t="shared" si="160"/>
        <v>-26465.041047395243</v>
      </c>
    </row>
    <row r="983" spans="1:16" x14ac:dyDescent="0.55000000000000004">
      <c r="A983" s="73">
        <v>981</v>
      </c>
      <c r="B983" s="74">
        <v>620.5145420697653</v>
      </c>
      <c r="C983" s="98">
        <f t="shared" si="151"/>
        <v>60000</v>
      </c>
      <c r="D983" s="73" t="s">
        <v>150</v>
      </c>
      <c r="E983" s="98">
        <f t="shared" si="152"/>
        <v>75000</v>
      </c>
      <c r="F983" s="77">
        <f t="shared" si="153"/>
        <v>15000</v>
      </c>
      <c r="G983" s="48"/>
      <c r="H983" s="98">
        <f t="shared" si="154"/>
        <v>100000</v>
      </c>
      <c r="I983" s="73">
        <v>5000</v>
      </c>
      <c r="J983" s="98">
        <f t="shared" si="155"/>
        <v>93077.181310464788</v>
      </c>
      <c r="K983" s="77">
        <f t="shared" si="156"/>
        <v>-11922.818689535212</v>
      </c>
      <c r="M983" s="98">
        <f t="shared" si="157"/>
        <v>100000</v>
      </c>
      <c r="N983" s="73">
        <f t="shared" si="158"/>
        <v>5000</v>
      </c>
      <c r="O983" s="98">
        <f t="shared" si="159"/>
        <v>93077.181310464788</v>
      </c>
      <c r="P983" s="77">
        <f t="shared" si="160"/>
        <v>-11922.818689535212</v>
      </c>
    </row>
    <row r="984" spans="1:16" x14ac:dyDescent="0.55000000000000004">
      <c r="A984" s="73">
        <v>982</v>
      </c>
      <c r="B984" s="74">
        <v>551.17038483840452</v>
      </c>
      <c r="C984" s="98">
        <f t="shared" si="151"/>
        <v>60000</v>
      </c>
      <c r="D984" s="73" t="s">
        <v>150</v>
      </c>
      <c r="E984" s="98">
        <f t="shared" si="152"/>
        <v>75000</v>
      </c>
      <c r="F984" s="77">
        <f t="shared" si="153"/>
        <v>15000</v>
      </c>
      <c r="G984" s="48"/>
      <c r="H984" s="98">
        <f t="shared" si="154"/>
        <v>100000</v>
      </c>
      <c r="I984" s="73">
        <v>5000</v>
      </c>
      <c r="J984" s="98">
        <f t="shared" si="155"/>
        <v>82675.557725760678</v>
      </c>
      <c r="K984" s="77">
        <f t="shared" si="156"/>
        <v>-22324.442274239322</v>
      </c>
      <c r="M984" s="98">
        <f t="shared" si="157"/>
        <v>100000</v>
      </c>
      <c r="N984" s="73">
        <f t="shared" si="158"/>
        <v>5000</v>
      </c>
      <c r="O984" s="98">
        <f t="shared" si="159"/>
        <v>82675.557725760678</v>
      </c>
      <c r="P984" s="77">
        <f t="shared" si="160"/>
        <v>-22324.442274239322</v>
      </c>
    </row>
    <row r="985" spans="1:16" x14ac:dyDescent="0.55000000000000004">
      <c r="A985" s="73">
        <v>983</v>
      </c>
      <c r="B985" s="74">
        <v>529.23368022705768</v>
      </c>
      <c r="C985" s="98">
        <f t="shared" si="151"/>
        <v>60000</v>
      </c>
      <c r="D985" s="73" t="s">
        <v>150</v>
      </c>
      <c r="E985" s="98">
        <f t="shared" si="152"/>
        <v>75000</v>
      </c>
      <c r="F985" s="77">
        <f t="shared" si="153"/>
        <v>15000</v>
      </c>
      <c r="G985" s="48"/>
      <c r="H985" s="98">
        <f t="shared" si="154"/>
        <v>100000</v>
      </c>
      <c r="I985" s="73">
        <v>5000</v>
      </c>
      <c r="J985" s="98">
        <f t="shared" si="155"/>
        <v>79385.052034058652</v>
      </c>
      <c r="K985" s="77">
        <f t="shared" si="156"/>
        <v>-25614.947965941348</v>
      </c>
      <c r="M985" s="98">
        <f t="shared" si="157"/>
        <v>100000</v>
      </c>
      <c r="N985" s="73">
        <f t="shared" si="158"/>
        <v>5000</v>
      </c>
      <c r="O985" s="98">
        <f t="shared" si="159"/>
        <v>79385.052034058652</v>
      </c>
      <c r="P985" s="77">
        <f t="shared" si="160"/>
        <v>-25614.947965941348</v>
      </c>
    </row>
    <row r="986" spans="1:16" x14ac:dyDescent="0.55000000000000004">
      <c r="A986" s="73">
        <v>984</v>
      </c>
      <c r="B986" s="74">
        <v>581.47526474806978</v>
      </c>
      <c r="C986" s="98">
        <f t="shared" si="151"/>
        <v>60000</v>
      </c>
      <c r="D986" s="73" t="s">
        <v>150</v>
      </c>
      <c r="E986" s="98">
        <f t="shared" si="152"/>
        <v>75000</v>
      </c>
      <c r="F986" s="77">
        <f t="shared" si="153"/>
        <v>15000</v>
      </c>
      <c r="G986" s="48"/>
      <c r="H986" s="98">
        <f t="shared" si="154"/>
        <v>100000</v>
      </c>
      <c r="I986" s="73">
        <v>5000</v>
      </c>
      <c r="J986" s="98">
        <f t="shared" si="155"/>
        <v>87221.289712210462</v>
      </c>
      <c r="K986" s="77">
        <f t="shared" si="156"/>
        <v>-17778.710287789538</v>
      </c>
      <c r="M986" s="98">
        <f t="shared" si="157"/>
        <v>100000</v>
      </c>
      <c r="N986" s="73">
        <f t="shared" si="158"/>
        <v>5000</v>
      </c>
      <c r="O986" s="98">
        <f t="shared" si="159"/>
        <v>87221.289712210462</v>
      </c>
      <c r="P986" s="77">
        <f t="shared" si="160"/>
        <v>-17778.710287789538</v>
      </c>
    </row>
    <row r="987" spans="1:16" x14ac:dyDescent="0.55000000000000004">
      <c r="A987" s="73">
        <v>985</v>
      </c>
      <c r="B987" s="74">
        <v>475.74694051942504</v>
      </c>
      <c r="C987" s="98">
        <f t="shared" si="151"/>
        <v>60000</v>
      </c>
      <c r="D987" s="73" t="s">
        <v>150</v>
      </c>
      <c r="E987" s="98">
        <f t="shared" si="152"/>
        <v>71362.04107791376</v>
      </c>
      <c r="F987" s="77">
        <f t="shared" si="153"/>
        <v>11362.04107791376</v>
      </c>
      <c r="G987" s="48"/>
      <c r="H987" s="98">
        <f t="shared" si="154"/>
        <v>100000</v>
      </c>
      <c r="I987" s="73">
        <v>5000</v>
      </c>
      <c r="J987" s="98">
        <f t="shared" si="155"/>
        <v>71362.04107791376</v>
      </c>
      <c r="K987" s="77">
        <f t="shared" si="156"/>
        <v>-33637.95892208624</v>
      </c>
      <c r="M987" s="98">
        <f t="shared" si="157"/>
        <v>60000</v>
      </c>
      <c r="N987" s="73">
        <f t="shared" si="158"/>
        <v>0</v>
      </c>
      <c r="O987" s="98">
        <f t="shared" si="159"/>
        <v>71362.04107791376</v>
      </c>
      <c r="P987" s="77">
        <f t="shared" si="160"/>
        <v>11362.04107791376</v>
      </c>
    </row>
    <row r="988" spans="1:16" x14ac:dyDescent="0.55000000000000004">
      <c r="A988" s="73">
        <v>986</v>
      </c>
      <c r="B988" s="74">
        <v>309.26236762596511</v>
      </c>
      <c r="C988" s="98">
        <f t="shared" si="151"/>
        <v>60000</v>
      </c>
      <c r="D988" s="73" t="s">
        <v>150</v>
      </c>
      <c r="E988" s="98">
        <f t="shared" si="152"/>
        <v>46389.355143894769</v>
      </c>
      <c r="F988" s="77">
        <f t="shared" si="153"/>
        <v>-13610.644856105231</v>
      </c>
      <c r="G988" s="48"/>
      <c r="H988" s="98">
        <f t="shared" si="154"/>
        <v>100000</v>
      </c>
      <c r="I988" s="73">
        <v>5000</v>
      </c>
      <c r="J988" s="98">
        <f t="shared" si="155"/>
        <v>46389.355143894769</v>
      </c>
      <c r="K988" s="77">
        <f t="shared" si="156"/>
        <v>-58610.644856105231</v>
      </c>
      <c r="M988" s="98">
        <f t="shared" si="157"/>
        <v>60000</v>
      </c>
      <c r="N988" s="73">
        <f t="shared" si="158"/>
        <v>0</v>
      </c>
      <c r="O988" s="98">
        <f t="shared" si="159"/>
        <v>46389.355143894769</v>
      </c>
      <c r="P988" s="77">
        <f t="shared" si="160"/>
        <v>-13610.644856105231</v>
      </c>
    </row>
    <row r="989" spans="1:16" x14ac:dyDescent="0.55000000000000004">
      <c r="A989" s="73">
        <v>987</v>
      </c>
      <c r="B989" s="74">
        <v>552.01269569994201</v>
      </c>
      <c r="C989" s="98">
        <f t="shared" si="151"/>
        <v>60000</v>
      </c>
      <c r="D989" s="73" t="s">
        <v>150</v>
      </c>
      <c r="E989" s="98">
        <f t="shared" si="152"/>
        <v>75000</v>
      </c>
      <c r="F989" s="77">
        <f t="shared" si="153"/>
        <v>15000</v>
      </c>
      <c r="G989" s="48"/>
      <c r="H989" s="98">
        <f t="shared" si="154"/>
        <v>100000</v>
      </c>
      <c r="I989" s="73">
        <v>5000</v>
      </c>
      <c r="J989" s="98">
        <f t="shared" si="155"/>
        <v>82801.904354991304</v>
      </c>
      <c r="K989" s="77">
        <f t="shared" si="156"/>
        <v>-22198.095645008696</v>
      </c>
      <c r="M989" s="98">
        <f t="shared" si="157"/>
        <v>100000</v>
      </c>
      <c r="N989" s="73">
        <f t="shared" si="158"/>
        <v>5000</v>
      </c>
      <c r="O989" s="98">
        <f t="shared" si="159"/>
        <v>82801.904354991304</v>
      </c>
      <c r="P989" s="77">
        <f t="shared" si="160"/>
        <v>-22198.095645008696</v>
      </c>
    </row>
    <row r="990" spans="1:16" x14ac:dyDescent="0.55000000000000004">
      <c r="A990" s="73">
        <v>988</v>
      </c>
      <c r="B990" s="74">
        <v>617.0354319895016</v>
      </c>
      <c r="C990" s="98">
        <f t="shared" si="151"/>
        <v>60000</v>
      </c>
      <c r="D990" s="73" t="s">
        <v>150</v>
      </c>
      <c r="E990" s="98">
        <f t="shared" si="152"/>
        <v>75000</v>
      </c>
      <c r="F990" s="77">
        <f t="shared" si="153"/>
        <v>15000</v>
      </c>
      <c r="G990" s="48"/>
      <c r="H990" s="98">
        <f t="shared" si="154"/>
        <v>100000</v>
      </c>
      <c r="I990" s="73">
        <v>5000</v>
      </c>
      <c r="J990" s="98">
        <f t="shared" si="155"/>
        <v>92555.314798425243</v>
      </c>
      <c r="K990" s="77">
        <f t="shared" si="156"/>
        <v>-12444.685201574757</v>
      </c>
      <c r="M990" s="98">
        <f t="shared" si="157"/>
        <v>100000</v>
      </c>
      <c r="N990" s="73">
        <f t="shared" si="158"/>
        <v>5000</v>
      </c>
      <c r="O990" s="98">
        <f t="shared" si="159"/>
        <v>92555.314798425243</v>
      </c>
      <c r="P990" s="77">
        <f t="shared" si="160"/>
        <v>-12444.685201574757</v>
      </c>
    </row>
    <row r="991" spans="1:16" x14ac:dyDescent="0.55000000000000004">
      <c r="A991" s="73">
        <v>989</v>
      </c>
      <c r="B991" s="74">
        <v>672.73781548509169</v>
      </c>
      <c r="C991" s="98">
        <f t="shared" si="151"/>
        <v>60000</v>
      </c>
      <c r="D991" s="73" t="s">
        <v>150</v>
      </c>
      <c r="E991" s="98">
        <f t="shared" si="152"/>
        <v>75000</v>
      </c>
      <c r="F991" s="77">
        <f t="shared" si="153"/>
        <v>15000</v>
      </c>
      <c r="G991" s="48"/>
      <c r="H991" s="98">
        <f t="shared" si="154"/>
        <v>100000</v>
      </c>
      <c r="I991" s="73">
        <v>5000</v>
      </c>
      <c r="J991" s="98">
        <f t="shared" si="155"/>
        <v>100910.67232276376</v>
      </c>
      <c r="K991" s="77">
        <f t="shared" si="156"/>
        <v>-4089.3276772362442</v>
      </c>
      <c r="M991" s="98">
        <f t="shared" si="157"/>
        <v>100000</v>
      </c>
      <c r="N991" s="73">
        <f t="shared" si="158"/>
        <v>5000</v>
      </c>
      <c r="O991" s="98">
        <f t="shared" si="159"/>
        <v>100910.67232276376</v>
      </c>
      <c r="P991" s="77">
        <f t="shared" si="160"/>
        <v>-4089.3276772362442</v>
      </c>
    </row>
    <row r="992" spans="1:16" x14ac:dyDescent="0.55000000000000004">
      <c r="A992" s="73">
        <v>990</v>
      </c>
      <c r="B992" s="74">
        <v>561.55278176213869</v>
      </c>
      <c r="C992" s="98">
        <f t="shared" si="151"/>
        <v>60000</v>
      </c>
      <c r="D992" s="73" t="s">
        <v>150</v>
      </c>
      <c r="E992" s="98">
        <f t="shared" si="152"/>
        <v>75000</v>
      </c>
      <c r="F992" s="77">
        <f t="shared" si="153"/>
        <v>15000</v>
      </c>
      <c r="G992" s="48"/>
      <c r="H992" s="98">
        <f t="shared" si="154"/>
        <v>100000</v>
      </c>
      <c r="I992" s="73">
        <v>5000</v>
      </c>
      <c r="J992" s="98">
        <f t="shared" si="155"/>
        <v>84232.9172643208</v>
      </c>
      <c r="K992" s="77">
        <f t="shared" si="156"/>
        <v>-20767.0827356792</v>
      </c>
      <c r="M992" s="98">
        <f t="shared" si="157"/>
        <v>100000</v>
      </c>
      <c r="N992" s="73">
        <f t="shared" si="158"/>
        <v>5000</v>
      </c>
      <c r="O992" s="98">
        <f t="shared" si="159"/>
        <v>84232.9172643208</v>
      </c>
      <c r="P992" s="77">
        <f t="shared" si="160"/>
        <v>-20767.0827356792</v>
      </c>
    </row>
    <row r="993" spans="1:16" x14ac:dyDescent="0.55000000000000004">
      <c r="A993" s="73">
        <v>991</v>
      </c>
      <c r="B993" s="74">
        <v>402.41096224860382</v>
      </c>
      <c r="C993" s="98">
        <f t="shared" si="151"/>
        <v>60000</v>
      </c>
      <c r="D993" s="73" t="s">
        <v>150</v>
      </c>
      <c r="E993" s="98">
        <f t="shared" si="152"/>
        <v>60361.644337290571</v>
      </c>
      <c r="F993" s="77">
        <f t="shared" si="153"/>
        <v>361.64433729057055</v>
      </c>
      <c r="G993" s="48"/>
      <c r="H993" s="98">
        <f t="shared" si="154"/>
        <v>100000</v>
      </c>
      <c r="I993" s="73">
        <v>5000</v>
      </c>
      <c r="J993" s="98">
        <f t="shared" si="155"/>
        <v>60361.644337290571</v>
      </c>
      <c r="K993" s="77">
        <f t="shared" si="156"/>
        <v>-44638.355662709429</v>
      </c>
      <c r="M993" s="98">
        <f t="shared" si="157"/>
        <v>60000</v>
      </c>
      <c r="N993" s="73">
        <f t="shared" si="158"/>
        <v>0</v>
      </c>
      <c r="O993" s="98">
        <f t="shared" si="159"/>
        <v>60361.644337290571</v>
      </c>
      <c r="P993" s="77">
        <f t="shared" si="160"/>
        <v>361.64433729057055</v>
      </c>
    </row>
    <row r="994" spans="1:16" x14ac:dyDescent="0.55000000000000004">
      <c r="A994" s="73">
        <v>992</v>
      </c>
      <c r="B994" s="74">
        <v>632.69142735068817</v>
      </c>
      <c r="C994" s="98">
        <f t="shared" si="151"/>
        <v>60000</v>
      </c>
      <c r="D994" s="73" t="s">
        <v>150</v>
      </c>
      <c r="E994" s="98">
        <f t="shared" si="152"/>
        <v>75000</v>
      </c>
      <c r="F994" s="77">
        <f t="shared" si="153"/>
        <v>15000</v>
      </c>
      <c r="G994" s="48"/>
      <c r="H994" s="98">
        <f t="shared" si="154"/>
        <v>100000</v>
      </c>
      <c r="I994" s="73">
        <v>5000</v>
      </c>
      <c r="J994" s="98">
        <f t="shared" si="155"/>
        <v>94903.714102603233</v>
      </c>
      <c r="K994" s="77">
        <f t="shared" si="156"/>
        <v>-10096.285897396767</v>
      </c>
      <c r="M994" s="98">
        <f t="shared" si="157"/>
        <v>100000</v>
      </c>
      <c r="N994" s="73">
        <f t="shared" si="158"/>
        <v>5000</v>
      </c>
      <c r="O994" s="98">
        <f t="shared" si="159"/>
        <v>94903.714102603233</v>
      </c>
      <c r="P994" s="77">
        <f t="shared" si="160"/>
        <v>-10096.285897396767</v>
      </c>
    </row>
    <row r="995" spans="1:16" x14ac:dyDescent="0.55000000000000004">
      <c r="A995" s="73">
        <v>993</v>
      </c>
      <c r="B995" s="74">
        <v>759.18454542680138</v>
      </c>
      <c r="C995" s="98">
        <f t="shared" si="151"/>
        <v>60000</v>
      </c>
      <c r="D995" s="73" t="s">
        <v>150</v>
      </c>
      <c r="E995" s="98">
        <f t="shared" si="152"/>
        <v>75000</v>
      </c>
      <c r="F995" s="77">
        <f t="shared" si="153"/>
        <v>15000</v>
      </c>
      <c r="G995" s="48"/>
      <c r="H995" s="98">
        <f t="shared" si="154"/>
        <v>100000</v>
      </c>
      <c r="I995" s="73">
        <v>5000</v>
      </c>
      <c r="J995" s="98">
        <f t="shared" si="155"/>
        <v>113877.68181402021</v>
      </c>
      <c r="K995" s="77">
        <f t="shared" si="156"/>
        <v>8877.6818140202085</v>
      </c>
      <c r="M995" s="98">
        <f t="shared" si="157"/>
        <v>100000</v>
      </c>
      <c r="N995" s="73">
        <f t="shared" si="158"/>
        <v>5000</v>
      </c>
      <c r="O995" s="98">
        <f t="shared" si="159"/>
        <v>113877.68181402021</v>
      </c>
      <c r="P995" s="77">
        <f t="shared" si="160"/>
        <v>8877.6818140202085</v>
      </c>
    </row>
    <row r="996" spans="1:16" x14ac:dyDescent="0.55000000000000004">
      <c r="A996" s="73">
        <v>994</v>
      </c>
      <c r="B996" s="74">
        <v>400.08545182653279</v>
      </c>
      <c r="C996" s="98">
        <f t="shared" si="151"/>
        <v>60000</v>
      </c>
      <c r="D996" s="73" t="s">
        <v>150</v>
      </c>
      <c r="E996" s="98">
        <f t="shared" si="152"/>
        <v>60012.817773979921</v>
      </c>
      <c r="F996" s="77">
        <f t="shared" si="153"/>
        <v>12.817773979921185</v>
      </c>
      <c r="G996" s="48"/>
      <c r="H996" s="98">
        <f t="shared" si="154"/>
        <v>100000</v>
      </c>
      <c r="I996" s="73">
        <v>5000</v>
      </c>
      <c r="J996" s="98">
        <f t="shared" si="155"/>
        <v>60012.817773979921</v>
      </c>
      <c r="K996" s="77">
        <f t="shared" si="156"/>
        <v>-44987.182226020079</v>
      </c>
      <c r="M996" s="98">
        <f t="shared" si="157"/>
        <v>60000</v>
      </c>
      <c r="N996" s="73">
        <f t="shared" si="158"/>
        <v>0</v>
      </c>
      <c r="O996" s="98">
        <f t="shared" si="159"/>
        <v>60012.817773979921</v>
      </c>
      <c r="P996" s="77">
        <f t="shared" si="160"/>
        <v>12.817773979921185</v>
      </c>
    </row>
    <row r="997" spans="1:16" x14ac:dyDescent="0.55000000000000004">
      <c r="A997" s="73">
        <v>995</v>
      </c>
      <c r="B997" s="74">
        <v>299.1546372875149</v>
      </c>
      <c r="C997" s="98">
        <f t="shared" si="151"/>
        <v>60000</v>
      </c>
      <c r="D997" s="73" t="s">
        <v>150</v>
      </c>
      <c r="E997" s="98">
        <f t="shared" si="152"/>
        <v>44873.195593127239</v>
      </c>
      <c r="F997" s="77">
        <f t="shared" si="153"/>
        <v>-15126.804406872761</v>
      </c>
      <c r="G997" s="48"/>
      <c r="H997" s="98">
        <f t="shared" si="154"/>
        <v>100000</v>
      </c>
      <c r="I997" s="73">
        <v>5000</v>
      </c>
      <c r="J997" s="98">
        <f t="shared" si="155"/>
        <v>44873.195593127239</v>
      </c>
      <c r="K997" s="77">
        <f t="shared" si="156"/>
        <v>-60126.804406872761</v>
      </c>
      <c r="M997" s="98">
        <f t="shared" si="157"/>
        <v>60000</v>
      </c>
      <c r="N997" s="73">
        <f t="shared" si="158"/>
        <v>0</v>
      </c>
      <c r="O997" s="98">
        <f t="shared" si="159"/>
        <v>44873.195593127239</v>
      </c>
      <c r="P997" s="77">
        <f t="shared" si="160"/>
        <v>-15126.804406872761</v>
      </c>
    </row>
    <row r="998" spans="1:16" x14ac:dyDescent="0.55000000000000004">
      <c r="A998" s="73">
        <v>996</v>
      </c>
      <c r="B998" s="74">
        <v>587.82921842097221</v>
      </c>
      <c r="C998" s="98">
        <f t="shared" si="151"/>
        <v>60000</v>
      </c>
      <c r="D998" s="73" t="s">
        <v>150</v>
      </c>
      <c r="E998" s="98">
        <f t="shared" si="152"/>
        <v>75000</v>
      </c>
      <c r="F998" s="77">
        <f t="shared" si="153"/>
        <v>15000</v>
      </c>
      <c r="G998" s="48"/>
      <c r="H998" s="98">
        <f t="shared" si="154"/>
        <v>100000</v>
      </c>
      <c r="I998" s="73">
        <v>5000</v>
      </c>
      <c r="J998" s="98">
        <f t="shared" si="155"/>
        <v>88174.382763145826</v>
      </c>
      <c r="K998" s="77">
        <f t="shared" si="156"/>
        <v>-16825.617236854174</v>
      </c>
      <c r="M998" s="98">
        <f t="shared" si="157"/>
        <v>100000</v>
      </c>
      <c r="N998" s="73">
        <f t="shared" si="158"/>
        <v>5000</v>
      </c>
      <c r="O998" s="98">
        <f t="shared" si="159"/>
        <v>88174.382763145826</v>
      </c>
      <c r="P998" s="77">
        <f t="shared" si="160"/>
        <v>-16825.617236854174</v>
      </c>
    </row>
    <row r="999" spans="1:16" x14ac:dyDescent="0.55000000000000004">
      <c r="A999" s="73">
        <v>997</v>
      </c>
      <c r="B999" s="74">
        <v>510.29999694814904</v>
      </c>
      <c r="C999" s="98">
        <f t="shared" si="151"/>
        <v>60000</v>
      </c>
      <c r="D999" s="73" t="s">
        <v>150</v>
      </c>
      <c r="E999" s="98">
        <f t="shared" si="152"/>
        <v>75000</v>
      </c>
      <c r="F999" s="77">
        <f t="shared" si="153"/>
        <v>15000</v>
      </c>
      <c r="G999" s="48"/>
      <c r="H999" s="98">
        <f t="shared" si="154"/>
        <v>100000</v>
      </c>
      <c r="I999" s="73">
        <v>5000</v>
      </c>
      <c r="J999" s="98">
        <f t="shared" si="155"/>
        <v>76544.999542222358</v>
      </c>
      <c r="K999" s="77">
        <f t="shared" si="156"/>
        <v>-28455.000457777642</v>
      </c>
      <c r="M999" s="98">
        <f t="shared" si="157"/>
        <v>100000</v>
      </c>
      <c r="N999" s="73">
        <f t="shared" si="158"/>
        <v>5000</v>
      </c>
      <c r="O999" s="98">
        <f t="shared" si="159"/>
        <v>76544.999542222358</v>
      </c>
      <c r="P999" s="77">
        <f t="shared" si="160"/>
        <v>-28455.000457777642</v>
      </c>
    </row>
    <row r="1000" spans="1:16" x14ac:dyDescent="0.55000000000000004">
      <c r="A1000" s="73">
        <v>998</v>
      </c>
      <c r="B1000" s="74">
        <v>638.88058107242045</v>
      </c>
      <c r="C1000" s="98">
        <f t="shared" si="151"/>
        <v>60000</v>
      </c>
      <c r="D1000" s="73" t="s">
        <v>150</v>
      </c>
      <c r="E1000" s="98">
        <f t="shared" si="152"/>
        <v>75000</v>
      </c>
      <c r="F1000" s="77">
        <f t="shared" si="153"/>
        <v>15000</v>
      </c>
      <c r="G1000" s="48"/>
      <c r="H1000" s="98">
        <f t="shared" si="154"/>
        <v>100000</v>
      </c>
      <c r="I1000" s="73">
        <v>5000</v>
      </c>
      <c r="J1000" s="98">
        <f t="shared" si="155"/>
        <v>95832.08716086307</v>
      </c>
      <c r="K1000" s="77">
        <f t="shared" si="156"/>
        <v>-9167.9128391369304</v>
      </c>
      <c r="M1000" s="98">
        <f t="shared" si="157"/>
        <v>100000</v>
      </c>
      <c r="N1000" s="73">
        <f t="shared" si="158"/>
        <v>5000</v>
      </c>
      <c r="O1000" s="98">
        <f t="shared" si="159"/>
        <v>95832.08716086307</v>
      </c>
      <c r="P1000" s="77">
        <f t="shared" si="160"/>
        <v>-9167.9128391369304</v>
      </c>
    </row>
    <row r="1001" spans="1:16" x14ac:dyDescent="0.55000000000000004">
      <c r="A1001" s="73">
        <v>999</v>
      </c>
      <c r="B1001" s="74">
        <v>680.95950193792532</v>
      </c>
      <c r="C1001" s="98">
        <f t="shared" si="151"/>
        <v>60000</v>
      </c>
      <c r="D1001" s="73" t="s">
        <v>150</v>
      </c>
      <c r="E1001" s="98">
        <f t="shared" si="152"/>
        <v>75000</v>
      </c>
      <c r="F1001" s="77">
        <f t="shared" si="153"/>
        <v>15000</v>
      </c>
      <c r="G1001" s="48"/>
      <c r="H1001" s="98">
        <f t="shared" si="154"/>
        <v>100000</v>
      </c>
      <c r="I1001" s="73">
        <v>5000</v>
      </c>
      <c r="J1001" s="98">
        <f t="shared" si="155"/>
        <v>102143.9252906888</v>
      </c>
      <c r="K1001" s="77">
        <f t="shared" si="156"/>
        <v>-2856.0747093112004</v>
      </c>
      <c r="M1001" s="98">
        <f t="shared" si="157"/>
        <v>100000</v>
      </c>
      <c r="N1001" s="73">
        <f t="shared" si="158"/>
        <v>5000</v>
      </c>
      <c r="O1001" s="98">
        <f t="shared" si="159"/>
        <v>102143.9252906888</v>
      </c>
      <c r="P1001" s="77">
        <f t="shared" si="160"/>
        <v>-2856.0747093112004</v>
      </c>
    </row>
    <row r="1002" spans="1:16" x14ac:dyDescent="0.55000000000000004">
      <c r="A1002" s="73">
        <v>1000</v>
      </c>
      <c r="B1002" s="74">
        <v>424.07300027466658</v>
      </c>
      <c r="C1002" s="98">
        <f t="shared" si="151"/>
        <v>60000</v>
      </c>
      <c r="D1002" s="73" t="s">
        <v>150</v>
      </c>
      <c r="E1002" s="98">
        <f t="shared" si="152"/>
        <v>63610.950041199991</v>
      </c>
      <c r="F1002" s="77">
        <f t="shared" si="153"/>
        <v>3610.9500411999907</v>
      </c>
      <c r="G1002" s="48"/>
      <c r="H1002" s="98">
        <f t="shared" si="154"/>
        <v>100000</v>
      </c>
      <c r="I1002" s="73">
        <v>5000</v>
      </c>
      <c r="J1002" s="98">
        <f t="shared" si="155"/>
        <v>63610.950041199991</v>
      </c>
      <c r="K1002" s="77">
        <f t="shared" si="156"/>
        <v>-41389.049958800009</v>
      </c>
      <c r="M1002" s="98">
        <f t="shared" si="157"/>
        <v>60000</v>
      </c>
      <c r="N1002" s="73">
        <f t="shared" si="158"/>
        <v>0</v>
      </c>
      <c r="O1002" s="98">
        <f t="shared" si="159"/>
        <v>63610.950041199991</v>
      </c>
      <c r="P1002" s="77">
        <f t="shared" si="160"/>
        <v>3610.9500411999907</v>
      </c>
    </row>
  </sheetData>
  <mergeCells count="11">
    <mergeCell ref="C1:F1"/>
    <mergeCell ref="A1:A2"/>
    <mergeCell ref="B1:B2"/>
    <mergeCell ref="H1:K1"/>
    <mergeCell ref="R37:U40"/>
    <mergeCell ref="R24:U24"/>
    <mergeCell ref="R41:U43"/>
    <mergeCell ref="M1:P1"/>
    <mergeCell ref="R25:U28"/>
    <mergeCell ref="R29:U32"/>
    <mergeCell ref="R33:U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Pivot</vt:lpstr>
      <vt:lpstr>Data</vt:lpstr>
      <vt:lpstr>Task 2</vt:lpstr>
      <vt:lpstr>Task 3</vt:lpstr>
      <vt:lpstr>Answer Report 1</vt:lpstr>
      <vt:lpstr>Sensitivity Report 1</vt:lpstr>
      <vt:lpstr>Limits Report 1</vt:lpstr>
      <vt:lpstr>Task 4</vt:lpstr>
      <vt:lpstr>Task 5</vt:lpstr>
      <vt:lpstr>Task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 Barrow (Management)</dc:creator>
  <cp:lastModifiedBy>Manan Thakker (MSc Business Analytics FT)</cp:lastModifiedBy>
  <dcterms:created xsi:type="dcterms:W3CDTF">2023-12-15T13:05:33Z</dcterms:created>
  <dcterms:modified xsi:type="dcterms:W3CDTF">2024-05-09T11:02:26Z</dcterms:modified>
</cp:coreProperties>
</file>