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Volumes/SUMMER/账单模板0118/"/>
    </mc:Choice>
  </mc:AlternateContent>
  <bookViews>
    <workbookView xWindow="560" yWindow="460" windowWidth="24660" windowHeight="15820"/>
  </bookViews>
  <sheets>
    <sheet name="限量优惠-保底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E33" i="1"/>
  <c r="F33" i="1"/>
  <c r="E32" i="1"/>
  <c r="F32" i="1"/>
  <c r="E7" i="1"/>
  <c r="F7" i="1"/>
  <c r="F6" i="1"/>
  <c r="E24" i="1"/>
  <c r="F24" i="1"/>
  <c r="E25" i="1"/>
  <c r="F25" i="1"/>
  <c r="E23" i="1"/>
  <c r="F23" i="1"/>
  <c r="E22" i="1"/>
  <c r="F22" i="1"/>
  <c r="D3" i="1"/>
  <c r="E28" i="1"/>
  <c r="E31" i="1"/>
  <c r="F31" i="1"/>
  <c r="E30" i="1"/>
  <c r="F30" i="1"/>
  <c r="E29" i="1"/>
  <c r="F29" i="1"/>
  <c r="E27" i="1"/>
  <c r="F27" i="1"/>
  <c r="E14" i="1"/>
  <c r="E8" i="1"/>
  <c r="E9" i="1"/>
  <c r="E10" i="1"/>
  <c r="E11" i="1"/>
  <c r="E12" i="1"/>
  <c r="E13" i="1"/>
  <c r="F28" i="1"/>
  <c r="E26" i="1"/>
  <c r="F26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I5" i="1"/>
  <c r="F3" i="1"/>
</calcChain>
</file>

<file path=xl/sharedStrings.xml><?xml version="1.0" encoding="utf-8"?>
<sst xmlns="http://schemas.openxmlformats.org/spreadsheetml/2006/main" count="105" uniqueCount="91">
  <si>
    <t>站點名稱</t>
  </si>
  <si>
    <t>時間</t>
  </si>
  <si>
    <t>貴司預付費用</t>
  </si>
  <si>
    <t>遊戲名稱</t>
  </si>
  <si>
    <t>報表</t>
  </si>
  <si>
    <t>抽成%</t>
  </si>
  <si>
    <t>報表盈利應收</t>
  </si>
  <si>
    <t>報表實際應收</t>
  </si>
  <si>
    <t>其他項目應收</t>
  </si>
  <si>
    <t>備註</t>
  </si>
  <si>
    <t>其他項目名稱</t>
  </si>
  <si>
    <t>額度</t>
  </si>
  <si>
    <t>真人視訊</t>
  </si>
  <si>
    <t>BBIN</t>
  </si>
  <si>
    <t>AG</t>
  </si>
  <si>
    <t>OG</t>
  </si>
  <si>
    <t>GD</t>
  </si>
  <si>
    <t>DS</t>
  </si>
  <si>
    <t>EBET</t>
  </si>
  <si>
    <t>OPUS</t>
  </si>
  <si>
    <t>SA</t>
  </si>
  <si>
    <t>電子遊藝</t>
  </si>
  <si>
    <t>MG</t>
  </si>
  <si>
    <t>PT</t>
  </si>
  <si>
    <t>HABA</t>
  </si>
  <si>
    <t>SG</t>
  </si>
  <si>
    <t>PNG</t>
  </si>
  <si>
    <t>BSG</t>
  </si>
  <si>
    <t>體育</t>
  </si>
  <si>
    <t>沙巴</t>
  </si>
  <si>
    <t>IM</t>
  </si>
  <si>
    <t>皇冠</t>
  </si>
  <si>
    <t>彩票</t>
  </si>
  <si>
    <t>KG</t>
  </si>
  <si>
    <t>LT</t>
  </si>
  <si>
    <t>LT六合彩</t>
  </si>
  <si>
    <t>10.0%</t>
  </si>
  <si>
    <t>12.0%</t>
  </si>
  <si>
    <t>${API19}</t>
  </si>
  <si>
    <t>${API17}</t>
  </si>
  <si>
    <t>${API15}</t>
  </si>
  <si>
    <t>${API11}</t>
  </si>
  <si>
    <t>${API116}</t>
  </si>
  <si>
    <t>${API124}</t>
  </si>
  <si>
    <t>${API117}</t>
  </si>
  <si>
    <t>${API23}</t>
  </si>
  <si>
    <t>${API26}</t>
  </si>
  <si>
    <t>${API29}</t>
  </si>
  <si>
    <t>${API215}</t>
  </si>
  <si>
    <t>${API225}</t>
  </si>
  <si>
    <t>${API226}</t>
  </si>
  <si>
    <t>${API220}</t>
  </si>
  <si>
    <t>${API319}</t>
  </si>
  <si>
    <t>${API34}</t>
  </si>
  <si>
    <t>${API312}</t>
  </si>
  <si>
    <t>${API323}</t>
  </si>
  <si>
    <t>${API42}</t>
  </si>
  <si>
    <t>${statMonth}份應收費用</t>
    <phoneticPr fontId="14" type="noConversion"/>
  </si>
  <si>
    <t>${statMonth}份實繳費用</t>
  </si>
  <si>
    <t>GNS</t>
    <phoneticPr fontId="14" type="noConversion"/>
  </si>
  <si>
    <t>MW</t>
    <phoneticPr fontId="14" type="noConversion"/>
  </si>
  <si>
    <t>${API110}</t>
  </si>
  <si>
    <t>${API231}</t>
  </si>
  <si>
    <t>${API235}</t>
  </si>
  <si>
    <t>${API422Lottery}</t>
  </si>
  <si>
    <t>${API422SixLottery}</t>
  </si>
  <si>
    <t>北京时间：${startTime}--${endTime}</t>
    <rPh sb="0" eb="1">
      <t>bei j</t>
    </rPh>
    <rPh sb="2" eb="3">
      <t>shi jian</t>
    </rPh>
    <phoneticPr fontId="14" type="noConversion"/>
  </si>
  <si>
    <t>${statMonth}份BBIN支付電子彩池獎金</t>
  </si>
  <si>
    <t>${CAIJIN10}</t>
  </si>
  <si>
    <t>${statMonth}份BBIN彩金累積金額</t>
  </si>
  <si>
    <t>${CAICHI10}</t>
  </si>
  <si>
    <t>${statMonth}份AG支付電子彩池獎金</t>
  </si>
  <si>
    <t>${CAIJIN9}</t>
  </si>
  <si>
    <t>${statMonth}份AG電子彩池貢獻金</t>
  </si>
  <si>
    <t>${CAICHI9}</t>
  </si>
  <si>
    <t>${statMonth}份PT支付彩池獎金</t>
  </si>
  <si>
    <t>${CAIJIN6}</t>
  </si>
  <si>
    <t>${statMonth}份PT彩池貢獻金</t>
  </si>
  <si>
    <t>${CAICHI6}</t>
  </si>
  <si>
    <t>${statMonth}份MG支付彩池獎金</t>
  </si>
  <si>
    <t>${CAIJIN3}</t>
  </si>
  <si>
    <t>${statMonth}份MG彩池貢獻金</t>
  </si>
  <si>
    <t>${CAICHI3}</t>
  </si>
  <si>
    <t>${siteName}</t>
    <phoneticPr fontId="14" type="noConversion"/>
  </si>
  <si>
    <t>棋牌</t>
    <rPh sb="0" eb="1">
      <t>qi pai</t>
    </rPh>
    <phoneticPr fontId="14" type="noConversion"/>
  </si>
  <si>
    <t>开元</t>
    <phoneticPr fontId="14" type="noConversion"/>
  </si>
  <si>
    <t>DT</t>
  </si>
  <si>
    <t>${API534}</t>
    <phoneticPr fontId="14" type="noConversion"/>
  </si>
  <si>
    <t>GG捕魚</t>
  </si>
  <si>
    <t>${API228}</t>
    <phoneticPr fontId="14" type="noConversion"/>
  </si>
  <si>
    <t>${API227}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</si>
</sst>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#,##0.00_ "/>
    <numFmt numFmtId="179" formatCode="0.0%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8"/>
      <color rgb="FF9C65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8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6"/>
      <color theme="1"/>
      <name val="华文楷体"/>
      <family val="3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77" fontId="5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178" fontId="7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78" fontId="7" fillId="3" borderId="1" xfId="0" applyNumberFormat="1" applyFon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15" fillId="0" borderId="0" xfId="0" applyFont="1" applyBorder="1"/>
    <xf numFmtId="176" fontId="3" fillId="6" borderId="1" xfId="2" applyNumberFormat="1" applyFont="1" applyFill="1" applyBorder="1" applyAlignment="1">
      <alignment horizontal="center" vertical="center"/>
    </xf>
    <xf numFmtId="0" fontId="15" fillId="0" borderId="0" xfId="0" applyFont="1"/>
    <xf numFmtId="177" fontId="3" fillId="6" borderId="1" xfId="2" applyNumberFormat="1" applyFont="1" applyFill="1" applyBorder="1" applyAlignment="1">
      <alignment horizontal="center" vertical="center"/>
    </xf>
    <xf numFmtId="176" fontId="3" fillId="6" borderId="2" xfId="2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6" borderId="3" xfId="2" applyFont="1" applyFill="1" applyBorder="1" applyAlignment="1">
      <alignment horizontal="center" vertical="center"/>
    </xf>
  </cellXfs>
  <cellStyles count="3">
    <cellStyle name="常规" xfId="0" builtinId="0"/>
    <cellStyle name="适中" xfId="1" builtinId="28"/>
    <cellStyle name="输出" xfId="2" builtinId="21"/>
  </cellStyles>
  <dxfs count="0"/>
  <tableStyles count="0" defaultTableStyle="TableStyleMedium2" defaultPivotStyle="PivotStyleMedium7"/>
  <colors>
    <mruColors>
      <color rgb="FFFFFF66"/>
      <color rgb="FF9F9BD7"/>
      <color rgb="FF7FF3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pane ySplit="4" topLeftCell="A5" activePane="bottomLeft" state="frozen"/>
      <selection pane="bottomLeft" activeCell="H18" sqref="H18"/>
    </sheetView>
  </sheetViews>
  <sheetFormatPr baseColWidth="10" defaultColWidth="9" defaultRowHeight="20" customHeight="1" x14ac:dyDescent="0.25"/>
  <cols>
    <col min="1" max="1" width="6.6640625" style="1" customWidth="1" collapsed="1"/>
    <col min="2" max="2" width="9.6640625" style="1" customWidth="1" collapsed="1"/>
    <col min="3" max="3" width="19" style="1" customWidth="1" collapsed="1"/>
    <col min="4" max="4" width="19.1640625" style="1" customWidth="1" collapsed="1"/>
    <col min="5" max="5" width="23.83203125" style="1" customWidth="1" collapsed="1"/>
    <col min="6" max="6" width="25" style="1" customWidth="1" collapsed="1"/>
    <col min="7" max="7" width="4.6640625" style="2" customWidth="1" collapsed="1"/>
    <col min="8" max="8" width="29.5" style="2" customWidth="1" collapsed="1"/>
    <col min="9" max="9" width="17.1640625" style="2" customWidth="1" collapsed="1"/>
    <col min="10" max="10" width="35.83203125" style="2" customWidth="1" collapsed="1"/>
    <col min="11" max="11" width="9" style="2" collapsed="1"/>
    <col min="12" max="12" width="40.1640625" style="2" customWidth="1" collapsed="1"/>
    <col min="13" max="16384" width="9" style="2" collapsed="1"/>
  </cols>
  <sheetData>
    <row r="1" spans="1:10" ht="28" customHeight="1" x14ac:dyDescent="0.25">
      <c r="A1" s="31" t="s">
        <v>0</v>
      </c>
      <c r="B1" s="31"/>
      <c r="C1" s="32" t="s">
        <v>83</v>
      </c>
      <c r="D1" s="32"/>
      <c r="E1" s="32"/>
      <c r="F1" s="32"/>
    </row>
    <row r="2" spans="1:10" ht="28" customHeight="1" x14ac:dyDescent="0.25">
      <c r="A2" s="33" t="s">
        <v>1</v>
      </c>
      <c r="B2" s="33"/>
      <c r="C2" s="33" t="s">
        <v>66</v>
      </c>
      <c r="D2" s="33"/>
      <c r="E2" s="33"/>
      <c r="F2" s="33"/>
    </row>
    <row r="3" spans="1:10" ht="28" customHeight="1" x14ac:dyDescent="0.25">
      <c r="A3" s="34" t="s">
        <v>57</v>
      </c>
      <c r="B3" s="34"/>
      <c r="C3" s="34"/>
      <c r="D3" s="3" t="e">
        <f>IF(F6&gt;50000,SUM(F7:F108)+I5,50000+I5)</f>
        <v>#VALUE!</v>
      </c>
      <c r="E3" s="24" t="s">
        <v>58</v>
      </c>
      <c r="F3" s="23" t="e">
        <f>D3-D4</f>
        <v>#VALUE!</v>
      </c>
      <c r="G3" s="7"/>
    </row>
    <row r="4" spans="1:10" ht="28" customHeight="1" x14ac:dyDescent="0.25">
      <c r="A4" s="34" t="s">
        <v>2</v>
      </c>
      <c r="B4" s="34"/>
      <c r="C4" s="34"/>
      <c r="D4" s="4"/>
      <c r="E4" s="35"/>
      <c r="F4" s="35"/>
      <c r="G4" s="8"/>
      <c r="H4" s="8"/>
    </row>
    <row r="5" spans="1:10" s="27" customFormat="1" ht="21" customHeight="1" x14ac:dyDescent="0.25">
      <c r="A5" s="36" t="s">
        <v>3</v>
      </c>
      <c r="B5" s="36"/>
      <c r="C5" s="20" t="s">
        <v>4</v>
      </c>
      <c r="D5" s="36" t="s">
        <v>5</v>
      </c>
      <c r="E5" s="36" t="s">
        <v>6</v>
      </c>
      <c r="F5" s="20" t="s">
        <v>7</v>
      </c>
      <c r="G5" s="25"/>
      <c r="H5" s="20" t="s">
        <v>8</v>
      </c>
      <c r="I5" s="26">
        <f>SUM(I7:I104)</f>
        <v>0</v>
      </c>
      <c r="J5" s="38" t="s">
        <v>9</v>
      </c>
    </row>
    <row r="6" spans="1:10" s="27" customFormat="1" ht="21" customHeight="1" x14ac:dyDescent="0.25">
      <c r="A6" s="36"/>
      <c r="B6" s="36"/>
      <c r="C6" s="26">
        <f>SUM(C7:C132)</f>
        <v>0</v>
      </c>
      <c r="D6" s="36"/>
      <c r="E6" s="36"/>
      <c r="F6" s="28" t="e">
        <f>SUM(F7:F132)</f>
        <v>#VALUE!</v>
      </c>
      <c r="G6" s="25"/>
      <c r="H6" s="19" t="s">
        <v>10</v>
      </c>
      <c r="I6" s="29" t="s">
        <v>11</v>
      </c>
      <c r="J6" s="39"/>
    </row>
    <row r="7" spans="1:10" ht="20" customHeight="1" x14ac:dyDescent="0.25">
      <c r="A7" s="30" t="s">
        <v>12</v>
      </c>
      <c r="B7" s="5" t="s">
        <v>13</v>
      </c>
      <c r="C7" s="10" t="s">
        <v>61</v>
      </c>
      <c r="D7" s="12" t="s">
        <v>36</v>
      </c>
      <c r="E7" s="11" t="e">
        <f>IF(C7&gt;5000000,2500000*10%+2500000*9%+(C7-5000000)*8%,IF(C7&gt;2500000,2500000*10%+(C7-2500000)*9%,C7*10%))</f>
        <v>#VALUE!</v>
      </c>
      <c r="F7" s="37" t="e">
        <f>IF(SUM(E7:E14)&gt;0,SUM(E7:E14),0)</f>
        <v>#VALUE!</v>
      </c>
      <c r="H7" s="13" t="s">
        <v>67</v>
      </c>
      <c r="I7" s="18" t="s">
        <v>68</v>
      </c>
      <c r="J7" s="9"/>
    </row>
    <row r="8" spans="1:10" ht="20" customHeight="1" x14ac:dyDescent="0.25">
      <c r="A8" s="30"/>
      <c r="B8" s="6" t="s">
        <v>14</v>
      </c>
      <c r="C8" s="15" t="s">
        <v>38</v>
      </c>
      <c r="D8" s="16" t="s">
        <v>36</v>
      </c>
      <c r="E8" s="17" t="e">
        <f t="shared" ref="E8:E14" si="0">IF(C8&gt;5000000,2500000*10%+2500000*9%+(C8-5000000)*8%,IF(C8&gt;2500000,2500000*10%+(C8-2500000)*9%,C8*10%))</f>
        <v>#VALUE!</v>
      </c>
      <c r="F8" s="37"/>
      <c r="H8" s="14" t="s">
        <v>69</v>
      </c>
      <c r="I8" s="18" t="s">
        <v>70</v>
      </c>
      <c r="J8" s="9"/>
    </row>
    <row r="9" spans="1:10" ht="20" customHeight="1" x14ac:dyDescent="0.25">
      <c r="A9" s="30"/>
      <c r="B9" s="5" t="s">
        <v>15</v>
      </c>
      <c r="C9" s="10" t="s">
        <v>39</v>
      </c>
      <c r="D9" s="12" t="s">
        <v>36</v>
      </c>
      <c r="E9" s="11" t="e">
        <f t="shared" si="0"/>
        <v>#VALUE!</v>
      </c>
      <c r="F9" s="37"/>
      <c r="H9" s="13" t="s">
        <v>71</v>
      </c>
      <c r="I9" s="18" t="s">
        <v>72</v>
      </c>
      <c r="J9" s="9"/>
    </row>
    <row r="10" spans="1:10" ht="20" customHeight="1" x14ac:dyDescent="0.25">
      <c r="A10" s="30"/>
      <c r="B10" s="6" t="s">
        <v>16</v>
      </c>
      <c r="C10" s="15" t="s">
        <v>40</v>
      </c>
      <c r="D10" s="16" t="s">
        <v>36</v>
      </c>
      <c r="E10" s="17" t="e">
        <f t="shared" si="0"/>
        <v>#VALUE!</v>
      </c>
      <c r="F10" s="37"/>
      <c r="H10" s="14" t="s">
        <v>73</v>
      </c>
      <c r="I10" s="18" t="s">
        <v>74</v>
      </c>
      <c r="J10" s="9"/>
    </row>
    <row r="11" spans="1:10" ht="20" customHeight="1" x14ac:dyDescent="0.25">
      <c r="A11" s="30"/>
      <c r="B11" s="5" t="s">
        <v>17</v>
      </c>
      <c r="C11" s="10" t="s">
        <v>41</v>
      </c>
      <c r="D11" s="12" t="s">
        <v>36</v>
      </c>
      <c r="E11" s="11" t="e">
        <f t="shared" si="0"/>
        <v>#VALUE!</v>
      </c>
      <c r="F11" s="37"/>
      <c r="H11" s="13" t="s">
        <v>75</v>
      </c>
      <c r="I11" s="18" t="s">
        <v>76</v>
      </c>
      <c r="J11" s="9"/>
    </row>
    <row r="12" spans="1:10" ht="20" customHeight="1" x14ac:dyDescent="0.25">
      <c r="A12" s="30"/>
      <c r="B12" s="6" t="s">
        <v>18</v>
      </c>
      <c r="C12" s="15" t="s">
        <v>42</v>
      </c>
      <c r="D12" s="16" t="s">
        <v>36</v>
      </c>
      <c r="E12" s="17" t="e">
        <f t="shared" si="0"/>
        <v>#VALUE!</v>
      </c>
      <c r="F12" s="37"/>
      <c r="H12" s="14" t="s">
        <v>77</v>
      </c>
      <c r="I12" s="18" t="s">
        <v>78</v>
      </c>
      <c r="J12" s="9"/>
    </row>
    <row r="13" spans="1:10" ht="20" customHeight="1" x14ac:dyDescent="0.25">
      <c r="A13" s="30"/>
      <c r="B13" s="5" t="s">
        <v>19</v>
      </c>
      <c r="C13" s="10" t="s">
        <v>43</v>
      </c>
      <c r="D13" s="12" t="s">
        <v>36</v>
      </c>
      <c r="E13" s="11" t="e">
        <f t="shared" si="0"/>
        <v>#VALUE!</v>
      </c>
      <c r="F13" s="37"/>
      <c r="H13" s="13" t="s">
        <v>79</v>
      </c>
      <c r="I13" s="18" t="s">
        <v>80</v>
      </c>
      <c r="J13" s="9"/>
    </row>
    <row r="14" spans="1:10" ht="20" customHeight="1" x14ac:dyDescent="0.25">
      <c r="A14" s="30"/>
      <c r="B14" s="6" t="s">
        <v>20</v>
      </c>
      <c r="C14" s="15" t="s">
        <v>44</v>
      </c>
      <c r="D14" s="16" t="s">
        <v>36</v>
      </c>
      <c r="E14" s="17" t="e">
        <f t="shared" si="0"/>
        <v>#VALUE!</v>
      </c>
      <c r="F14" s="37"/>
      <c r="H14" s="14" t="s">
        <v>81</v>
      </c>
      <c r="I14" s="18" t="s">
        <v>82</v>
      </c>
      <c r="J14" s="9"/>
    </row>
    <row r="15" spans="1:10" ht="20" customHeight="1" x14ac:dyDescent="0.25">
      <c r="A15" s="30" t="s">
        <v>21</v>
      </c>
      <c r="B15" s="5" t="s">
        <v>22</v>
      </c>
      <c r="C15" s="10" t="s">
        <v>45</v>
      </c>
      <c r="D15" s="12" t="s">
        <v>37</v>
      </c>
      <c r="E15" s="11" t="e">
        <f t="shared" ref="E15:E26" si="1">C15*D15</f>
        <v>#VALUE!</v>
      </c>
      <c r="F15" s="11" t="e">
        <f t="shared" ref="F15:F31" si="2">IF(E15&gt;0,E15,0)</f>
        <v>#VALUE!</v>
      </c>
    </row>
    <row r="16" spans="1:10" ht="20" customHeight="1" x14ac:dyDescent="0.25">
      <c r="A16" s="30"/>
      <c r="B16" s="6" t="s">
        <v>23</v>
      </c>
      <c r="C16" s="15" t="s">
        <v>46</v>
      </c>
      <c r="D16" s="16">
        <v>0.16</v>
      </c>
      <c r="E16" s="17" t="e">
        <f t="shared" si="1"/>
        <v>#VALUE!</v>
      </c>
      <c r="F16" s="11" t="e">
        <f t="shared" si="2"/>
        <v>#VALUE!</v>
      </c>
    </row>
    <row r="17" spans="1:6" ht="20" customHeight="1" x14ac:dyDescent="0.25">
      <c r="A17" s="30"/>
      <c r="B17" s="5" t="s">
        <v>14</v>
      </c>
      <c r="C17" s="10" t="s">
        <v>47</v>
      </c>
      <c r="D17" s="12" t="s">
        <v>37</v>
      </c>
      <c r="E17" s="11" t="e">
        <f t="shared" si="1"/>
        <v>#VALUE!</v>
      </c>
      <c r="F17" s="11" t="e">
        <f t="shared" si="2"/>
        <v>#VALUE!</v>
      </c>
    </row>
    <row r="18" spans="1:6" ht="20" customHeight="1" x14ac:dyDescent="0.25">
      <c r="A18" s="30"/>
      <c r="B18" s="6" t="s">
        <v>24</v>
      </c>
      <c r="C18" s="15" t="s">
        <v>48</v>
      </c>
      <c r="D18" s="16" t="s">
        <v>37</v>
      </c>
      <c r="E18" s="17" t="e">
        <f t="shared" si="1"/>
        <v>#VALUE!</v>
      </c>
      <c r="F18" s="11" t="e">
        <f t="shared" si="2"/>
        <v>#VALUE!</v>
      </c>
    </row>
    <row r="19" spans="1:6" ht="20" customHeight="1" x14ac:dyDescent="0.25">
      <c r="A19" s="30"/>
      <c r="B19" s="5" t="s">
        <v>25</v>
      </c>
      <c r="C19" s="10" t="s">
        <v>49</v>
      </c>
      <c r="D19" s="12">
        <v>0.12</v>
      </c>
      <c r="E19" s="11" t="e">
        <f t="shared" si="1"/>
        <v>#VALUE!</v>
      </c>
      <c r="F19" s="11" t="e">
        <f t="shared" si="2"/>
        <v>#VALUE!</v>
      </c>
    </row>
    <row r="20" spans="1:6" ht="20" customHeight="1" x14ac:dyDescent="0.25">
      <c r="A20" s="30"/>
      <c r="B20" s="6" t="s">
        <v>26</v>
      </c>
      <c r="C20" s="15" t="s">
        <v>50</v>
      </c>
      <c r="D20" s="16" t="s">
        <v>37</v>
      </c>
      <c r="E20" s="17" t="e">
        <f t="shared" si="1"/>
        <v>#VALUE!</v>
      </c>
      <c r="F20" s="11" t="e">
        <f t="shared" si="2"/>
        <v>#VALUE!</v>
      </c>
    </row>
    <row r="21" spans="1:6" ht="20" customHeight="1" x14ac:dyDescent="0.25">
      <c r="A21" s="30"/>
      <c r="B21" s="5" t="s">
        <v>27</v>
      </c>
      <c r="C21" s="10" t="s">
        <v>51</v>
      </c>
      <c r="D21" s="12" t="s">
        <v>37</v>
      </c>
      <c r="E21" s="11" t="e">
        <f t="shared" si="1"/>
        <v>#VALUE!</v>
      </c>
      <c r="F21" s="11" t="e">
        <f t="shared" si="2"/>
        <v>#VALUE!</v>
      </c>
    </row>
    <row r="22" spans="1:6" ht="20" customHeight="1" x14ac:dyDescent="0.25">
      <c r="A22" s="30"/>
      <c r="B22" s="6" t="s">
        <v>59</v>
      </c>
      <c r="C22" s="15" t="s">
        <v>62</v>
      </c>
      <c r="D22" s="16">
        <v>0.12</v>
      </c>
      <c r="E22" s="17" t="e">
        <f>C22*D22</f>
        <v>#VALUE!</v>
      </c>
      <c r="F22" s="11" t="e">
        <f t="shared" si="2"/>
        <v>#VALUE!</v>
      </c>
    </row>
    <row r="23" spans="1:6" ht="20" customHeight="1" x14ac:dyDescent="0.25">
      <c r="A23" s="30"/>
      <c r="B23" s="5" t="s">
        <v>60</v>
      </c>
      <c r="C23" s="10" t="s">
        <v>63</v>
      </c>
      <c r="D23" s="12">
        <v>0.12</v>
      </c>
      <c r="E23" s="11" t="e">
        <f>C23*D23</f>
        <v>#VALUE!</v>
      </c>
      <c r="F23" s="11" t="e">
        <f t="shared" si="2"/>
        <v>#VALUE!</v>
      </c>
    </row>
    <row r="24" spans="1:6" ht="20" customHeight="1" x14ac:dyDescent="0.25">
      <c r="A24" s="30"/>
      <c r="B24" s="6" t="s">
        <v>88</v>
      </c>
      <c r="C24" s="22" t="s">
        <v>89</v>
      </c>
      <c r="D24" s="16">
        <v>0.12</v>
      </c>
      <c r="E24" s="17" t="e">
        <f>C24*D24</f>
        <v>#VALUE!</v>
      </c>
      <c r="F24" s="11" t="e">
        <f t="shared" si="2"/>
        <v>#VALUE!</v>
      </c>
    </row>
    <row r="25" spans="1:6" ht="20" customHeight="1" x14ac:dyDescent="0.25">
      <c r="A25" s="30"/>
      <c r="B25" s="5" t="s">
        <v>86</v>
      </c>
      <c r="C25" s="18" t="s">
        <v>90</v>
      </c>
      <c r="D25" s="12">
        <v>0.12</v>
      </c>
      <c r="E25" s="11" t="e">
        <f>C25*D25</f>
        <v>#VALUE!</v>
      </c>
      <c r="F25" s="11" t="e">
        <f t="shared" si="2"/>
        <v>#VALUE!</v>
      </c>
    </row>
    <row r="26" spans="1:6" ht="20" customHeight="1" x14ac:dyDescent="0.25">
      <c r="A26" s="36" t="s">
        <v>28</v>
      </c>
      <c r="B26" s="6" t="s">
        <v>29</v>
      </c>
      <c r="C26" s="15" t="s">
        <v>52</v>
      </c>
      <c r="D26" s="16">
        <v>0.17</v>
      </c>
      <c r="E26" s="17" t="e">
        <f t="shared" si="1"/>
        <v>#VALUE!</v>
      </c>
      <c r="F26" s="11" t="e">
        <f t="shared" si="2"/>
        <v>#VALUE!</v>
      </c>
    </row>
    <row r="27" spans="1:6" ht="20" customHeight="1" x14ac:dyDescent="0.25">
      <c r="A27" s="36"/>
      <c r="B27" s="5" t="s">
        <v>30</v>
      </c>
      <c r="C27" s="10" t="s">
        <v>53</v>
      </c>
      <c r="D27" s="12">
        <v>0.12</v>
      </c>
      <c r="E27" s="11" t="e">
        <f>IF(C27&gt;5000000,2500000*12%+2500000*11%+(C27-5000000)*10%,IF(C27&gt;2500000,2500000*12%+(C27-2500000)*11%,C27*12%))</f>
        <v>#VALUE!</v>
      </c>
      <c r="F27" s="11" t="e">
        <f t="shared" si="2"/>
        <v>#VALUE!</v>
      </c>
    </row>
    <row r="28" spans="1:6" ht="20" customHeight="1" x14ac:dyDescent="0.25">
      <c r="A28" s="36"/>
      <c r="B28" s="6" t="s">
        <v>31</v>
      </c>
      <c r="C28" s="15" t="s">
        <v>54</v>
      </c>
      <c r="D28" s="16" t="s">
        <v>36</v>
      </c>
      <c r="E28" s="17" t="e">
        <f t="shared" ref="E28" si="3">IF(C28&gt;5000000,2500000*10%+2500000*9%+(C28-5000000)*8%,IF(C28&gt;2500000,2500000*10%+(C28-2500000)*9%,C28*10%))</f>
        <v>#VALUE!</v>
      </c>
      <c r="F28" s="11" t="e">
        <f t="shared" si="2"/>
        <v>#VALUE!</v>
      </c>
    </row>
    <row r="29" spans="1:6" ht="20" customHeight="1" x14ac:dyDescent="0.25">
      <c r="A29" s="36"/>
      <c r="B29" s="5" t="s">
        <v>19</v>
      </c>
      <c r="C29" s="10" t="s">
        <v>55</v>
      </c>
      <c r="D29" s="12">
        <v>0.12</v>
      </c>
      <c r="E29" s="11" t="e">
        <f>IF(C29&gt;5000000,2500000*12%+2500000*11%+(C29-5000000)*10%,IF(C29&gt;2500000,2500000*12%+(C29-2500000)*11%,C29*12%))</f>
        <v>#VALUE!</v>
      </c>
      <c r="F29" s="11" t="e">
        <f t="shared" si="2"/>
        <v>#VALUE!</v>
      </c>
    </row>
    <row r="30" spans="1:6" ht="20" customHeight="1" x14ac:dyDescent="0.25">
      <c r="A30" s="36" t="s">
        <v>32</v>
      </c>
      <c r="B30" s="6" t="s">
        <v>33</v>
      </c>
      <c r="C30" s="15" t="s">
        <v>56</v>
      </c>
      <c r="D30" s="16">
        <v>0.12</v>
      </c>
      <c r="E30" s="17" t="e">
        <f>IF(C30&gt;5000000,2500000*12%+2500000*11%+(C30-5000000)*10%,IF(C30&gt;2500000,2500000*12%+(C30-2500000)*11%,C30*12%))</f>
        <v>#VALUE!</v>
      </c>
      <c r="F30" s="11" t="e">
        <f t="shared" si="2"/>
        <v>#VALUE!</v>
      </c>
    </row>
    <row r="31" spans="1:6" ht="20" customHeight="1" x14ac:dyDescent="0.25">
      <c r="A31" s="36"/>
      <c r="B31" s="5" t="s">
        <v>34</v>
      </c>
      <c r="C31" s="10" t="s">
        <v>64</v>
      </c>
      <c r="D31" s="12">
        <v>0</v>
      </c>
      <c r="E31" s="11" t="e">
        <f>C31*D31</f>
        <v>#VALUE!</v>
      </c>
      <c r="F31" s="11" t="e">
        <f t="shared" si="2"/>
        <v>#VALUE!</v>
      </c>
    </row>
    <row r="32" spans="1:6" ht="20" customHeight="1" x14ac:dyDescent="0.25">
      <c r="A32" s="36"/>
      <c r="B32" s="6" t="s">
        <v>35</v>
      </c>
      <c r="C32" s="15" t="s">
        <v>65</v>
      </c>
      <c r="D32" s="16">
        <v>0</v>
      </c>
      <c r="E32" s="17" t="e">
        <f>C32*D32</f>
        <v>#VALUE!</v>
      </c>
      <c r="F32" s="11" t="e">
        <f>IF(E32&gt;0,E32,0)</f>
        <v>#VALUE!</v>
      </c>
    </row>
    <row r="33" spans="1:6" ht="20" customHeight="1" x14ac:dyDescent="0.25">
      <c r="A33" s="20" t="s">
        <v>84</v>
      </c>
      <c r="B33" s="21" t="s">
        <v>85</v>
      </c>
      <c r="C33" s="21" t="s">
        <v>87</v>
      </c>
      <c r="D33" s="21"/>
      <c r="E33" s="21" t="e">
        <f>C33*D33</f>
        <v>#VALUE!</v>
      </c>
      <c r="F33" s="21" t="e">
        <f>IF(E33&gt;0,E33,0)</f>
        <v>#VALUE!</v>
      </c>
    </row>
  </sheetData>
  <mergeCells count="16">
    <mergeCell ref="A30:A32"/>
    <mergeCell ref="A26:A29"/>
    <mergeCell ref="D5:D6"/>
    <mergeCell ref="E5:E6"/>
    <mergeCell ref="F7:F14"/>
    <mergeCell ref="J5:J6"/>
    <mergeCell ref="A5:B6"/>
    <mergeCell ref="A15:A25"/>
    <mergeCell ref="A1:B1"/>
    <mergeCell ref="C1:F1"/>
    <mergeCell ref="A2:B2"/>
    <mergeCell ref="C2:F2"/>
    <mergeCell ref="A3:C3"/>
    <mergeCell ref="A4:C4"/>
    <mergeCell ref="E4:F4"/>
    <mergeCell ref="A7:A14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限量优惠-保底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Microsoft Office 用户</cp:lastModifiedBy>
  <dcterms:created xsi:type="dcterms:W3CDTF">2006-09-18T16:00:00Z</dcterms:created>
  <dcterms:modified xsi:type="dcterms:W3CDTF">2018-01-24T07:51:59Z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