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240" yWindow="0" windowWidth="20520" windowHeight="146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0" i="2" l="1"/>
  <c r="D20" i="2"/>
  <c r="E20" i="2"/>
  <c r="G20" i="2"/>
  <c r="H20" i="2"/>
  <c r="I20" i="2"/>
  <c r="B21" i="2"/>
  <c r="D21" i="2"/>
  <c r="E21" i="2"/>
  <c r="G21" i="2"/>
  <c r="H21" i="2"/>
  <c r="I21" i="2"/>
  <c r="C38" i="2"/>
  <c r="D38" i="2"/>
  <c r="B32" i="2"/>
  <c r="D32" i="2"/>
  <c r="E32" i="2"/>
  <c r="G32" i="2"/>
  <c r="H32" i="2"/>
  <c r="I32" i="2"/>
  <c r="B23" i="2"/>
  <c r="D23" i="2"/>
  <c r="G23" i="2"/>
  <c r="B24" i="2"/>
  <c r="D24" i="2"/>
  <c r="G24" i="2"/>
  <c r="B25" i="2"/>
  <c r="D25" i="2"/>
  <c r="G25" i="2"/>
  <c r="B26" i="2"/>
  <c r="D26" i="2"/>
  <c r="G26" i="2"/>
  <c r="B27" i="2"/>
  <c r="D27" i="2"/>
  <c r="G27" i="2"/>
  <c r="B28" i="2"/>
  <c r="D28" i="2"/>
  <c r="G28" i="2"/>
  <c r="B29" i="2"/>
  <c r="D29" i="2"/>
  <c r="G29" i="2"/>
  <c r="B30" i="2"/>
  <c r="D30" i="2"/>
  <c r="G30" i="2"/>
  <c r="B31" i="2"/>
  <c r="D31" i="2"/>
  <c r="G31" i="2"/>
  <c r="B22" i="2"/>
  <c r="D22" i="2"/>
  <c r="G22" i="2"/>
  <c r="E23" i="2"/>
  <c r="H23" i="2"/>
  <c r="I23" i="2"/>
  <c r="E24" i="2"/>
  <c r="H24" i="2"/>
  <c r="I24" i="2"/>
  <c r="E25" i="2"/>
  <c r="H25" i="2"/>
  <c r="I25" i="2"/>
  <c r="E26" i="2"/>
  <c r="H26" i="2"/>
  <c r="I26" i="2"/>
  <c r="E27" i="2"/>
  <c r="H27" i="2"/>
  <c r="I27" i="2"/>
  <c r="E28" i="2"/>
  <c r="H28" i="2"/>
  <c r="I28" i="2"/>
  <c r="E29" i="2"/>
  <c r="H29" i="2"/>
  <c r="I29" i="2"/>
  <c r="E30" i="2"/>
  <c r="H30" i="2"/>
  <c r="I30" i="2"/>
  <c r="E31" i="2"/>
  <c r="H31" i="2"/>
  <c r="I31" i="2"/>
  <c r="E22" i="2"/>
  <c r="H22" i="2"/>
  <c r="I22" i="2"/>
  <c r="C41" i="2"/>
  <c r="D41" i="2"/>
  <c r="C42" i="2"/>
  <c r="D42" i="2"/>
  <c r="C43" i="2"/>
  <c r="D43" i="2"/>
  <c r="C44" i="2"/>
  <c r="D44" i="2"/>
  <c r="C40" i="2"/>
  <c r="D40" i="2"/>
  <c r="D39" i="2"/>
  <c r="C39" i="2"/>
</calcChain>
</file>

<file path=xl/sharedStrings.xml><?xml version="1.0" encoding="utf-8"?>
<sst xmlns="http://schemas.openxmlformats.org/spreadsheetml/2006/main" count="165" uniqueCount="145">
  <si>
    <t>Mark: 264150</t>
  </si>
  <si>
    <t>Mark: 179970</t>
  </si>
  <si>
    <t>Mark: 52249</t>
  </si>
  <si>
    <t>Mark: 5805</t>
  </si>
  <si>
    <t>Mark: 8708</t>
  </si>
  <si>
    <t>Mark: 11611</t>
  </si>
  <si>
    <t>Mark: 14513</t>
  </si>
  <si>
    <t>Mark: 17416</t>
  </si>
  <si>
    <t>Mark: 20319</t>
  </si>
  <si>
    <t>Mark: 23222</t>
  </si>
  <si>
    <t>Mark: 26124</t>
  </si>
  <si>
    <t>Mark: 78374</t>
  </si>
  <si>
    <t>Mark: 75471</t>
  </si>
  <si>
    <t>Mark: 58055</t>
  </si>
  <si>
    <t>Mark: 55152</t>
  </si>
  <si>
    <t>Mark: 171262</t>
  </si>
  <si>
    <t>Mark: 34833</t>
  </si>
  <si>
    <t>Mark: 46444</t>
  </si>
  <si>
    <t>Mark: 165457</t>
  </si>
  <si>
    <t>Mark: 29027</t>
  </si>
  <si>
    <t>Mark: 133526</t>
  </si>
  <si>
    <t>Mark: 162554</t>
  </si>
  <si>
    <t>Mark: 87082</t>
  </si>
  <si>
    <t>Mark: 81277</t>
  </si>
  <si>
    <t>Mark: 127721</t>
  </si>
  <si>
    <t>Mark: 174165</t>
  </si>
  <si>
    <t>Mark: 40638</t>
  </si>
  <si>
    <t>Mark: 168359</t>
  </si>
  <si>
    <t>Mark: 37735</t>
  </si>
  <si>
    <t>Mark: 84179</t>
  </si>
  <si>
    <t>Mark: 130624</t>
  </si>
  <si>
    <t>Mark: 49346</t>
  </si>
  <si>
    <t>Mark: 31930</t>
  </si>
  <si>
    <t>Mark: 305333</t>
  </si>
  <si>
    <t>Mark: 434869</t>
  </si>
  <si>
    <t>Mark: 795718</t>
  </si>
  <si>
    <t>Mark: 27757</t>
  </si>
  <si>
    <t>Mark: 37010</t>
  </si>
  <si>
    <t>Mark: 416364</t>
  </si>
  <si>
    <t>Mark: 351596</t>
  </si>
  <si>
    <t>Mark: 592162</t>
  </si>
  <si>
    <t>Mark: 296081</t>
  </si>
  <si>
    <t>Mark: 80188</t>
  </si>
  <si>
    <t>Mark: 370101</t>
  </si>
  <si>
    <t>Mark: 391690</t>
  </si>
  <si>
    <t>Mark: 410195</t>
  </si>
  <si>
    <t>Mark: 425616</t>
  </si>
  <si>
    <t>Mark: 730950</t>
  </si>
  <si>
    <t>Mark: 743287</t>
  </si>
  <si>
    <t>Mark: 826560</t>
  </si>
  <si>
    <t>Mark: 841981</t>
  </si>
  <si>
    <t>Mark: 863570</t>
  </si>
  <si>
    <t>Mark: 878991</t>
  </si>
  <si>
    <t>Mark: 885159</t>
  </si>
  <si>
    <t>Mark: 897496</t>
  </si>
  <si>
    <t>Mark: 916001</t>
  </si>
  <si>
    <t>Mark: 940674</t>
  </si>
  <si>
    <t>Mark: 974600</t>
  </si>
  <si>
    <t>Mark: 990021</t>
  </si>
  <si>
    <t>Mark: 1002358</t>
  </si>
  <si>
    <t>Mark: 1020863</t>
  </si>
  <si>
    <t>Mark: 117198</t>
  </si>
  <si>
    <t>Mark: 289912</t>
  </si>
  <si>
    <t>Mark: 330007</t>
  </si>
  <si>
    <t>Mark: 478047</t>
  </si>
  <si>
    <t>Mark: 598330</t>
  </si>
  <si>
    <t>Mark: 771044</t>
  </si>
  <si>
    <t>Mark: 789550</t>
  </si>
  <si>
    <t>Mark: 811139</t>
  </si>
  <si>
    <t>Mark: 817307</t>
  </si>
  <si>
    <t>Mark: 891328</t>
  </si>
  <si>
    <t>Mark: 903664</t>
  </si>
  <si>
    <t>Mark: 946843</t>
  </si>
  <si>
    <t>Mark: 968432</t>
  </si>
  <si>
    <t>Mark: 1014695</t>
  </si>
  <si>
    <t>Mark: 1045537</t>
  </si>
  <si>
    <t>Mark: 1070210</t>
  </si>
  <si>
    <t>Mark: 1199746</t>
  </si>
  <si>
    <t>Mark: 1320029</t>
  </si>
  <si>
    <t>Mark: 1560595</t>
  </si>
  <si>
    <t>Mark: 1733309</t>
  </si>
  <si>
    <t>Mark: 1751814</t>
  </si>
  <si>
    <t>Mark: 1788824</t>
  </si>
  <si>
    <t>Mark: 1921444</t>
  </si>
  <si>
    <t>Mark: 2162010</t>
  </si>
  <si>
    <t>Mark: 2331640</t>
  </si>
  <si>
    <t>Mark: 2353229</t>
  </si>
  <si>
    <t>Mark: 2362481</t>
  </si>
  <si>
    <t>Mark: 2390239</t>
  </si>
  <si>
    <t>Mark: 2640058</t>
  </si>
  <si>
    <t>Mark: 2880624</t>
  </si>
  <si>
    <t>Mark: 3173621</t>
  </si>
  <si>
    <t>Mark: 3189042</t>
  </si>
  <si>
    <t>Mark: 3207547</t>
  </si>
  <si>
    <t>Mark: 3216799</t>
  </si>
  <si>
    <t>Mark: 237481</t>
  </si>
  <si>
    <t>Mark: 530478</t>
  </si>
  <si>
    <t>Mark: 548984</t>
  </si>
  <si>
    <t>Mark: 573657</t>
  </si>
  <si>
    <t>Mark: 626088</t>
  </si>
  <si>
    <t>Mark: 641509</t>
  </si>
  <si>
    <t>Mark: 6168</t>
  </si>
  <si>
    <t>Mark: 24673</t>
  </si>
  <si>
    <t>Mark: 30841</t>
  </si>
  <si>
    <t>Mark: 70936</t>
  </si>
  <si>
    <t>Mark: 86357</t>
  </si>
  <si>
    <t>Mark: 95609</t>
  </si>
  <si>
    <t>Mark: 157293</t>
  </si>
  <si>
    <t>Mark: 163461</t>
  </si>
  <si>
    <t xml:space="preserve"> Tcw = 60/(wpm*50) * 1000</t>
  </si>
  <si>
    <t>Min BW</t>
  </si>
  <si>
    <t>SR</t>
  </si>
  <si>
    <t>msN = how many ms for N samples</t>
  </si>
  <si>
    <t>N</t>
  </si>
  <si>
    <t>BW</t>
  </si>
  <si>
    <t>Bandpass filter: selectable from 10hz to 1000hz - 100hz defaul</t>
  </si>
  <si>
    <t>Filter bandwidth: 10 to 400, 150hz default</t>
  </si>
  <si>
    <t>SR In</t>
  </si>
  <si>
    <t>msPerResult</t>
  </si>
  <si>
    <t>N(DecRatio)</t>
  </si>
  <si>
    <t>Goertzel N = BW/SR</t>
  </si>
  <si>
    <t>msTcw = how many ms per Tcw at this WPM</t>
  </si>
  <si>
    <t>msPerSmp = how many ms each sample respresents</t>
  </si>
  <si>
    <t>NforMinBW = N calculated for whatever is in MinBW cell</t>
  </si>
  <si>
    <t>MaxNperResult = If N is larger than this, we are too slow and miss Tcw's</t>
  </si>
  <si>
    <t>N = NMinBW or MaxN, whichever is smaller</t>
  </si>
  <si>
    <t>ActBW = If N is set for timing, what is the actual bandwidth</t>
  </si>
  <si>
    <t>As SR increases, minBW gets wider</t>
  </si>
  <si>
    <t>As SR increases, ResultsPerTcw gets smaller to maintain equivalent bandwidth</t>
  </si>
  <si>
    <t>SR = Sample Rate. Must be at least 2x tone freq for Nyquist</t>
  </si>
  <si>
    <t>Fldigi LP filter is not used for bandwidth, so N can be smaller</t>
  </si>
  <si>
    <t>Fldigi uses 16 as default</t>
  </si>
  <si>
    <t>Max</t>
  </si>
  <si>
    <t>Wpm</t>
  </si>
  <si>
    <t>Tcw</t>
  </si>
  <si>
    <t>ms</t>
  </si>
  <si>
    <t>Smp</t>
  </si>
  <si>
    <t>Results</t>
  </si>
  <si>
    <t>Max N</t>
  </si>
  <si>
    <t>Actual</t>
  </si>
  <si>
    <t>Bw</t>
  </si>
  <si>
    <t>Num</t>
  </si>
  <si>
    <t>Min N</t>
  </si>
  <si>
    <t>------</t>
  </si>
  <si>
    <t>Num Results = How many results from Goertzel do we want for each Tcw. Chosen to optimize MinBW and msPerResult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</si>
</sst>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49" fontId="0" fillId="0" borderId="0" xfId="0" applyNumberFormat="1" applyAlignment="1">
      <alignment horizontal="center" wrapText="1"/>
    </xf>
    <xf numFmtId="49" fontId="0" fillId="0" borderId="0" xfId="0" quotePrefix="1" applyNumberFormat="1" applyAlignment="1">
      <alignment horizontal="center"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showRuler="0" topLeftCell="A8" workbookViewId="0">
      <selection activeCell="C7" sqref="C7"/>
    </sheetView>
  </sheetViews>
  <sheetFormatPr baseColWidth="10" defaultRowHeight="15" x14ac:dyDescent="0"/>
  <cols>
    <col min="1" max="1" width="17.1640625" customWidth="1"/>
    <col min="2" max="2" width="19.33203125" customWidth="1"/>
  </cols>
  <sheetData>
    <row r="1" spans="1:2">
      <c r="A1" s="1" t="s">
        <v>42</v>
      </c>
      <c r="B1" s="1" t="s">
        <v>0</v>
      </c>
    </row>
    <row r="2" spans="1:2">
      <c r="A2" s="1" t="s">
        <v>43</v>
      </c>
      <c r="B2" s="1" t="s">
        <v>1</v>
      </c>
    </row>
    <row r="3" spans="1:2">
      <c r="A3" s="1" t="s">
        <v>44</v>
      </c>
      <c r="B3" s="1" t="s">
        <v>2</v>
      </c>
    </row>
    <row r="4" spans="1:2">
      <c r="A4" s="1" t="s">
        <v>45</v>
      </c>
      <c r="B4" s="1" t="s">
        <v>3</v>
      </c>
    </row>
    <row r="5" spans="1:2">
      <c r="A5" s="1" t="s">
        <v>46</v>
      </c>
      <c r="B5" s="1" t="s">
        <v>4</v>
      </c>
    </row>
    <row r="6" spans="1:2">
      <c r="A6" s="1" t="s">
        <v>34</v>
      </c>
      <c r="B6" s="1" t="s">
        <v>5</v>
      </c>
    </row>
    <row r="7" spans="1:2">
      <c r="A7" s="1" t="s">
        <v>47</v>
      </c>
      <c r="B7" s="1" t="s">
        <v>6</v>
      </c>
    </row>
    <row r="8" spans="1:2">
      <c r="A8" s="1" t="s">
        <v>48</v>
      </c>
      <c r="B8" s="1" t="s">
        <v>7</v>
      </c>
    </row>
    <row r="9" spans="1:2">
      <c r="A9" s="1" t="s">
        <v>35</v>
      </c>
      <c r="B9" s="1" t="s">
        <v>8</v>
      </c>
    </row>
    <row r="10" spans="1:2">
      <c r="A10" s="1" t="s">
        <v>49</v>
      </c>
      <c r="B10" s="1" t="s">
        <v>9</v>
      </c>
    </row>
    <row r="11" spans="1:2">
      <c r="A11" s="1" t="s">
        <v>50</v>
      </c>
      <c r="B11" s="1" t="s">
        <v>10</v>
      </c>
    </row>
    <row r="12" spans="1:2">
      <c r="A12" s="1" t="s">
        <v>51</v>
      </c>
      <c r="B12" s="1" t="s">
        <v>11</v>
      </c>
    </row>
    <row r="13" spans="1:2">
      <c r="A13" s="1" t="s">
        <v>52</v>
      </c>
      <c r="B13" s="1" t="s">
        <v>12</v>
      </c>
    </row>
    <row r="14" spans="1:2">
      <c r="A14" s="1" t="s">
        <v>53</v>
      </c>
      <c r="B14" s="1" t="s">
        <v>13</v>
      </c>
    </row>
    <row r="15" spans="1:2">
      <c r="A15" s="1" t="s">
        <v>54</v>
      </c>
      <c r="B15" s="1" t="s">
        <v>13</v>
      </c>
    </row>
    <row r="16" spans="1:2">
      <c r="A16" s="1" t="s">
        <v>55</v>
      </c>
      <c r="B16" s="1" t="s">
        <v>13</v>
      </c>
    </row>
    <row r="17" spans="1:2">
      <c r="A17" s="1" t="s">
        <v>56</v>
      </c>
      <c r="B17" s="1" t="s">
        <v>14</v>
      </c>
    </row>
    <row r="18" spans="1:2">
      <c r="A18" s="1" t="s">
        <v>57</v>
      </c>
      <c r="B18" s="1" t="s">
        <v>15</v>
      </c>
    </row>
    <row r="19" spans="1:2">
      <c r="A19" s="1" t="s">
        <v>58</v>
      </c>
      <c r="B19" s="1" t="s">
        <v>16</v>
      </c>
    </row>
    <row r="20" spans="1:2">
      <c r="A20" s="1" t="s">
        <v>59</v>
      </c>
      <c r="B20" s="1" t="s">
        <v>17</v>
      </c>
    </row>
    <row r="21" spans="1:2">
      <c r="A21" s="1" t="s">
        <v>60</v>
      </c>
      <c r="B21" s="1" t="s">
        <v>18</v>
      </c>
    </row>
    <row r="22" spans="1:2">
      <c r="A22" s="1" t="s">
        <v>61</v>
      </c>
      <c r="B22" s="1" t="s">
        <v>19</v>
      </c>
    </row>
    <row r="23" spans="1:2">
      <c r="A23" s="1" t="s">
        <v>62</v>
      </c>
      <c r="B23" s="1" t="s">
        <v>20</v>
      </c>
    </row>
    <row r="24" spans="1:2">
      <c r="A24" s="1" t="s">
        <v>33</v>
      </c>
      <c r="B24" s="1" t="s">
        <v>21</v>
      </c>
    </row>
    <row r="25" spans="1:2">
      <c r="A25" s="1" t="s">
        <v>63</v>
      </c>
      <c r="B25" s="1" t="s">
        <v>22</v>
      </c>
    </row>
    <row r="26" spans="1:2">
      <c r="A26" s="1" t="s">
        <v>39</v>
      </c>
      <c r="B26" s="1" t="s">
        <v>20</v>
      </c>
    </row>
    <row r="27" spans="1:2">
      <c r="A27" s="1" t="s">
        <v>64</v>
      </c>
      <c r="B27" s="1" t="s">
        <v>15</v>
      </c>
    </row>
    <row r="28" spans="1:2">
      <c r="A28" s="1" t="s">
        <v>65</v>
      </c>
      <c r="B28" s="1" t="s">
        <v>16</v>
      </c>
    </row>
    <row r="29" spans="1:2">
      <c r="A29" s="1" t="s">
        <v>66</v>
      </c>
      <c r="B29" s="1" t="s">
        <v>23</v>
      </c>
    </row>
    <row r="30" spans="1:2">
      <c r="A30" s="1" t="s">
        <v>67</v>
      </c>
      <c r="B30" s="1" t="s">
        <v>24</v>
      </c>
    </row>
    <row r="31" spans="1:2">
      <c r="A31" s="1" t="s">
        <v>68</v>
      </c>
      <c r="B31" s="1" t="s">
        <v>25</v>
      </c>
    </row>
    <row r="32" spans="1:2">
      <c r="A32" s="1" t="s">
        <v>69</v>
      </c>
      <c r="B32" s="1" t="s">
        <v>26</v>
      </c>
    </row>
    <row r="33" spans="1:2">
      <c r="A33" s="1" t="s">
        <v>70</v>
      </c>
      <c r="B33" s="1" t="s">
        <v>22</v>
      </c>
    </row>
    <row r="34" spans="1:2">
      <c r="A34" s="1" t="s">
        <v>71</v>
      </c>
      <c r="B34" s="1" t="s">
        <v>20</v>
      </c>
    </row>
    <row r="35" spans="1:2">
      <c r="A35" s="1" t="s">
        <v>72</v>
      </c>
      <c r="B35" s="1" t="s">
        <v>27</v>
      </c>
    </row>
    <row r="36" spans="1:2">
      <c r="A36" s="1" t="s">
        <v>73</v>
      </c>
      <c r="B36" s="1" t="s">
        <v>28</v>
      </c>
    </row>
    <row r="37" spans="1:2">
      <c r="A37" s="1" t="s">
        <v>74</v>
      </c>
      <c r="B37" s="1" t="s">
        <v>29</v>
      </c>
    </row>
    <row r="38" spans="1:2">
      <c r="A38" s="1" t="s">
        <v>75</v>
      </c>
      <c r="B38" s="1" t="s">
        <v>30</v>
      </c>
    </row>
    <row r="39" spans="1:2">
      <c r="A39" s="1" t="s">
        <v>76</v>
      </c>
      <c r="B39" s="1" t="s">
        <v>25</v>
      </c>
    </row>
    <row r="40" spans="1:2">
      <c r="A40" s="1" t="s">
        <v>77</v>
      </c>
      <c r="B40" s="1" t="s">
        <v>31</v>
      </c>
    </row>
    <row r="41" spans="1:2">
      <c r="A41" s="1" t="s">
        <v>78</v>
      </c>
      <c r="B41" s="1" t="s">
        <v>32</v>
      </c>
    </row>
    <row r="42" spans="1:2">
      <c r="A42" s="1" t="s">
        <v>79</v>
      </c>
      <c r="B42" s="1" t="s">
        <v>14</v>
      </c>
    </row>
    <row r="43" spans="1:2">
      <c r="A43" s="1" t="s">
        <v>80</v>
      </c>
    </row>
    <row r="44" spans="1:2">
      <c r="A44" s="1" t="s">
        <v>81</v>
      </c>
    </row>
    <row r="45" spans="1:2">
      <c r="A45" s="1" t="s">
        <v>82</v>
      </c>
    </row>
    <row r="46" spans="1:2">
      <c r="A46" s="1" t="s">
        <v>83</v>
      </c>
    </row>
    <row r="47" spans="1:2">
      <c r="A47" s="1" t="s">
        <v>84</v>
      </c>
    </row>
    <row r="48" spans="1:2">
      <c r="A48" s="1" t="s">
        <v>85</v>
      </c>
    </row>
    <row r="49" spans="1:1">
      <c r="A49" s="1" t="s">
        <v>86</v>
      </c>
    </row>
    <row r="50" spans="1:1">
      <c r="A50" s="1" t="s">
        <v>87</v>
      </c>
    </row>
    <row r="51" spans="1:1">
      <c r="A51" s="1" t="s">
        <v>88</v>
      </c>
    </row>
    <row r="52" spans="1:1">
      <c r="A52" s="1" t="s">
        <v>89</v>
      </c>
    </row>
    <row r="53" spans="1:1">
      <c r="A53" s="1" t="s">
        <v>90</v>
      </c>
    </row>
    <row r="54" spans="1:1">
      <c r="A54" s="1" t="s">
        <v>91</v>
      </c>
    </row>
    <row r="55" spans="1:1">
      <c r="A55" s="1" t="s">
        <v>92</v>
      </c>
    </row>
    <row r="56" spans="1:1">
      <c r="A56" s="1" t="s">
        <v>93</v>
      </c>
    </row>
    <row r="57" spans="1:1">
      <c r="A57" s="1" t="s">
        <v>94</v>
      </c>
    </row>
    <row r="58" spans="1:1">
      <c r="A58" s="1" t="s">
        <v>95</v>
      </c>
    </row>
    <row r="59" spans="1:1">
      <c r="A59" s="1" t="s">
        <v>96</v>
      </c>
    </row>
    <row r="60" spans="1:1">
      <c r="A60" s="1" t="s">
        <v>97</v>
      </c>
    </row>
    <row r="61" spans="1:1">
      <c r="A61" s="1" t="s">
        <v>98</v>
      </c>
    </row>
    <row r="62" spans="1:1">
      <c r="A62" s="1" t="s">
        <v>40</v>
      </c>
    </row>
    <row r="63" spans="1:1">
      <c r="A63" s="1" t="s">
        <v>99</v>
      </c>
    </row>
    <row r="64" spans="1:1">
      <c r="A64" s="1" t="s">
        <v>100</v>
      </c>
    </row>
    <row r="65" spans="1:1">
      <c r="A65" s="1" t="s">
        <v>101</v>
      </c>
    </row>
    <row r="66" spans="1:1">
      <c r="A66" s="1" t="s">
        <v>102</v>
      </c>
    </row>
    <row r="67" spans="1:1">
      <c r="A67" s="1" t="s">
        <v>36</v>
      </c>
    </row>
    <row r="68" spans="1:1">
      <c r="A68" s="1" t="s">
        <v>103</v>
      </c>
    </row>
    <row r="69" spans="1:1">
      <c r="A69" s="1" t="s">
        <v>37</v>
      </c>
    </row>
    <row r="70" spans="1:1">
      <c r="A70" s="1" t="s">
        <v>104</v>
      </c>
    </row>
    <row r="71" spans="1:1">
      <c r="A71" s="1" t="s">
        <v>105</v>
      </c>
    </row>
    <row r="72" spans="1:1">
      <c r="A72" s="1" t="s">
        <v>106</v>
      </c>
    </row>
    <row r="73" spans="1:1">
      <c r="A73" s="1" t="s">
        <v>107</v>
      </c>
    </row>
    <row r="74" spans="1:1">
      <c r="A74" s="1" t="s">
        <v>108</v>
      </c>
    </row>
    <row r="75" spans="1:1">
      <c r="A75" s="1" t="s">
        <v>41</v>
      </c>
    </row>
    <row r="76" spans="1:1">
      <c r="A76" s="1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showRuler="0" workbookViewId="0">
      <selection activeCell="F22" sqref="F22"/>
    </sheetView>
  </sheetViews>
  <sheetFormatPr baseColWidth="10" defaultRowHeight="15" x14ac:dyDescent="0"/>
  <cols>
    <col min="1" max="1" width="6.6640625" customWidth="1"/>
    <col min="2" max="2" width="5.6640625" customWidth="1"/>
    <col min="3" max="3" width="6.33203125" customWidth="1"/>
    <col min="4" max="4" width="6.1640625" customWidth="1"/>
    <col min="5" max="5" width="6.6640625" customWidth="1"/>
    <col min="6" max="6" width="7.33203125" customWidth="1"/>
    <col min="7" max="7" width="6.83203125" customWidth="1"/>
    <col min="8" max="8" width="5.33203125" customWidth="1"/>
    <col min="9" max="9" width="6.1640625" customWidth="1"/>
  </cols>
  <sheetData>
    <row r="1" spans="1:2">
      <c r="A1" s="2" t="s">
        <v>109</v>
      </c>
    </row>
    <row r="2" spans="1:2">
      <c r="A2" s="2" t="s">
        <v>120</v>
      </c>
    </row>
    <row r="3" spans="1:2">
      <c r="A3" t="s">
        <v>121</v>
      </c>
    </row>
    <row r="4" spans="1:2">
      <c r="A4" t="s">
        <v>129</v>
      </c>
    </row>
    <row r="5" spans="1:2">
      <c r="A5" t="s">
        <v>122</v>
      </c>
    </row>
    <row r="6" spans="1:2">
      <c r="A6" s="2" t="s">
        <v>112</v>
      </c>
    </row>
    <row r="7" spans="1:2">
      <c r="A7" s="2" t="s">
        <v>123</v>
      </c>
    </row>
    <row r="8" spans="1:2">
      <c r="A8" s="2" t="s">
        <v>144</v>
      </c>
    </row>
    <row r="9" spans="1:2">
      <c r="A9" s="2" t="s">
        <v>124</v>
      </c>
    </row>
    <row r="10" spans="1:2">
      <c r="A10" s="2" t="s">
        <v>125</v>
      </c>
    </row>
    <row r="11" spans="1:2">
      <c r="A11" s="2" t="s">
        <v>126</v>
      </c>
    </row>
    <row r="12" spans="1:2">
      <c r="A12" s="2" t="s">
        <v>127</v>
      </c>
    </row>
    <row r="13" spans="1:2">
      <c r="A13" s="2" t="s">
        <v>128</v>
      </c>
    </row>
    <row r="14" spans="1:2">
      <c r="A14" s="2"/>
    </row>
    <row r="15" spans="1:2">
      <c r="A15" t="s">
        <v>110</v>
      </c>
      <c r="B15">
        <v>100</v>
      </c>
    </row>
    <row r="17" spans="1:9">
      <c r="A17" t="s">
        <v>132</v>
      </c>
      <c r="B17" t="s">
        <v>134</v>
      </c>
      <c r="D17" t="s">
        <v>136</v>
      </c>
      <c r="E17" t="s">
        <v>142</v>
      </c>
      <c r="F17" t="s">
        <v>141</v>
      </c>
      <c r="G17" t="s">
        <v>138</v>
      </c>
      <c r="I17" t="s">
        <v>139</v>
      </c>
    </row>
    <row r="18" spans="1:9" ht="17" customHeight="1">
      <c r="A18" s="3" t="s">
        <v>133</v>
      </c>
      <c r="B18" s="3" t="s">
        <v>135</v>
      </c>
      <c r="C18" s="3" t="s">
        <v>111</v>
      </c>
      <c r="D18" s="3" t="s">
        <v>135</v>
      </c>
      <c r="E18" s="3" t="s">
        <v>114</v>
      </c>
      <c r="F18" s="3" t="s">
        <v>137</v>
      </c>
      <c r="G18" s="3" t="s">
        <v>137</v>
      </c>
      <c r="H18" s="3" t="s">
        <v>113</v>
      </c>
      <c r="I18" s="3" t="s">
        <v>140</v>
      </c>
    </row>
    <row r="19" spans="1:9" ht="17" customHeight="1">
      <c r="A19" s="4" t="s">
        <v>143</v>
      </c>
      <c r="B19" s="4" t="s">
        <v>143</v>
      </c>
      <c r="C19" s="4" t="s">
        <v>143</v>
      </c>
      <c r="D19" s="4" t="s">
        <v>143</v>
      </c>
      <c r="E19" s="4" t="s">
        <v>143</v>
      </c>
      <c r="F19" s="4" t="s">
        <v>143</v>
      </c>
      <c r="G19" s="4" t="s">
        <v>143</v>
      </c>
      <c r="H19" s="4" t="s">
        <v>143</v>
      </c>
      <c r="I19" s="4" t="s">
        <v>143</v>
      </c>
    </row>
    <row r="20" spans="1:9" ht="17" customHeight="1">
      <c r="A20">
        <v>5</v>
      </c>
      <c r="B20">
        <f t="shared" ref="B20:B21" si="0">INT(60/(A20*50)*1000)</f>
        <v>240</v>
      </c>
      <c r="C20">
        <v>8000</v>
      </c>
      <c r="D20">
        <f t="shared" ref="D20:D21" si="1">1/C20*1000</f>
        <v>0.125</v>
      </c>
      <c r="E20">
        <f t="shared" ref="E20:E21" si="2">C20/$B$15</f>
        <v>80</v>
      </c>
      <c r="F20">
        <v>6</v>
      </c>
      <c r="G20">
        <f t="shared" ref="G20:G21" si="3">INT(B20/D20/F20)</f>
        <v>320</v>
      </c>
      <c r="H20">
        <f t="shared" ref="H20:H21" si="4">MIN(E20,G20)</f>
        <v>80</v>
      </c>
      <c r="I20">
        <f t="shared" ref="I20:I21" si="5">INT(C20/H20)</f>
        <v>100</v>
      </c>
    </row>
    <row r="21" spans="1:9" ht="17" customHeight="1">
      <c r="A21">
        <v>10</v>
      </c>
      <c r="B21">
        <f t="shared" si="0"/>
        <v>120</v>
      </c>
      <c r="C21">
        <v>8000</v>
      </c>
      <c r="D21">
        <f t="shared" si="1"/>
        <v>0.125</v>
      </c>
      <c r="E21">
        <f t="shared" si="2"/>
        <v>80</v>
      </c>
      <c r="F21">
        <v>6</v>
      </c>
      <c r="G21">
        <f t="shared" si="3"/>
        <v>160</v>
      </c>
      <c r="H21">
        <f t="shared" si="4"/>
        <v>80</v>
      </c>
      <c r="I21">
        <f t="shared" si="5"/>
        <v>100</v>
      </c>
    </row>
    <row r="22" spans="1:9">
      <c r="A22">
        <v>20</v>
      </c>
      <c r="B22">
        <f>INT(60/(A22*50)*1000)</f>
        <v>60</v>
      </c>
      <c r="C22">
        <v>8000</v>
      </c>
      <c r="D22">
        <f>1/C22*1000</f>
        <v>0.125</v>
      </c>
      <c r="E22">
        <f>C22/$B$15</f>
        <v>80</v>
      </c>
      <c r="F22">
        <v>6</v>
      </c>
      <c r="G22">
        <f>INT(B22/D22/F22)</f>
        <v>80</v>
      </c>
      <c r="H22">
        <f>MIN(E22,G22)</f>
        <v>80</v>
      </c>
      <c r="I22">
        <f>INT(C22/H22)</f>
        <v>100</v>
      </c>
    </row>
    <row r="23" spans="1:9">
      <c r="A23">
        <v>30</v>
      </c>
      <c r="B23">
        <f t="shared" ref="B23:B32" si="6">INT(60/(A23*50)*1000)</f>
        <v>40</v>
      </c>
      <c r="C23">
        <v>8000</v>
      </c>
      <c r="D23">
        <f t="shared" ref="D23:D32" si="7">1/C23*1000</f>
        <v>0.125</v>
      </c>
      <c r="E23">
        <f>C23/$B$15</f>
        <v>80</v>
      </c>
      <c r="F23">
        <v>4</v>
      </c>
      <c r="G23">
        <f>INT(B23/D23/F23)</f>
        <v>80</v>
      </c>
      <c r="H23">
        <f>MIN(E23,G23)</f>
        <v>80</v>
      </c>
      <c r="I23">
        <f>INT(C23/H23)</f>
        <v>100</v>
      </c>
    </row>
    <row r="24" spans="1:9">
      <c r="A24">
        <v>40</v>
      </c>
      <c r="B24">
        <f t="shared" si="6"/>
        <v>30</v>
      </c>
      <c r="C24">
        <v>8000</v>
      </c>
      <c r="D24">
        <f t="shared" si="7"/>
        <v>0.125</v>
      </c>
      <c r="E24">
        <f>C24/$B$15</f>
        <v>80</v>
      </c>
      <c r="F24">
        <v>3</v>
      </c>
      <c r="G24">
        <f>INT(B24/D24/F24)</f>
        <v>80</v>
      </c>
      <c r="H24">
        <f>MIN(E24,G24)</f>
        <v>80</v>
      </c>
      <c r="I24">
        <f>INT(C24/H24)</f>
        <v>100</v>
      </c>
    </row>
    <row r="25" spans="1:9">
      <c r="A25">
        <v>50</v>
      </c>
      <c r="B25">
        <f t="shared" si="6"/>
        <v>24</v>
      </c>
      <c r="C25">
        <v>8000</v>
      </c>
      <c r="D25">
        <f t="shared" si="7"/>
        <v>0.125</v>
      </c>
      <c r="E25">
        <f>C25/$B$15</f>
        <v>80</v>
      </c>
      <c r="F25">
        <v>2</v>
      </c>
      <c r="G25">
        <f>INT(B25/D25/F25)</f>
        <v>96</v>
      </c>
      <c r="H25">
        <f>MIN(E25,G25)</f>
        <v>80</v>
      </c>
      <c r="I25">
        <f>INT(C25/H25)</f>
        <v>100</v>
      </c>
    </row>
    <row r="26" spans="1:9">
      <c r="A26">
        <v>60</v>
      </c>
      <c r="B26">
        <f t="shared" si="6"/>
        <v>20</v>
      </c>
      <c r="C26">
        <v>8000</v>
      </c>
      <c r="D26">
        <f t="shared" si="7"/>
        <v>0.125</v>
      </c>
      <c r="E26">
        <f>C26/$B$15</f>
        <v>80</v>
      </c>
      <c r="F26">
        <v>2</v>
      </c>
      <c r="G26">
        <f>INT(B26/D26/F26)</f>
        <v>80</v>
      </c>
      <c r="H26">
        <f>MIN(E26,G26)</f>
        <v>80</v>
      </c>
      <c r="I26">
        <f>INT(C26/H26)</f>
        <v>100</v>
      </c>
    </row>
    <row r="27" spans="1:9">
      <c r="A27">
        <v>70</v>
      </c>
      <c r="B27">
        <f t="shared" si="6"/>
        <v>17</v>
      </c>
      <c r="C27">
        <v>8000</v>
      </c>
      <c r="D27">
        <f t="shared" si="7"/>
        <v>0.125</v>
      </c>
      <c r="E27">
        <f>C27/$B$15</f>
        <v>80</v>
      </c>
      <c r="F27">
        <v>1</v>
      </c>
      <c r="G27">
        <f>INT(B27/D27/F27)</f>
        <v>136</v>
      </c>
      <c r="H27">
        <f>MIN(E27,G27)</f>
        <v>80</v>
      </c>
      <c r="I27">
        <f>INT(C27/H27)</f>
        <v>100</v>
      </c>
    </row>
    <row r="28" spans="1:9">
      <c r="A28">
        <v>80</v>
      </c>
      <c r="B28">
        <f t="shared" si="6"/>
        <v>15</v>
      </c>
      <c r="C28">
        <v>8000</v>
      </c>
      <c r="D28">
        <f t="shared" si="7"/>
        <v>0.125</v>
      </c>
      <c r="E28">
        <f>C28/$B$15</f>
        <v>80</v>
      </c>
      <c r="F28">
        <v>1</v>
      </c>
      <c r="G28">
        <f>INT(B28/D28/F28)</f>
        <v>120</v>
      </c>
      <c r="H28">
        <f>MIN(E28,G28)</f>
        <v>80</v>
      </c>
      <c r="I28">
        <f>INT(C28/H28)</f>
        <v>100</v>
      </c>
    </row>
    <row r="29" spans="1:9">
      <c r="A29">
        <v>90</v>
      </c>
      <c r="B29">
        <f t="shared" si="6"/>
        <v>13</v>
      </c>
      <c r="C29">
        <v>8000</v>
      </c>
      <c r="D29">
        <f t="shared" si="7"/>
        <v>0.125</v>
      </c>
      <c r="E29">
        <f>C29/$B$15</f>
        <v>80</v>
      </c>
      <c r="F29">
        <v>1</v>
      </c>
      <c r="G29">
        <f>INT(B29/D29/F29)</f>
        <v>104</v>
      </c>
      <c r="H29">
        <f>MIN(E29,G29)</f>
        <v>80</v>
      </c>
      <c r="I29">
        <f>INT(C29/H29)</f>
        <v>100</v>
      </c>
    </row>
    <row r="30" spans="1:9">
      <c r="A30">
        <v>100</v>
      </c>
      <c r="B30">
        <f t="shared" si="6"/>
        <v>12</v>
      </c>
      <c r="C30">
        <v>8000</v>
      </c>
      <c r="D30">
        <f t="shared" si="7"/>
        <v>0.125</v>
      </c>
      <c r="E30">
        <f>C30/$B$15</f>
        <v>80</v>
      </c>
      <c r="F30">
        <v>1</v>
      </c>
      <c r="G30">
        <f>INT(B30/D30/F30)</f>
        <v>96</v>
      </c>
      <c r="H30">
        <f>MIN(E30,G30)</f>
        <v>80</v>
      </c>
      <c r="I30">
        <f>INT(C30/H30)</f>
        <v>100</v>
      </c>
    </row>
    <row r="31" spans="1:9">
      <c r="A31">
        <v>120</v>
      </c>
      <c r="B31">
        <f t="shared" si="6"/>
        <v>10</v>
      </c>
      <c r="C31">
        <v>8000</v>
      </c>
      <c r="D31">
        <f t="shared" si="7"/>
        <v>0.125</v>
      </c>
      <c r="E31">
        <f>C31/$B$15</f>
        <v>80</v>
      </c>
      <c r="F31">
        <v>1</v>
      </c>
      <c r="G31">
        <f>INT(B31/D31/F31)</f>
        <v>80</v>
      </c>
      <c r="H31">
        <f>MIN(E31,G31)</f>
        <v>80</v>
      </c>
      <c r="I31">
        <f>INT(C31/H31)</f>
        <v>100</v>
      </c>
    </row>
    <row r="32" spans="1:9">
      <c r="A32">
        <v>130</v>
      </c>
      <c r="B32">
        <f t="shared" si="6"/>
        <v>9</v>
      </c>
      <c r="C32">
        <v>8000</v>
      </c>
      <c r="D32">
        <f t="shared" si="7"/>
        <v>0.125</v>
      </c>
      <c r="E32">
        <f>C32/$B$15</f>
        <v>80</v>
      </c>
      <c r="F32">
        <v>1</v>
      </c>
      <c r="G32">
        <f>INT(B32/D32/F32)</f>
        <v>72</v>
      </c>
      <c r="H32">
        <f>MIN(E32,G32)</f>
        <v>72</v>
      </c>
      <c r="I32">
        <f>INT(C32/H32)</f>
        <v>111</v>
      </c>
    </row>
    <row r="34" spans="1:5">
      <c r="A34" t="s">
        <v>130</v>
      </c>
    </row>
    <row r="35" spans="1:5">
      <c r="A35" t="s">
        <v>115</v>
      </c>
    </row>
    <row r="36" spans="1:5">
      <c r="A36" t="s">
        <v>116</v>
      </c>
    </row>
    <row r="37" spans="1:5">
      <c r="A37" t="s">
        <v>117</v>
      </c>
      <c r="B37" t="s">
        <v>119</v>
      </c>
      <c r="C37" t="s">
        <v>114</v>
      </c>
      <c r="D37" t="s">
        <v>118</v>
      </c>
    </row>
    <row r="38" spans="1:5">
      <c r="A38">
        <v>8000</v>
      </c>
      <c r="B38">
        <v>8</v>
      </c>
      <c r="C38">
        <f>A38/B38</f>
        <v>1000</v>
      </c>
      <c r="D38">
        <f>1/A38*B38*1000</f>
        <v>1</v>
      </c>
    </row>
    <row r="39" spans="1:5">
      <c r="A39">
        <v>8000</v>
      </c>
      <c r="B39">
        <v>16</v>
      </c>
      <c r="C39">
        <f>A39/B39</f>
        <v>500</v>
      </c>
      <c r="D39">
        <f>1/A39*B39*1000</f>
        <v>2</v>
      </c>
      <c r="E39" t="s">
        <v>131</v>
      </c>
    </row>
    <row r="40" spans="1:5">
      <c r="A40">
        <v>8000</v>
      </c>
      <c r="B40">
        <v>32</v>
      </c>
      <c r="C40">
        <f>A40/B40</f>
        <v>250</v>
      </c>
      <c r="D40">
        <f>1/A40*B40*1000</f>
        <v>4</v>
      </c>
    </row>
    <row r="41" spans="1:5">
      <c r="A41">
        <v>8000</v>
      </c>
      <c r="B41">
        <v>64</v>
      </c>
      <c r="C41">
        <f t="shared" ref="C41:C44" si="8">A41/B41</f>
        <v>125</v>
      </c>
      <c r="D41">
        <f t="shared" ref="D41:D44" si="9">1/A41*B41*1000</f>
        <v>8</v>
      </c>
    </row>
    <row r="42" spans="1:5">
      <c r="A42">
        <v>8000</v>
      </c>
      <c r="B42">
        <v>128</v>
      </c>
      <c r="C42">
        <f t="shared" si="8"/>
        <v>62.5</v>
      </c>
      <c r="D42">
        <f t="shared" si="9"/>
        <v>16</v>
      </c>
    </row>
    <row r="43" spans="1:5">
      <c r="A43">
        <v>8000</v>
      </c>
      <c r="B43">
        <v>256</v>
      </c>
      <c r="C43">
        <f t="shared" si="8"/>
        <v>31.25</v>
      </c>
      <c r="D43">
        <f t="shared" si="9"/>
        <v>32</v>
      </c>
    </row>
    <row r="44" spans="1:5">
      <c r="A44">
        <v>8000</v>
      </c>
      <c r="B44">
        <v>512</v>
      </c>
      <c r="C44">
        <f t="shared" si="8"/>
        <v>15.625</v>
      </c>
      <c r="D44">
        <f t="shared" si="9"/>
        <v>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Landsman</dc:creator>
  <cp:lastModifiedBy>Richard Landsman</cp:lastModifiedBy>
  <dcterms:created xsi:type="dcterms:W3CDTF">2016-05-21T21:43:12Z</dcterms:created>
  <dcterms:modified xsi:type="dcterms:W3CDTF">2016-05-25T14:08:29Z</dcterms:modified>
</cp:coreProperties>
</file>