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File Dito\E-Learning UNPAM\Semester 7\UTS\SPK\UTS\"/>
    </mc:Choice>
  </mc:AlternateContent>
  <xr:revisionPtr revIDLastSave="0" documentId="13_ncr:1_{5B49B383-F470-481E-A8FA-4BDA5AA00F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M37" i="1" l="1"/>
  <c r="P28" i="1"/>
  <c r="M36" i="1"/>
  <c r="M35" i="1"/>
  <c r="M34" i="1"/>
  <c r="M33" i="1"/>
  <c r="M32" i="1"/>
  <c r="M31" i="1"/>
  <c r="M30" i="1"/>
  <c r="M28" i="1"/>
  <c r="M29" i="1"/>
  <c r="O12" i="1"/>
  <c r="B31" i="1" s="1"/>
  <c r="B30" i="1" l="1"/>
  <c r="B32" i="1"/>
  <c r="B33" i="1"/>
  <c r="B28" i="1"/>
  <c r="B29" i="1"/>
  <c r="P32" i="1" l="1"/>
  <c r="B47" i="1" s="1"/>
  <c r="P29" i="1"/>
  <c r="B44" i="1" s="1"/>
  <c r="P31" i="1"/>
  <c r="B46" i="1" s="1"/>
  <c r="P35" i="1"/>
  <c r="B50" i="1" s="1"/>
  <c r="P33" i="1"/>
  <c r="B48" i="1" s="1"/>
  <c r="B43" i="1"/>
  <c r="P34" i="1"/>
  <c r="B49" i="1" s="1"/>
  <c r="P36" i="1"/>
  <c r="B51" i="1" s="1"/>
  <c r="P30" i="1"/>
  <c r="B45" i="1" s="1"/>
  <c r="P37" i="1"/>
  <c r="B52" i="1" s="1"/>
  <c r="C52" i="1" l="1"/>
  <c r="C45" i="1"/>
  <c r="C49" i="1"/>
  <c r="C47" i="1"/>
  <c r="C51" i="1"/>
  <c r="C48" i="1"/>
  <c r="C50" i="1"/>
  <c r="C46" i="1"/>
  <c r="C43" i="1"/>
  <c r="C44" i="1"/>
</calcChain>
</file>

<file path=xl/sharedStrings.xml><?xml version="1.0" encoding="utf-8"?>
<sst xmlns="http://schemas.openxmlformats.org/spreadsheetml/2006/main" count="196" uniqueCount="135">
  <si>
    <t>Nama Smartphone</t>
  </si>
  <si>
    <t>Prosesor</t>
  </si>
  <si>
    <t>Baterai</t>
  </si>
  <si>
    <t>Harga (Rp)</t>
  </si>
  <si>
    <t>1.499.000</t>
  </si>
  <si>
    <t>Realme C11</t>
  </si>
  <si>
    <t>Vivo Y12s</t>
  </si>
  <si>
    <t>1.799.000</t>
  </si>
  <si>
    <t>Benefit/Cost</t>
  </si>
  <si>
    <t>Kriteria</t>
  </si>
  <si>
    <t>Keterangan</t>
  </si>
  <si>
    <t>C1</t>
  </si>
  <si>
    <t>C2</t>
  </si>
  <si>
    <t>C3</t>
  </si>
  <si>
    <t>C4</t>
  </si>
  <si>
    <t>C5</t>
  </si>
  <si>
    <t>Benefit</t>
  </si>
  <si>
    <t>Tingkat Prioritas</t>
  </si>
  <si>
    <t>Bobot</t>
  </si>
  <si>
    <t>Sangat Penting</t>
  </si>
  <si>
    <t>Penting</t>
  </si>
  <si>
    <t>Cukup Penting</t>
  </si>
  <si>
    <t>Tidak Cukup Penting</t>
  </si>
  <si>
    <t>Tidak Penting</t>
  </si>
  <si>
    <t xml:space="preserve">DATA </t>
  </si>
  <si>
    <t>KRITERIA</t>
  </si>
  <si>
    <t>Tingkat Prioritas Bobot</t>
  </si>
  <si>
    <t xml:space="preserve">                                </t>
  </si>
  <si>
    <t>Tingkat Kepentingan</t>
  </si>
  <si>
    <t>Nilai Bobot</t>
  </si>
  <si>
    <t>Tingkat Kepentingan Bobot</t>
  </si>
  <si>
    <t>NILAI</t>
  </si>
  <si>
    <t>KRITERIA PROSESOR</t>
  </si>
  <si>
    <t>KRITERIA BATERAI</t>
  </si>
  <si>
    <t>KRITERIA HARGA</t>
  </si>
  <si>
    <t>4001 – 5000 mAh</t>
  </si>
  <si>
    <t>3001 – 4000 mAh</t>
  </si>
  <si>
    <t>2001 – 3000 mAh</t>
  </si>
  <si>
    <t>0 - 2000 mAh</t>
  </si>
  <si>
    <t>5001 - 8000mAh</t>
  </si>
  <si>
    <t>ROM</t>
  </si>
  <si>
    <t>KRITERIA RAM</t>
  </si>
  <si>
    <t>C6</t>
  </si>
  <si>
    <t>RAM</t>
  </si>
  <si>
    <t>KRITERIA ROM</t>
  </si>
  <si>
    <t>16GB - 32GB</t>
  </si>
  <si>
    <t>0 - 256MB</t>
  </si>
  <si>
    <t>1 - 2GB</t>
  </si>
  <si>
    <t>Samsung</t>
  </si>
  <si>
    <t>Vivo</t>
  </si>
  <si>
    <t>Oppo</t>
  </si>
  <si>
    <t>Samsung Galaxy A01</t>
  </si>
  <si>
    <t>Qualcomm Snapdragon 439</t>
  </si>
  <si>
    <t>Samsung Galaxy M01</t>
  </si>
  <si>
    <t>1.999.000</t>
  </si>
  <si>
    <t>Xiaomi Redmi 9</t>
  </si>
  <si>
    <t>Mediatek Helio G80</t>
  </si>
  <si>
    <t>Mediatek Helio G35</t>
  </si>
  <si>
    <t>Realme C21</t>
  </si>
  <si>
    <t>1.699.000</t>
  </si>
  <si>
    <t>Oppo A15</t>
  </si>
  <si>
    <t>Mediatek Helio P35</t>
  </si>
  <si>
    <t>Oppo A53</t>
  </si>
  <si>
    <t>Qualcomm Snapdragon 460</t>
  </si>
  <si>
    <t>2.299.000</t>
  </si>
  <si>
    <t>Baterai (mAh)</t>
  </si>
  <si>
    <t>Vivo Y20</t>
  </si>
  <si>
    <t>2.099.000</t>
  </si>
  <si>
    <t>Xiaomi Redmi 9C</t>
  </si>
  <si>
    <t>1.899.000</t>
  </si>
  <si>
    <t>Realme</t>
  </si>
  <si>
    <t>Xiaomi</t>
  </si>
  <si>
    <t>RAM (GB)</t>
  </si>
  <si>
    <t>ROM (GB)</t>
  </si>
  <si>
    <t>Cost</t>
  </si>
  <si>
    <t>500.000 - 1.000.000</t>
  </si>
  <si>
    <t>2.001.000 - 2.499.000</t>
  </si>
  <si>
    <t>1.501.000 - 2.000.000</t>
  </si>
  <si>
    <t>1.001.000 - 1.500.000</t>
  </si>
  <si>
    <t>0 - 499.000</t>
  </si>
  <si>
    <t>KRITERIA SMARTPHONE</t>
  </si>
  <si>
    <t>PERBAIKAN/NORMALISASI BOBOT</t>
  </si>
  <si>
    <t>w1</t>
  </si>
  <si>
    <t>w2</t>
  </si>
  <si>
    <t>w3</t>
  </si>
  <si>
    <t>w4</t>
  </si>
  <si>
    <t>w5</t>
  </si>
  <si>
    <t>w6</t>
  </si>
  <si>
    <t>Pemberian Nilai Bobot Dari Setiap Data Alternatif Handphone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</si>
  <si>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</si>
  <si>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</si>
  <si>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</si>
  <si>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</si>
  <si>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</si>
  <si>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</si>
  <si>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</si>
  <si>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</si>
  <si>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</si>
  <si>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</si>
  <si>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</si>
  <si>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257 - 512MB</t>
  </si>
  <si>
    <t>2.1 - 4GB</t>
  </si>
  <si>
    <t>513MB - 999MB</t>
  </si>
  <si>
    <t>33 - 64GB</t>
  </si>
  <si>
    <t>8GB - 15GB</t>
  </si>
  <si>
    <t>4GB - 7GB</t>
  </si>
  <si>
    <t>0 - 3GB</t>
  </si>
  <si>
    <t>Nilai Vektor (s)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</si>
  <si>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</si>
  <si>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</si>
  <si>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</si>
  <si>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</si>
  <si>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</si>
  <si>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</si>
  <si>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</si>
  <si>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</si>
  <si>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</si>
  <si>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</si>
  <si>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</si>
  <si>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</si>
  <si>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</si>
  <si>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</si>
  <si>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</si>
  <si>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</si>
  <si>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</si>
  <si>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</si>
  <si>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</si>
  <si>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</si>
  <si>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Nilai Vektor (v)</t>
  </si>
  <si>
    <t>Nilai Vektor (V)</t>
  </si>
  <si>
    <t>RANK</t>
  </si>
  <si>
    <t xml:space="preserve">Kesimpulan : </t>
  </si>
  <si>
    <t>PENENTUAN RANKING</t>
  </si>
  <si>
    <t>REKOMENDASI PEMBELIAN SMARTPHONE ENTRY LEVEL</t>
  </si>
  <si>
    <t>Smartphone yang paling worth it untuk dibeli diantara range 0 - 2.500.00 (entry level) adalah Vivo A53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</si>
</sst>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Arial Black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Arial Black"/>
      <family val="2"/>
    </font>
    <font>
      <b/>
      <sz val="22"/>
      <color theme="1"/>
      <name val="Arial Black"/>
      <family val="2"/>
    </font>
    <font>
      <b/>
      <sz val="18"/>
      <color theme="1"/>
      <name val="Arial Black"/>
      <family val="2"/>
    </font>
    <font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b/>
      <sz val="20"/>
      <color theme="1"/>
      <name val="Arial Black"/>
      <family val="2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/>
    <xf numFmtId="0" fontId="11" fillId="0" borderId="0" xfId="0" applyFont="1"/>
    <xf numFmtId="0" fontId="12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3" fillId="0" borderId="0" xfId="0" applyFont="1"/>
  </cellXfs>
  <cellStyles count="1">
    <cellStyle name="Normal" xfId="0" builtinId="0"/>
  </cellStyles>
  <dxfs count="3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108856</xdr:colOff>
      <xdr:row>29</xdr:row>
      <xdr:rowOff>130627</xdr:rowOff>
    </xdr:from>
    <xdr:to>
      <xdr:col>13</xdr:col>
      <xdr:colOff>1684691</xdr:colOff>
      <xdr:row>31</xdr:row>
      <xdr:rowOff>152398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5CBB3-8FCC-4BFF-9099-5284C1E08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47427" y="6760027"/>
          <a:ext cx="1575835" cy="413657"/>
        </a:xfrm>
        <a:prstGeom prst="rect">
          <a:avLst/>
        </a:prstGeom>
      </xdr:spPr>
    </xdr:pic>
    <xdr:clientData/>
  </xdr:twoCellAnchor>
  <xdr:twoCellAnchor editAs="oneCell">
    <xdr:from>
      <xdr:col>16</xdr:col>
      <xdr:colOff>326571</xdr:colOff>
      <xdr:row>29</xdr:row>
      <xdr:rowOff>65314</xdr:rowOff>
    </xdr:from>
    <xdr:to>
      <xdr:col>17</xdr:col>
      <xdr:colOff>91652</xdr:colOff>
      <xdr:row>33</xdr:row>
      <xdr:rowOff>32658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28B12B-C858-C802-CF12-4F0B09B66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5971" y="6694714"/>
          <a:ext cx="1332624" cy="751115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141515</xdr:colOff>
      <xdr:row>28</xdr:row>
      <xdr:rowOff>97972</xdr:rowOff>
    </xdr:from>
    <xdr:to>
      <xdr:col>2</xdr:col>
      <xdr:colOff>1347744</xdr:colOff>
      <xdr:row>31</xdr:row>
      <xdr:rowOff>119743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DD99F7-1FC2-4A88-8BA9-F7BD30046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8601" y="6531429"/>
          <a:ext cx="1206229" cy="609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AD2D33-53DB-4D70-BE90-DDB091AC562D}" name="Table2" displayName="Table2" ref="A5:F15" totalsRowShown="0" headerRowDxfId="30" dataDxfId="29">
  <autoFilter ref="A5:F15" xr:uid="{07AD2D33-53DB-4D70-BE90-DDB091AC562D}"/>
  <tableColumns count="6">
    <tableColumn id="1" xr3:uid="{94CB1927-DB5A-4C27-98AD-01814F972F3B}" name="Nama Smartphone" dataDxfId="28"/>
    <tableColumn id="2" xr3:uid="{0F39DBBB-1375-48F5-94D0-2D10DAE5253F}" name="RAM (GB)" dataDxfId="27"/>
    <tableColumn id="6" xr3:uid="{EA5D7431-103D-40AD-8338-C453A86E5C3D}" name="ROM (GB)" dataDxfId="26"/>
    <tableColumn id="3" xr3:uid="{111397F0-56C3-4639-B183-EEE37971B284}" name="Prosesor" dataDxfId="25"/>
    <tableColumn id="4" xr3:uid="{8E67FDC6-C2E0-4553-ABD7-EC8F976D9D21}" name="Baterai (mAh)" dataDxfId="24"/>
    <tableColumn id="5" xr3:uid="{3EDF3043-E531-4431-8A58-F35B8C921F3D}" name="Harga (Rp)" dataDxfId="2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AAEC4D-6639-41A7-8245-5AA817E63D3B}" name="Table3" displayName="Table3" ref="I5:K11" totalsRowShown="0" headerRowDxfId="22">
  <autoFilter ref="I5:K11" xr:uid="{39AAEC4D-6639-41A7-8245-5AA817E63D3B}"/>
  <tableColumns count="3">
    <tableColumn id="1" xr3:uid="{919BF526-DCD6-42C1-8C62-7EE19D72A657}" name="Kriteria"/>
    <tableColumn id="2" xr3:uid="{C8C395FE-D19D-439C-8AE7-2FA28266BFAB}" name="Keterangan"/>
    <tableColumn id="3" xr3:uid="{C203D9E6-AD7F-4787-BF2B-2D6460F5F0B1}" name="Benefit/Cos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88AA1A-8D65-422C-8352-598D0810FB1E}" name="Table4" displayName="Table4" ref="M5:O12" totalsRowShown="0">
  <autoFilter ref="M5:O12" xr:uid="{1788AA1A-8D65-422C-8352-598D0810FB1E}"/>
  <tableColumns count="3">
    <tableColumn id="3" xr3:uid="{986C13E5-5657-490E-B414-3A968BB393DC}" name="Kriteria" dataDxfId="21"/>
    <tableColumn id="1" xr3:uid="{63EE52A6-FFDE-4B29-AF4A-4E7973D96EF8}" name="Tingkat Prioritas" dataDxfId="20" totalsRowDxfId="19"/>
    <tableColumn id="2" xr3:uid="{94DC59DA-C56A-4708-9ECF-FB3F70A737E8}" name="Bobot" dataDxfId="18" totalsRowDxfId="1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D415ED-455F-4EEA-9C81-D62439A1528B}" name="Table5" displayName="Table5" ref="R5:S10" totalsRowShown="0" headerRowDxfId="16">
  <autoFilter ref="R5:S10" xr:uid="{4ED415ED-455F-4EEA-9C81-D62439A1528B}"/>
  <tableColumns count="2">
    <tableColumn id="1" xr3:uid="{22E5C680-EE90-4DA1-BF3D-1A147AA9256F}" name="Tingkat Kepentingan"/>
    <tableColumn id="2" xr3:uid="{5A5E22AF-8D06-4175-8E0A-EFBC8972FAFB}" name="Nilai Bobot" dataDxfId="1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A58FE3-F74F-4EFC-A6B3-5BC8961C50FB}" name="Table29" displayName="Table29" ref="D28:J38" totalsRowShown="0" headerRowDxfId="14" dataDxfId="13">
  <autoFilter ref="D28:J38" xr:uid="{ADA58FE3-F74F-4EFC-A6B3-5BC8961C50FB}"/>
  <tableColumns count="7">
    <tableColumn id="14" xr3:uid="{D15257DB-D538-461A-A7E1-EA0A6755C648}" name="Alternatif" dataDxfId="12"/>
    <tableColumn id="13" xr3:uid="{79ABC3BC-50FF-44B0-90D8-1B1D3ECD4413}" name="C1" dataDxfId="11"/>
    <tableColumn id="1" xr3:uid="{12B45254-CF36-4137-998E-B9E63906E375}" name="C2" dataDxfId="10"/>
    <tableColumn id="2" xr3:uid="{B2FECAB4-B7BC-494C-994C-08F7AD20D443}" name="C3" dataDxfId="9"/>
    <tableColumn id="6" xr3:uid="{FCC46756-52B6-4318-92F3-7972A4B6BA24}" name="C4" dataDxfId="8"/>
    <tableColumn id="3" xr3:uid="{1B26A961-1344-4FEF-9C8E-0F92127CED87}" name="C5" dataDxfId="7"/>
    <tableColumn id="4" xr3:uid="{3B0A744F-AFEF-4835-B7AC-3DFBB4708F46}" name="C6" dataDxfId="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568488F-29E9-450F-95F9-D3A2675FFADF}" name="Table10" displayName="Table10" ref="A42:C52" totalsRowShown="0" headerRowBorderDxfId="5" tableBorderDxfId="4" totalsRowBorderDxfId="3">
  <autoFilter ref="A42:C52" xr:uid="{0568488F-29E9-450F-95F9-D3A2675FFADF}"/>
  <tableColumns count="3">
    <tableColumn id="1" xr3:uid="{52ED602F-0202-4B79-A8F7-9D85E0C0096D}" name="Nama Smartphone" dataDxfId="2"/>
    <tableColumn id="2" xr3:uid="{1B2C48B6-B612-4929-BB9F-1EFA1FF962FF}" name="Nilai Vektor (V)" dataDxfId="1">
      <calculatedColumnFormula>P28</calculatedColumnFormula>
    </tableColumn>
    <tableColumn id="3" xr3:uid="{A9FFCE46-5580-4618-ADBF-8566BEA9A773}" name="RANK" dataDxfId="0">
      <calculatedColumnFormula>RANK(B43,$B$43:$B$52,0)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topLeftCell="C1" zoomScale="85" zoomScaleNormal="85" workbookViewId="0">
      <selection activeCell="E43" sqref="E43"/>
    </sheetView>
  </sheetViews>
  <sheetFormatPr defaultRowHeight="15.6" x14ac:dyDescent="0.3"/>
  <cols>
    <col min="1" max="1" width="30.296875" customWidth="1"/>
    <col min="2" max="2" width="20.8984375" customWidth="1"/>
    <col min="3" max="3" width="19.8984375" customWidth="1"/>
    <col min="4" max="4" width="33.69921875" customWidth="1"/>
    <col min="5" max="5" width="14" customWidth="1"/>
    <col min="6" max="6" width="13.69921875" customWidth="1"/>
    <col min="7" max="7" width="15.296875" customWidth="1"/>
    <col min="8" max="8" width="13.8984375" customWidth="1"/>
    <col min="9" max="9" width="14.5" customWidth="1"/>
    <col min="10" max="10" width="28.3984375" customWidth="1"/>
    <col min="11" max="11" width="14.59765625" customWidth="1"/>
    <col min="12" max="12" width="22.796875" customWidth="1"/>
    <col min="13" max="13" width="22.296875" customWidth="1"/>
    <col min="14" max="14" width="26.09765625" customWidth="1"/>
    <col min="15" max="15" width="26.59765625" customWidth="1"/>
    <col min="16" max="16" width="20" customWidth="1"/>
    <col min="17" max="17" width="20.59765625" customWidth="1"/>
    <col min="18" max="18" width="28.19921875" customWidth="1"/>
    <col min="19" max="19" width="24.796875" customWidth="1"/>
  </cols>
  <sheetData>
    <row r="1" spans="1:19" ht="34.200000000000003" x14ac:dyDescent="0.8">
      <c r="D1" s="7" t="s">
        <v>133</v>
      </c>
      <c r="E1" s="25"/>
      <c r="L1" s="7"/>
      <c r="M1" s="17"/>
    </row>
    <row r="3" spans="1:19" ht="43.8" x14ac:dyDescent="1.05">
      <c r="C3" s="5" t="s">
        <v>24</v>
      </c>
      <c r="G3" s="3"/>
      <c r="I3" s="6" t="s">
        <v>25</v>
      </c>
      <c r="L3" s="15"/>
      <c r="M3" s="16" t="s">
        <v>26</v>
      </c>
      <c r="P3" s="8"/>
      <c r="Q3" s="8"/>
      <c r="R3" s="19" t="s">
        <v>30</v>
      </c>
    </row>
    <row r="4" spans="1:19" x14ac:dyDescent="0.3">
      <c r="N4" t="s">
        <v>27</v>
      </c>
    </row>
    <row r="5" spans="1:19" x14ac:dyDescent="0.3">
      <c r="A5" s="1" t="s">
        <v>0</v>
      </c>
      <c r="B5" s="1" t="s">
        <v>72</v>
      </c>
      <c r="C5" s="1" t="s">
        <v>73</v>
      </c>
      <c r="D5" s="1" t="s">
        <v>1</v>
      </c>
      <c r="E5" s="1" t="s">
        <v>65</v>
      </c>
      <c r="F5" s="1" t="s">
        <v>3</v>
      </c>
      <c r="I5" s="3" t="s">
        <v>9</v>
      </c>
      <c r="J5" s="3" t="s">
        <v>10</v>
      </c>
      <c r="K5" s="3" t="s">
        <v>8</v>
      </c>
      <c r="M5" s="2" t="s">
        <v>9</v>
      </c>
      <c r="N5" s="2" t="s">
        <v>17</v>
      </c>
      <c r="O5" s="2" t="s">
        <v>18</v>
      </c>
      <c r="R5" s="2" t="s">
        <v>28</v>
      </c>
      <c r="S5" s="2" t="s">
        <v>29</v>
      </c>
    </row>
    <row r="6" spans="1:19" x14ac:dyDescent="0.3">
      <c r="A6" s="4" t="s">
        <v>51</v>
      </c>
      <c r="B6" s="4">
        <v>2</v>
      </c>
      <c r="C6" s="4">
        <v>16</v>
      </c>
      <c r="D6" s="4" t="s">
        <v>52</v>
      </c>
      <c r="E6" s="4">
        <v>3000</v>
      </c>
      <c r="F6" s="4" t="s">
        <v>4</v>
      </c>
      <c r="I6" t="s">
        <v>11</v>
      </c>
      <c r="J6" t="s">
        <v>0</v>
      </c>
      <c r="K6" t="s">
        <v>16</v>
      </c>
      <c r="M6" t="s">
        <v>11</v>
      </c>
      <c r="N6" s="4" t="s">
        <v>21</v>
      </c>
      <c r="O6" s="2">
        <v>3</v>
      </c>
      <c r="R6" s="4" t="s">
        <v>19</v>
      </c>
      <c r="S6" s="2">
        <v>5</v>
      </c>
    </row>
    <row r="7" spans="1:19" x14ac:dyDescent="0.3">
      <c r="A7" s="4" t="s">
        <v>53</v>
      </c>
      <c r="B7" s="4">
        <v>3</v>
      </c>
      <c r="C7" s="4">
        <v>32</v>
      </c>
      <c r="D7" s="4" t="s">
        <v>52</v>
      </c>
      <c r="E7" s="4">
        <v>4000</v>
      </c>
      <c r="F7" s="4" t="s">
        <v>54</v>
      </c>
      <c r="I7" t="s">
        <v>12</v>
      </c>
      <c r="J7" t="s">
        <v>43</v>
      </c>
      <c r="K7" t="s">
        <v>16</v>
      </c>
      <c r="M7" t="s">
        <v>12</v>
      </c>
      <c r="N7" s="4" t="s">
        <v>20</v>
      </c>
      <c r="O7" s="2">
        <v>4</v>
      </c>
      <c r="R7" s="4" t="s">
        <v>20</v>
      </c>
      <c r="S7" s="2">
        <v>4</v>
      </c>
    </row>
    <row r="8" spans="1:19" x14ac:dyDescent="0.3">
      <c r="A8" s="4" t="s">
        <v>68</v>
      </c>
      <c r="B8" s="4">
        <v>3</v>
      </c>
      <c r="C8" s="4">
        <v>64</v>
      </c>
      <c r="D8" s="4" t="s">
        <v>57</v>
      </c>
      <c r="E8" s="4">
        <v>5000</v>
      </c>
      <c r="F8" s="4" t="s">
        <v>69</v>
      </c>
      <c r="I8" t="s">
        <v>13</v>
      </c>
      <c r="J8" t="s">
        <v>40</v>
      </c>
      <c r="K8" t="s">
        <v>16</v>
      </c>
      <c r="M8" t="s">
        <v>13</v>
      </c>
      <c r="N8" s="4" t="s">
        <v>20</v>
      </c>
      <c r="O8" s="2">
        <v>4</v>
      </c>
      <c r="R8" s="4" t="s">
        <v>21</v>
      </c>
      <c r="S8" s="2">
        <v>3</v>
      </c>
    </row>
    <row r="9" spans="1:19" x14ac:dyDescent="0.3">
      <c r="A9" s="4" t="s">
        <v>55</v>
      </c>
      <c r="B9" s="4">
        <v>3</v>
      </c>
      <c r="C9" s="4">
        <v>32</v>
      </c>
      <c r="D9" s="4" t="s">
        <v>56</v>
      </c>
      <c r="E9" s="4">
        <v>5020</v>
      </c>
      <c r="F9" s="4" t="s">
        <v>7</v>
      </c>
      <c r="I9" t="s">
        <v>14</v>
      </c>
      <c r="J9" t="s">
        <v>1</v>
      </c>
      <c r="K9" t="s">
        <v>16</v>
      </c>
      <c r="M9" t="s">
        <v>14</v>
      </c>
      <c r="N9" s="4" t="s">
        <v>19</v>
      </c>
      <c r="O9" s="2">
        <v>5</v>
      </c>
      <c r="R9" s="4" t="s">
        <v>22</v>
      </c>
      <c r="S9" s="2">
        <v>2</v>
      </c>
    </row>
    <row r="10" spans="1:19" x14ac:dyDescent="0.3">
      <c r="A10" s="4" t="s">
        <v>5</v>
      </c>
      <c r="B10" s="4">
        <v>2</v>
      </c>
      <c r="C10" s="4">
        <v>32</v>
      </c>
      <c r="D10" s="4" t="s">
        <v>57</v>
      </c>
      <c r="E10" s="4">
        <v>5000</v>
      </c>
      <c r="F10" s="4" t="s">
        <v>4</v>
      </c>
      <c r="I10" t="s">
        <v>15</v>
      </c>
      <c r="J10" t="s">
        <v>2</v>
      </c>
      <c r="K10" t="s">
        <v>16</v>
      </c>
      <c r="M10" t="s">
        <v>15</v>
      </c>
      <c r="N10" s="4" t="s">
        <v>21</v>
      </c>
      <c r="O10" s="2">
        <v>1</v>
      </c>
      <c r="R10" t="s">
        <v>23</v>
      </c>
      <c r="S10" s="2">
        <v>1</v>
      </c>
    </row>
    <row r="11" spans="1:19" x14ac:dyDescent="0.3">
      <c r="A11" s="4" t="s">
        <v>58</v>
      </c>
      <c r="B11" s="4">
        <v>3</v>
      </c>
      <c r="C11" s="4">
        <v>32</v>
      </c>
      <c r="D11" s="4" t="s">
        <v>57</v>
      </c>
      <c r="E11" s="4">
        <v>5000</v>
      </c>
      <c r="F11" s="4" t="s">
        <v>59</v>
      </c>
      <c r="I11" t="s">
        <v>42</v>
      </c>
      <c r="J11" t="s">
        <v>3</v>
      </c>
      <c r="K11" t="s">
        <v>74</v>
      </c>
      <c r="M11" t="s">
        <v>42</v>
      </c>
      <c r="N11" s="4" t="s">
        <v>22</v>
      </c>
      <c r="O11" s="2">
        <v>2</v>
      </c>
    </row>
    <row r="12" spans="1:19" x14ac:dyDescent="0.3">
      <c r="A12" s="4" t="s">
        <v>60</v>
      </c>
      <c r="B12" s="4">
        <v>3</v>
      </c>
      <c r="C12" s="4">
        <v>32</v>
      </c>
      <c r="D12" s="4" t="s">
        <v>61</v>
      </c>
      <c r="E12" s="4">
        <v>4230</v>
      </c>
      <c r="F12" s="4" t="s">
        <v>59</v>
      </c>
      <c r="M12" s="4"/>
      <c r="N12" s="4"/>
      <c r="O12" s="2">
        <f>SUM(O6:O11)</f>
        <v>19</v>
      </c>
    </row>
    <row r="13" spans="1:19" x14ac:dyDescent="0.3">
      <c r="A13" s="4" t="s">
        <v>62</v>
      </c>
      <c r="B13" s="4">
        <v>4</v>
      </c>
      <c r="C13" s="4">
        <v>64</v>
      </c>
      <c r="D13" s="4" t="s">
        <v>63</v>
      </c>
      <c r="E13" s="4">
        <v>5000</v>
      </c>
      <c r="F13" s="4" t="s">
        <v>64</v>
      </c>
      <c r="M13" s="4"/>
      <c r="N13" s="4"/>
      <c r="O13" s="2"/>
    </row>
    <row r="14" spans="1:19" x14ac:dyDescent="0.3">
      <c r="A14" s="4" t="s">
        <v>6</v>
      </c>
      <c r="B14" s="4">
        <v>3</v>
      </c>
      <c r="C14" s="4">
        <v>32</v>
      </c>
      <c r="D14" s="4" t="s">
        <v>61</v>
      </c>
      <c r="E14" s="4">
        <v>5000</v>
      </c>
      <c r="F14" s="4" t="s">
        <v>59</v>
      </c>
    </row>
    <row r="15" spans="1:19" x14ac:dyDescent="0.3">
      <c r="A15" s="4" t="s">
        <v>66</v>
      </c>
      <c r="B15" s="4">
        <v>4</v>
      </c>
      <c r="C15" s="4">
        <v>64</v>
      </c>
      <c r="D15" s="4" t="s">
        <v>63</v>
      </c>
      <c r="E15" s="4">
        <v>5000</v>
      </c>
      <c r="F15" s="4" t="s">
        <v>67</v>
      </c>
    </row>
    <row r="18" spans="1:17" ht="28.8" x14ac:dyDescent="0.55000000000000004">
      <c r="A18" s="14" t="s">
        <v>80</v>
      </c>
      <c r="D18" s="13" t="s">
        <v>41</v>
      </c>
      <c r="G18" s="13" t="s">
        <v>44</v>
      </c>
      <c r="J18" s="14" t="s">
        <v>32</v>
      </c>
      <c r="M18" s="13" t="s">
        <v>33</v>
      </c>
      <c r="P18" s="13" t="s">
        <v>34</v>
      </c>
    </row>
    <row r="19" spans="1:17" x14ac:dyDescent="0.3">
      <c r="A19" s="10" t="s">
        <v>11</v>
      </c>
      <c r="B19" s="10" t="s">
        <v>31</v>
      </c>
      <c r="D19" s="10" t="s">
        <v>12</v>
      </c>
      <c r="E19" s="10" t="s">
        <v>31</v>
      </c>
      <c r="G19" s="10" t="s">
        <v>13</v>
      </c>
      <c r="H19" s="10" t="s">
        <v>31</v>
      </c>
      <c r="J19" s="10" t="s">
        <v>14</v>
      </c>
      <c r="K19" s="10" t="s">
        <v>31</v>
      </c>
      <c r="M19" s="10" t="s">
        <v>15</v>
      </c>
      <c r="N19" s="10" t="s">
        <v>31</v>
      </c>
      <c r="P19" s="10" t="s">
        <v>42</v>
      </c>
      <c r="Q19" s="10" t="s">
        <v>31</v>
      </c>
    </row>
    <row r="20" spans="1:17" x14ac:dyDescent="0.3">
      <c r="A20" s="9" t="s">
        <v>48</v>
      </c>
      <c r="B20" s="11">
        <v>5</v>
      </c>
      <c r="D20" s="9" t="s">
        <v>101</v>
      </c>
      <c r="E20" s="11">
        <v>5</v>
      </c>
      <c r="G20" s="9" t="s">
        <v>103</v>
      </c>
      <c r="H20" s="11">
        <v>5</v>
      </c>
      <c r="J20" s="9" t="s">
        <v>56</v>
      </c>
      <c r="K20" s="11">
        <v>5</v>
      </c>
      <c r="M20" s="9" t="s">
        <v>39</v>
      </c>
      <c r="N20" s="12">
        <v>5</v>
      </c>
      <c r="P20" s="9" t="s">
        <v>76</v>
      </c>
      <c r="Q20" s="11">
        <v>5</v>
      </c>
    </row>
    <row r="21" spans="1:17" x14ac:dyDescent="0.3">
      <c r="A21" s="9" t="s">
        <v>50</v>
      </c>
      <c r="B21" s="11">
        <v>4</v>
      </c>
      <c r="D21" s="9" t="s">
        <v>47</v>
      </c>
      <c r="E21" s="11">
        <v>4</v>
      </c>
      <c r="G21" s="9" t="s">
        <v>45</v>
      </c>
      <c r="H21" s="11">
        <v>4</v>
      </c>
      <c r="J21" s="9" t="s">
        <v>63</v>
      </c>
      <c r="K21" s="11">
        <v>4</v>
      </c>
      <c r="M21" s="9" t="s">
        <v>35</v>
      </c>
      <c r="N21" s="12">
        <v>4</v>
      </c>
      <c r="P21" s="9" t="s">
        <v>77</v>
      </c>
      <c r="Q21" s="11">
        <v>4</v>
      </c>
    </row>
    <row r="22" spans="1:17" x14ac:dyDescent="0.3">
      <c r="A22" t="s">
        <v>49</v>
      </c>
      <c r="B22" s="11">
        <v>3</v>
      </c>
      <c r="D22" s="9" t="s">
        <v>102</v>
      </c>
      <c r="E22" s="11">
        <v>3</v>
      </c>
      <c r="G22" s="9" t="s">
        <v>104</v>
      </c>
      <c r="H22" s="11">
        <v>3</v>
      </c>
      <c r="J22" s="9" t="s">
        <v>57</v>
      </c>
      <c r="K22" s="11">
        <v>3</v>
      </c>
      <c r="M22" s="9" t="s">
        <v>36</v>
      </c>
      <c r="N22" s="12">
        <v>3</v>
      </c>
      <c r="P22" s="9" t="s">
        <v>78</v>
      </c>
      <c r="Q22" s="11">
        <v>3</v>
      </c>
    </row>
    <row r="23" spans="1:17" x14ac:dyDescent="0.3">
      <c r="A23" s="9" t="s">
        <v>70</v>
      </c>
      <c r="B23" s="11">
        <v>2</v>
      </c>
      <c r="D23" s="9" t="s">
        <v>100</v>
      </c>
      <c r="E23" s="11">
        <v>2</v>
      </c>
      <c r="G23" s="9" t="s">
        <v>105</v>
      </c>
      <c r="H23" s="11">
        <v>2</v>
      </c>
      <c r="J23" s="9" t="s">
        <v>61</v>
      </c>
      <c r="K23" s="11">
        <v>2</v>
      </c>
      <c r="M23" s="9" t="s">
        <v>37</v>
      </c>
      <c r="N23" s="12">
        <v>2</v>
      </c>
      <c r="P23" s="9" t="s">
        <v>75</v>
      </c>
      <c r="Q23" s="11">
        <v>2</v>
      </c>
    </row>
    <row r="24" spans="1:17" x14ac:dyDescent="0.3">
      <c r="A24" s="9" t="s">
        <v>71</v>
      </c>
      <c r="B24" s="11">
        <v>2</v>
      </c>
      <c r="D24" s="9" t="s">
        <v>46</v>
      </c>
      <c r="E24" s="11">
        <v>1</v>
      </c>
      <c r="G24" s="9" t="s">
        <v>106</v>
      </c>
      <c r="H24" s="11">
        <v>1</v>
      </c>
      <c r="J24" s="9" t="s">
        <v>52</v>
      </c>
      <c r="K24" s="11">
        <v>2</v>
      </c>
      <c r="M24" s="9" t="s">
        <v>38</v>
      </c>
      <c r="N24" s="12">
        <v>1</v>
      </c>
      <c r="P24" s="9" t="s">
        <v>79</v>
      </c>
      <c r="Q24" s="11">
        <v>1</v>
      </c>
    </row>
    <row r="27" spans="1:17" ht="28.8" x14ac:dyDescent="0.55000000000000004">
      <c r="A27" s="13" t="s">
        <v>81</v>
      </c>
      <c r="D27" s="13" t="s">
        <v>88</v>
      </c>
      <c r="L27" s="13" t="s">
        <v>107</v>
      </c>
      <c r="O27" s="13" t="s">
        <v>128</v>
      </c>
    </row>
    <row r="28" spans="1:17" x14ac:dyDescent="0.3">
      <c r="A28" s="9" t="s">
        <v>82</v>
      </c>
      <c r="B28" s="9">
        <f>O6/O12</f>
        <v>0.15789473684210525</v>
      </c>
      <c r="D28" s="1" t="s">
        <v>89</v>
      </c>
      <c r="E28" s="1" t="s">
        <v>11</v>
      </c>
      <c r="F28" s="1" t="s">
        <v>12</v>
      </c>
      <c r="G28" s="1" t="s">
        <v>13</v>
      </c>
      <c r="H28" s="1" t="s">
        <v>14</v>
      </c>
      <c r="I28" s="1" t="s">
        <v>15</v>
      </c>
      <c r="J28" s="1" t="s">
        <v>42</v>
      </c>
      <c r="L28" s="9" t="s">
        <v>108</v>
      </c>
      <c r="M28" s="9">
        <f>(E29^B28)*(F29^B29)*(G29^B30)*(H29^B31)*(I29*B32)*(J29^-B33)</f>
        <v>0.26009628747168634</v>
      </c>
      <c r="O28" s="9" t="s">
        <v>118</v>
      </c>
      <c r="P28" s="9">
        <f>M28/(M28+M29+M30+M31+M32+M33+M34+M35+M36+M37)</f>
        <v>1.0443420848046158E-2</v>
      </c>
    </row>
    <row r="29" spans="1:17" x14ac:dyDescent="0.3">
      <c r="A29" s="9" t="s">
        <v>83</v>
      </c>
      <c r="B29" s="9">
        <f>O7/O12</f>
        <v>0.21052631578947367</v>
      </c>
      <c r="D29" s="4" t="s">
        <v>90</v>
      </c>
      <c r="E29" s="4">
        <v>5</v>
      </c>
      <c r="F29" s="4">
        <v>4</v>
      </c>
      <c r="G29" s="4">
        <v>4</v>
      </c>
      <c r="H29" s="4">
        <v>2</v>
      </c>
      <c r="I29" s="4">
        <v>2</v>
      </c>
      <c r="J29" s="4">
        <v>3</v>
      </c>
      <c r="L29" s="9" t="s">
        <v>109</v>
      </c>
      <c r="M29" s="9">
        <f>(E30^B28)*(F30^B29)*(G30^B30)*(H30^B31)*(I30^B32)*(J30^-B33)</f>
        <v>2.6620736433237115</v>
      </c>
      <c r="O29" s="9" t="s">
        <v>119</v>
      </c>
      <c r="P29" s="9">
        <f>M29/(M28+M29+M30+M31+M32+M33+M34+M35+M36+M37)</f>
        <v>0.1068879362176495</v>
      </c>
    </row>
    <row r="30" spans="1:17" x14ac:dyDescent="0.3">
      <c r="A30" s="9" t="s">
        <v>84</v>
      </c>
      <c r="B30" s="9">
        <f>O8/O12</f>
        <v>0.21052631578947367</v>
      </c>
      <c r="D30" s="4" t="s">
        <v>91</v>
      </c>
      <c r="E30" s="4">
        <v>5</v>
      </c>
      <c r="F30" s="4">
        <v>5</v>
      </c>
      <c r="G30" s="4">
        <v>4</v>
      </c>
      <c r="H30" s="4">
        <v>2</v>
      </c>
      <c r="I30" s="4">
        <v>3</v>
      </c>
      <c r="J30" s="4">
        <v>4</v>
      </c>
      <c r="L30" s="9" t="s">
        <v>110</v>
      </c>
      <c r="M30" s="9">
        <f>(E31^B28)*(F31^B29)*(G31^B30)*(H31^B31)*(I31^B32)*(J31^-B33)</f>
        <v>2.7271251506381096</v>
      </c>
      <c r="O30" s="9" t="s">
        <v>120</v>
      </c>
      <c r="P30" s="9">
        <f>M30/(M28+M29+M30+M31+M32+M33+M34+M35+M36+M37)</f>
        <v>0.1094998930213696</v>
      </c>
    </row>
    <row r="31" spans="1:17" x14ac:dyDescent="0.3">
      <c r="A31" s="9" t="s">
        <v>85</v>
      </c>
      <c r="B31" s="9">
        <f>O9/O12</f>
        <v>0.26315789473684209</v>
      </c>
      <c r="D31" s="4" t="s">
        <v>92</v>
      </c>
      <c r="E31" s="4">
        <v>2</v>
      </c>
      <c r="F31" s="4">
        <v>5</v>
      </c>
      <c r="G31" s="4">
        <v>5</v>
      </c>
      <c r="H31" s="4">
        <v>3</v>
      </c>
      <c r="I31" s="4">
        <v>4</v>
      </c>
      <c r="J31" s="4">
        <v>4</v>
      </c>
      <c r="L31" s="9" t="s">
        <v>111</v>
      </c>
      <c r="M31" s="9">
        <f>(E32^B28)*(F32^B29)*(G32^B30)*(H32^B31)*(I32^B32)*(J32^-B33)</f>
        <v>3.01151296718704</v>
      </c>
      <c r="O31" s="9" t="s">
        <v>121</v>
      </c>
      <c r="P31" s="9">
        <f>M31/(M28+M29+M30+M31+M32+M33+M34+M35+M36+M37)</f>
        <v>0.12091867058696917</v>
      </c>
    </row>
    <row r="32" spans="1:17" x14ac:dyDescent="0.3">
      <c r="A32" s="9" t="s">
        <v>86</v>
      </c>
      <c r="B32" s="9">
        <f>O10/O12</f>
        <v>5.2631578947368418E-2</v>
      </c>
      <c r="D32" s="4" t="s">
        <v>93</v>
      </c>
      <c r="E32" s="4">
        <v>2</v>
      </c>
      <c r="F32" s="4">
        <v>5</v>
      </c>
      <c r="G32" s="4">
        <v>4</v>
      </c>
      <c r="H32" s="4">
        <v>5</v>
      </c>
      <c r="I32" s="4">
        <v>5</v>
      </c>
      <c r="J32" s="4">
        <v>4</v>
      </c>
      <c r="L32" s="9" t="s">
        <v>112</v>
      </c>
      <c r="M32" s="9">
        <f>(E33^B28)*(F33^B29)*(G33^B30)*(H33^B31)*(I33^B32)*(J33^-B33)</f>
        <v>2.5588940153359387</v>
      </c>
      <c r="O32" s="9" t="s">
        <v>122</v>
      </c>
      <c r="P32" s="9">
        <f>M32/(M28+M29+M30+M31+M32+M33+M34+M35+M36+M37)</f>
        <v>0.10274505402392171</v>
      </c>
    </row>
    <row r="33" spans="1:16" x14ac:dyDescent="0.3">
      <c r="A33" s="9" t="s">
        <v>87</v>
      </c>
      <c r="B33" s="9">
        <f>O11/O12</f>
        <v>0.10526315789473684</v>
      </c>
      <c r="D33" s="4" t="s">
        <v>94</v>
      </c>
      <c r="E33" s="4">
        <v>2</v>
      </c>
      <c r="F33" s="4">
        <v>4</v>
      </c>
      <c r="G33" s="4">
        <v>4</v>
      </c>
      <c r="H33" s="4">
        <v>3</v>
      </c>
      <c r="I33" s="4">
        <v>4</v>
      </c>
      <c r="J33" s="4">
        <v>3</v>
      </c>
      <c r="L33" s="9" t="s">
        <v>113</v>
      </c>
      <c r="M33" s="9">
        <f>(E34^B28)*(F34^B29)*(G34^B30)*(H34^B31)*(I34^B32)*(J34^-B33)</f>
        <v>2.6019740481101619</v>
      </c>
      <c r="O33" s="9" t="s">
        <v>123</v>
      </c>
      <c r="P33" s="9">
        <f>M33/(M28+M29+M30+M31+M32+M33+M34+M35+M36+M37)</f>
        <v>0.1044748092495045</v>
      </c>
    </row>
    <row r="34" spans="1:16" x14ac:dyDescent="0.3">
      <c r="D34" s="4" t="s">
        <v>95</v>
      </c>
      <c r="E34" s="4">
        <v>2</v>
      </c>
      <c r="F34" s="4">
        <v>5</v>
      </c>
      <c r="G34" s="4">
        <v>4</v>
      </c>
      <c r="H34" s="4">
        <v>3</v>
      </c>
      <c r="I34" s="4">
        <v>4</v>
      </c>
      <c r="J34" s="4">
        <v>4</v>
      </c>
      <c r="L34" s="9" t="s">
        <v>114</v>
      </c>
      <c r="M34" s="9">
        <f>(E35^B28)*(F35^B29)*(G35^B30)*(H35^B31)*(I35^B32)*(J35^-B33)</f>
        <v>2.6091209234047672</v>
      </c>
      <c r="O34" s="9" t="s">
        <v>124</v>
      </c>
      <c r="P34" s="9">
        <f>M34/(M28+M29+M30+M31+M32+M33+M34+M35+M36+M37)</f>
        <v>0.10476177154018385</v>
      </c>
    </row>
    <row r="35" spans="1:16" x14ac:dyDescent="0.3">
      <c r="D35" s="4" t="s">
        <v>96</v>
      </c>
      <c r="E35" s="4">
        <v>4</v>
      </c>
      <c r="F35" s="4">
        <v>5</v>
      </c>
      <c r="G35" s="4">
        <v>4</v>
      </c>
      <c r="H35" s="4">
        <v>2</v>
      </c>
      <c r="I35" s="4">
        <v>4</v>
      </c>
      <c r="J35" s="4">
        <v>4</v>
      </c>
      <c r="L35" s="9" t="s">
        <v>115</v>
      </c>
      <c r="M35" s="9">
        <f>(E36^B28)*(F36^B29)*(G36^B30)*(H36^B31)*(I36^B32)*(J36^-B33)</f>
        <v>3.0585217516653573</v>
      </c>
      <c r="O35" s="9" t="s">
        <v>125</v>
      </c>
      <c r="P35" s="9">
        <f>M35/(M28+M29+M30+M31+M32+M33+M34+M35+M36+M37)</f>
        <v>0.12280617357532154</v>
      </c>
    </row>
    <row r="36" spans="1:16" x14ac:dyDescent="0.3">
      <c r="D36" s="4" t="s">
        <v>97</v>
      </c>
      <c r="E36" s="4">
        <v>4</v>
      </c>
      <c r="F36" s="4">
        <v>4</v>
      </c>
      <c r="G36" s="4">
        <v>5</v>
      </c>
      <c r="H36" s="4">
        <v>4</v>
      </c>
      <c r="I36" s="4">
        <v>4</v>
      </c>
      <c r="J36" s="4">
        <v>5</v>
      </c>
      <c r="L36" s="9" t="s">
        <v>116</v>
      </c>
      <c r="M36" s="9">
        <f>(E37^B28)*(F37^B29)*(G37^B30)*(H37^B31)*(I37^B32)*(J37^-B33)</f>
        <v>2.493256951742246</v>
      </c>
      <c r="O36" s="9" t="s">
        <v>126</v>
      </c>
      <c r="P36" s="9">
        <f>M36/(M28+M29+M30+M31+M32+M33+M34+M35+M36+M37)</f>
        <v>0.10010958588632471</v>
      </c>
    </row>
    <row r="37" spans="1:16" x14ac:dyDescent="0.3">
      <c r="D37" s="4" t="s">
        <v>98</v>
      </c>
      <c r="E37" s="4">
        <v>3</v>
      </c>
      <c r="F37" s="4">
        <v>5</v>
      </c>
      <c r="G37" s="4">
        <v>4</v>
      </c>
      <c r="H37" s="4">
        <v>2</v>
      </c>
      <c r="I37" s="4">
        <v>4</v>
      </c>
      <c r="J37" s="4">
        <v>4</v>
      </c>
      <c r="L37" s="9" t="s">
        <v>117</v>
      </c>
      <c r="M37" s="9">
        <f>(E38^B28)*(F38^B29)*(G38^B30)*(H38^B31)*(I38^B32)*(J38^-B33)</f>
        <v>2.9227011101667943</v>
      </c>
      <c r="O37" s="9" t="s">
        <v>127</v>
      </c>
      <c r="P37" s="9">
        <f>M37/(M28+M29+M30+M31+M32+M33+M34+M35+M36+M37)</f>
        <v>0.11735268505070928</v>
      </c>
    </row>
    <row r="38" spans="1:16" x14ac:dyDescent="0.3">
      <c r="D38" s="4" t="s">
        <v>99</v>
      </c>
      <c r="E38" s="4">
        <v>3</v>
      </c>
      <c r="F38" s="4">
        <v>4</v>
      </c>
      <c r="G38" s="4">
        <v>5</v>
      </c>
      <c r="H38" s="4">
        <v>4</v>
      </c>
      <c r="I38" s="4">
        <v>4</v>
      </c>
      <c r="J38" s="4">
        <v>5</v>
      </c>
    </row>
    <row r="41" spans="1:16" ht="28.8" x14ac:dyDescent="0.55000000000000004">
      <c r="A41" s="13" t="s">
        <v>132</v>
      </c>
    </row>
    <row r="42" spans="1:16" ht="25.8" x14ac:dyDescent="0.5">
      <c r="A42" s="22" t="s">
        <v>0</v>
      </c>
      <c r="B42" s="23" t="s">
        <v>129</v>
      </c>
      <c r="C42" s="24" t="s">
        <v>130</v>
      </c>
      <c r="E42" s="18" t="s">
        <v>131</v>
      </c>
      <c r="F42" s="18"/>
      <c r="G42" s="18"/>
      <c r="H42" s="18"/>
      <c r="I42" s="18"/>
      <c r="J42" s="18"/>
    </row>
    <row r="43" spans="1:16" ht="25.8" x14ac:dyDescent="0.5">
      <c r="A43" s="20" t="s">
        <v>51</v>
      </c>
      <c r="B43" s="11">
        <f t="shared" ref="B43:B52" si="0">P28</f>
        <v>1.0443420848046158E-2</v>
      </c>
      <c r="C43" s="9">
        <f t="shared" ref="C43:C52" si="1">RANK(B43,$B$43:$B$52,0)</f>
        <v>10</v>
      </c>
      <c r="E43" s="18" t="s">
        <v>134</v>
      </c>
      <c r="F43" s="18"/>
      <c r="G43" s="18"/>
      <c r="H43" s="18"/>
      <c r="I43" s="18"/>
      <c r="J43" s="18"/>
    </row>
    <row r="44" spans="1:16" x14ac:dyDescent="0.3">
      <c r="A44" s="20" t="s">
        <v>53</v>
      </c>
      <c r="B44" s="11">
        <f t="shared" si="0"/>
        <v>0.1068879362176495</v>
      </c>
      <c r="C44" s="9">
        <f t="shared" si="1"/>
        <v>5</v>
      </c>
    </row>
    <row r="45" spans="1:16" x14ac:dyDescent="0.3">
      <c r="A45" s="20" t="s">
        <v>68</v>
      </c>
      <c r="B45" s="11">
        <f t="shared" si="0"/>
        <v>0.1094998930213696</v>
      </c>
      <c r="C45" s="9">
        <f t="shared" si="1"/>
        <v>4</v>
      </c>
    </row>
    <row r="46" spans="1:16" x14ac:dyDescent="0.3">
      <c r="A46" s="20" t="s">
        <v>55</v>
      </c>
      <c r="B46" s="11">
        <f t="shared" si="0"/>
        <v>0.12091867058696917</v>
      </c>
      <c r="C46" s="9">
        <f t="shared" si="1"/>
        <v>2</v>
      </c>
    </row>
    <row r="47" spans="1:16" x14ac:dyDescent="0.3">
      <c r="A47" s="20" t="s">
        <v>5</v>
      </c>
      <c r="B47" s="11">
        <f t="shared" si="0"/>
        <v>0.10274505402392171</v>
      </c>
      <c r="C47" s="9">
        <f t="shared" si="1"/>
        <v>8</v>
      </c>
    </row>
    <row r="48" spans="1:16" x14ac:dyDescent="0.3">
      <c r="A48" s="20" t="s">
        <v>58</v>
      </c>
      <c r="B48" s="11">
        <f t="shared" si="0"/>
        <v>0.1044748092495045</v>
      </c>
      <c r="C48" s="9">
        <f t="shared" si="1"/>
        <v>7</v>
      </c>
    </row>
    <row r="49" spans="1:3" x14ac:dyDescent="0.3">
      <c r="A49" s="20" t="s">
        <v>60</v>
      </c>
      <c r="B49" s="11">
        <f t="shared" si="0"/>
        <v>0.10476177154018385</v>
      </c>
      <c r="C49" s="9">
        <f t="shared" si="1"/>
        <v>6</v>
      </c>
    </row>
    <row r="50" spans="1:3" x14ac:dyDescent="0.3">
      <c r="A50" s="20" t="s">
        <v>62</v>
      </c>
      <c r="B50" s="11">
        <f t="shared" si="0"/>
        <v>0.12280617357532154</v>
      </c>
      <c r="C50" s="9">
        <f t="shared" si="1"/>
        <v>1</v>
      </c>
    </row>
    <row r="51" spans="1:3" x14ac:dyDescent="0.3">
      <c r="A51" s="20" t="s">
        <v>6</v>
      </c>
      <c r="B51" s="11">
        <f t="shared" si="0"/>
        <v>0.10010958588632471</v>
      </c>
      <c r="C51" s="9">
        <f t="shared" si="1"/>
        <v>9</v>
      </c>
    </row>
    <row r="52" spans="1:3" x14ac:dyDescent="0.3">
      <c r="A52" s="21" t="s">
        <v>66</v>
      </c>
      <c r="B52" s="11">
        <f t="shared" si="0"/>
        <v>0.11735268505070928</v>
      </c>
      <c r="C52" s="9">
        <f t="shared" si="1"/>
        <v>3</v>
      </c>
    </row>
  </sheetData>
  <phoneticPr fontId="2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arifcahya dito</dc:creator>
  <cp:lastModifiedBy>arifcahya dito</cp:lastModifiedBy>
  <dcterms:created xsi:type="dcterms:W3CDTF">2023-10-28T11:49:41Z</dcterms:created>
  <dcterms:modified xsi:type="dcterms:W3CDTF">2023-10-31T11:39:01Z</dcterms:modified>
</cp:coreProperties>
</file>