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mc:AlternateContent xmlns:mc="http://schemas.openxmlformats.org/markup-compatibility/2006">
    <mc:Choice Requires="x15">
      <x15ac:absPath xmlns:x15ac="http://schemas.microsoft.com/office/spreadsheetml/2010/11/ac" url="https://softwareone-my.sharepoint.com/personal/steve_cardenas_softwareone_com/Documents/swo/SWAT/M&amp;O/"/>
    </mc:Choice>
  </mc:AlternateContent>
  <xr:revisionPtr revIDLastSave="376" documentId="8_{64C6C935-CDF9-6244-AF41-B63F5A5B7926}" xr6:coauthVersionLast="47" xr6:coauthVersionMax="47" xr10:uidLastSave="{BAAF6AF8-05D0-0748-88F3-15A47DCF58B9}"/>
  <bookViews>
    <workbookView showHorizontalScroll="0" xWindow="0" yWindow="500" windowWidth="28800" windowHeight="17500" tabRatio="722" activeTab="20" xr2:uid="{7C4049D7-DBB1-47E0-88E3-B4400F41DE18}"/>
  </bookViews>
  <sheets>
    <sheet name="VersionControl" sheetId="51" r:id="rId1"/>
    <sheet name="Results" sheetId="52" r:id="rId2"/>
    <sheet name="1.2 Tools" sheetId="55" r:id="rId3"/>
    <sheet name="1.3 Compare M&amp;O" sheetId="56" r:id="rId4"/>
    <sheet name="1. Env-Datacenters" sheetId="53" r:id="rId5"/>
    <sheet name="2. Services" sheetId="25" r:id="rId6"/>
    <sheet name="1. Applications" sheetId="23" r:id="rId7"/>
    <sheet name="SLA-SLO-SLI" sheetId="63" r:id="rId8"/>
    <sheet name="1. Applications X SLA" sheetId="62" r:id="rId9"/>
    <sheet name="Dashboard " sheetId="58" r:id="rId10"/>
    <sheet name="Dashboard use" sheetId="61" r:id="rId11"/>
    <sheet name="Questions" sheetId="57" r:id="rId12"/>
    <sheet name="3. Scenarios Test" sheetId="24" r:id="rId13"/>
    <sheet name="Enterprise Architecture" sheetId="8" state="hidden" r:id="rId14"/>
    <sheet name="CostOptimization" sheetId="11" state="hidden" r:id="rId15"/>
    <sheet name="Summary" sheetId="12" state="hidden" r:id="rId16"/>
    <sheet name="4. Team" sheetId="28" r:id="rId17"/>
    <sheet name="5. Policies" sheetId="35" r:id="rId18"/>
    <sheet name="ChatOps" sheetId="60" r:id="rId19"/>
    <sheet name="6. Alerts" sheetId="27" r:id="rId20"/>
    <sheet name="7. Services Vs Rules" sheetId="29" r:id="rId21"/>
    <sheet name="Actions" sheetId="22"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6" i="29" l="1"/>
  <c r="M34" i="29"/>
  <c r="N34" i="29"/>
  <c r="M35" i="29"/>
  <c r="M33" i="29"/>
  <c r="M29" i="29"/>
  <c r="M21" i="29"/>
  <c r="I25" i="29"/>
  <c r="I29" i="29"/>
  <c r="I31" i="29"/>
  <c r="I33" i="29"/>
  <c r="I21" i="29"/>
  <c r="E14" i="29"/>
  <c r="F14" i="29" s="1"/>
  <c r="D15" i="29"/>
  <c r="Y9" i="62"/>
  <c r="X9" i="62"/>
  <c r="W9" i="62"/>
  <c r="X2" i="62" s="1"/>
  <c r="Y4" i="62"/>
  <c r="X4" i="62"/>
  <c r="W4" i="62"/>
  <c r="N12" i="60"/>
  <c r="M12" i="60"/>
  <c r="L12" i="60"/>
  <c r="N4" i="60"/>
  <c r="M4" i="60"/>
  <c r="L4" i="60"/>
  <c r="M2" i="60"/>
  <c r="M9" i="53"/>
  <c r="L9" i="53"/>
  <c r="K9" i="53"/>
  <c r="M4" i="53"/>
  <c r="L4" i="53"/>
  <c r="K4" i="53"/>
  <c r="L2" i="53" s="1"/>
  <c r="O2" i="25"/>
  <c r="C14" i="52" s="1"/>
  <c r="J2" i="25"/>
  <c r="C13" i="52" s="1"/>
  <c r="N2" i="25"/>
  <c r="C12" i="52" s="1"/>
  <c r="K2" i="24"/>
  <c r="C11" i="52" s="1"/>
  <c r="Y8" i="24"/>
  <c r="Y5" i="24"/>
  <c r="Y6" i="24"/>
  <c r="Y4" i="24"/>
  <c r="N10" i="35"/>
  <c r="M10" i="35"/>
  <c r="L10" i="35"/>
  <c r="N4" i="35"/>
  <c r="M4" i="35"/>
  <c r="L4" i="35"/>
  <c r="L9" i="29"/>
  <c r="K9" i="29"/>
  <c r="J9" i="29"/>
  <c r="L4" i="29"/>
  <c r="K4" i="29"/>
  <c r="J4" i="29"/>
  <c r="N11" i="28"/>
  <c r="M11" i="28"/>
  <c r="L11" i="28"/>
  <c r="N4" i="28"/>
  <c r="M4" i="28"/>
  <c r="L4" i="28"/>
  <c r="U12" i="27"/>
  <c r="T12" i="27"/>
  <c r="S12" i="27"/>
  <c r="U4" i="27"/>
  <c r="T4" i="27"/>
  <c r="S4" i="27"/>
  <c r="G14" i="29" l="1"/>
  <c r="G15" i="29" s="1"/>
  <c r="F15" i="29"/>
  <c r="E15" i="29"/>
  <c r="T2" i="27"/>
  <c r="K2" i="29"/>
  <c r="M2" i="28"/>
  <c r="Y9" i="25"/>
  <c r="X9" i="25"/>
  <c r="W9" i="25"/>
  <c r="Y4" i="25"/>
  <c r="X4" i="25"/>
  <c r="W4" i="25"/>
  <c r="T10" i="24"/>
  <c r="S10" i="24"/>
  <c r="R10" i="24"/>
  <c r="T4" i="24"/>
  <c r="S4" i="24"/>
  <c r="R4" i="24"/>
  <c r="W9" i="23"/>
  <c r="V9" i="23"/>
  <c r="U9" i="23"/>
  <c r="W4" i="23"/>
  <c r="V4" i="23"/>
  <c r="U4" i="23"/>
  <c r="X2" i="25" l="1"/>
  <c r="S2" i="24"/>
  <c r="V2" i="23"/>
  <c r="L63" i="8" l="1"/>
  <c r="K63" i="8"/>
  <c r="J63" i="8"/>
  <c r="L62" i="8"/>
  <c r="K62" i="8"/>
  <c r="J62" i="8"/>
  <c r="L61" i="8"/>
  <c r="K61" i="8"/>
  <c r="J61" i="8"/>
  <c r="L60" i="8"/>
  <c r="K60" i="8"/>
  <c r="J60" i="8"/>
  <c r="L59" i="8"/>
  <c r="K59" i="8"/>
  <c r="J59" i="8"/>
  <c r="L58" i="8"/>
  <c r="K58" i="8"/>
  <c r="J58" i="8"/>
  <c r="L57" i="8"/>
  <c r="K57" i="8"/>
  <c r="J57" i="8"/>
  <c r="L56" i="8"/>
  <c r="K56" i="8"/>
  <c r="J56" i="8"/>
  <c r="L55" i="8"/>
  <c r="K55" i="8"/>
  <c r="J55" i="8"/>
  <c r="L54" i="8"/>
  <c r="K54" i="8"/>
  <c r="J54" i="8"/>
  <c r="L53" i="8"/>
  <c r="K53" i="8"/>
  <c r="J53" i="8"/>
  <c r="L52" i="8"/>
  <c r="K52" i="8"/>
  <c r="J52" i="8"/>
  <c r="J5" i="8"/>
  <c r="K5" i="8"/>
  <c r="L5" i="8"/>
  <c r="J6" i="8"/>
  <c r="K6" i="8"/>
  <c r="L6" i="8"/>
  <c r="J7" i="8"/>
  <c r="K7" i="8"/>
  <c r="L7" i="8"/>
  <c r="J8" i="8"/>
  <c r="K8" i="8"/>
  <c r="L8" i="8"/>
  <c r="J9" i="8"/>
  <c r="K9" i="8"/>
  <c r="L9" i="8"/>
  <c r="J10" i="8"/>
  <c r="K10" i="8"/>
  <c r="L10" i="8"/>
  <c r="J11" i="8"/>
  <c r="K11" i="8"/>
  <c r="L11" i="8"/>
  <c r="J12" i="8"/>
  <c r="K12" i="8"/>
  <c r="L12" i="8"/>
  <c r="J13" i="8"/>
  <c r="K13" i="8"/>
  <c r="L13" i="8"/>
  <c r="J14" i="8"/>
  <c r="K14" i="8"/>
  <c r="L14" i="8"/>
  <c r="J15" i="8"/>
  <c r="K15" i="8"/>
  <c r="L15" i="8"/>
  <c r="J16" i="8"/>
  <c r="K16" i="8"/>
  <c r="L16" i="8"/>
  <c r="J17" i="8"/>
  <c r="K17" i="8"/>
  <c r="L17" i="8"/>
  <c r="J18" i="8"/>
  <c r="K18" i="8"/>
  <c r="L18" i="8"/>
  <c r="J19" i="8"/>
  <c r="K19" i="8"/>
  <c r="L19" i="8"/>
  <c r="J20" i="8"/>
  <c r="K20" i="8"/>
  <c r="L20" i="8"/>
  <c r="J21" i="8"/>
  <c r="K21" i="8"/>
  <c r="L21" i="8"/>
  <c r="J22" i="8"/>
  <c r="K22" i="8"/>
  <c r="L22" i="8"/>
  <c r="J23" i="8"/>
  <c r="K23" i="8"/>
  <c r="L23" i="8"/>
  <c r="J24" i="8"/>
  <c r="K24" i="8"/>
  <c r="L24" i="8"/>
  <c r="J25" i="8"/>
  <c r="K25" i="8"/>
  <c r="L25" i="8"/>
  <c r="J26" i="8"/>
  <c r="K26" i="8"/>
  <c r="L26" i="8"/>
  <c r="J27" i="8"/>
  <c r="K27" i="8"/>
  <c r="L27" i="8"/>
  <c r="J28" i="8"/>
  <c r="K28" i="8"/>
  <c r="L28" i="8"/>
  <c r="J29" i="8"/>
  <c r="K29" i="8"/>
  <c r="L29" i="8"/>
  <c r="J30" i="8"/>
  <c r="K30" i="8"/>
  <c r="L30" i="8"/>
  <c r="J31" i="8"/>
  <c r="K31" i="8"/>
  <c r="L31" i="8"/>
  <c r="J32" i="8"/>
  <c r="K32" i="8"/>
  <c r="L32" i="8"/>
  <c r="J33" i="8"/>
  <c r="K33" i="8"/>
  <c r="L33" i="8"/>
  <c r="J34" i="8"/>
  <c r="K34" i="8"/>
  <c r="L34" i="8"/>
  <c r="J35" i="8"/>
  <c r="K35" i="8"/>
  <c r="L35" i="8"/>
  <c r="J36" i="8"/>
  <c r="K36" i="8"/>
  <c r="L36" i="8"/>
  <c r="J37" i="8"/>
  <c r="K37" i="8"/>
  <c r="L37" i="8"/>
  <c r="J38" i="8"/>
  <c r="K38" i="8"/>
  <c r="L38" i="8"/>
  <c r="J39" i="8"/>
  <c r="K39" i="8"/>
  <c r="L39" i="8"/>
  <c r="J40" i="8"/>
  <c r="K40" i="8"/>
  <c r="L40" i="8"/>
  <c r="J41" i="8"/>
  <c r="K41" i="8"/>
  <c r="L41" i="8"/>
  <c r="J42" i="8"/>
  <c r="K42" i="8"/>
  <c r="L42" i="8"/>
  <c r="J43" i="8"/>
  <c r="K43" i="8"/>
  <c r="L43" i="8"/>
  <c r="J44" i="8"/>
  <c r="K44" i="8"/>
  <c r="L44" i="8"/>
  <c r="J45" i="8"/>
  <c r="K45" i="8"/>
  <c r="L45" i="8"/>
  <c r="J46" i="8"/>
  <c r="K46" i="8"/>
  <c r="L46" i="8"/>
  <c r="J47" i="8"/>
  <c r="K47" i="8"/>
  <c r="L47" i="8"/>
  <c r="J48" i="8"/>
  <c r="K48" i="8"/>
  <c r="L48" i="8"/>
  <c r="J49" i="8"/>
  <c r="K49" i="8"/>
  <c r="L49" i="8"/>
  <c r="J50" i="8"/>
  <c r="K50" i="8"/>
  <c r="L50" i="8"/>
  <c r="J51" i="8"/>
  <c r="K51" i="8"/>
  <c r="L51" i="8"/>
  <c r="L4" i="8"/>
  <c r="K4" i="8"/>
  <c r="J4" i="8"/>
  <c r="D2" i="8" l="1"/>
  <c r="K2" i="8"/>
  <c r="K266" i="12" l="1"/>
  <c r="K257" i="12"/>
  <c r="H257" i="12"/>
  <c r="K247" i="12"/>
  <c r="H247" i="12"/>
  <c r="K238" i="12"/>
  <c r="H238" i="12"/>
  <c r="K227" i="12"/>
  <c r="H227" i="12"/>
  <c r="K216" i="12"/>
  <c r="K206" i="12"/>
  <c r="H206" i="12"/>
  <c r="K196" i="12"/>
  <c r="H196" i="12"/>
  <c r="K184" i="12"/>
  <c r="H184" i="12"/>
  <c r="K171" i="12"/>
  <c r="H171" i="12"/>
  <c r="K158" i="12"/>
  <c r="H158" i="12"/>
  <c r="K147" i="12"/>
  <c r="H147" i="12"/>
  <c r="K133" i="12"/>
  <c r="H133" i="12"/>
  <c r="K121" i="12"/>
  <c r="H121" i="12"/>
  <c r="K110" i="12"/>
  <c r="H110" i="12"/>
  <c r="K98" i="12"/>
  <c r="H98" i="12"/>
  <c r="K89" i="12"/>
  <c r="K77" i="12"/>
  <c r="K65" i="12"/>
  <c r="H65" i="12"/>
  <c r="K53" i="12"/>
  <c r="H53" i="12"/>
  <c r="K42" i="12"/>
  <c r="H42" i="12"/>
  <c r="K35" i="12"/>
  <c r="K27" i="12"/>
  <c r="H27" i="12"/>
  <c r="K16" i="12"/>
  <c r="H16" i="12"/>
  <c r="K7" i="12"/>
  <c r="H7" i="12"/>
  <c r="H266" i="12"/>
  <c r="H216" i="12"/>
  <c r="H89" i="12"/>
  <c r="H77" i="12"/>
  <c r="H35" i="12"/>
  <c r="J264" i="12"/>
  <c r="J265" i="12"/>
  <c r="J266" i="12"/>
  <c r="J267" i="12"/>
  <c r="J268" i="12"/>
  <c r="J263" i="12"/>
  <c r="J254" i="12"/>
  <c r="J255" i="12"/>
  <c r="J256" i="12"/>
  <c r="J257" i="12"/>
  <c r="J258" i="12"/>
  <c r="J259" i="12"/>
  <c r="J260" i="12"/>
  <c r="J253" i="12"/>
  <c r="J244" i="12"/>
  <c r="J245" i="12"/>
  <c r="J246" i="12"/>
  <c r="J247" i="12"/>
  <c r="J248" i="12"/>
  <c r="J249" i="12"/>
  <c r="J250" i="12"/>
  <c r="J243" i="12"/>
  <c r="J235" i="12"/>
  <c r="J236" i="12"/>
  <c r="J237" i="12"/>
  <c r="J238" i="12"/>
  <c r="J239" i="12"/>
  <c r="J240" i="12"/>
  <c r="J234" i="12"/>
  <c r="J223" i="12"/>
  <c r="J224" i="12"/>
  <c r="J225" i="12"/>
  <c r="J226" i="12"/>
  <c r="J227" i="12"/>
  <c r="J228" i="12"/>
  <c r="J229" i="12"/>
  <c r="J230" i="12"/>
  <c r="J231" i="12"/>
  <c r="J222" i="12"/>
  <c r="J216" i="12"/>
  <c r="J217" i="12"/>
  <c r="J213" i="12"/>
  <c r="J214" i="12"/>
  <c r="J215" i="12"/>
  <c r="J212" i="12"/>
  <c r="J203" i="12"/>
  <c r="J204" i="12"/>
  <c r="J205" i="12"/>
  <c r="J206" i="12"/>
  <c r="J207" i="12"/>
  <c r="J208" i="12"/>
  <c r="J209" i="12"/>
  <c r="J202" i="12"/>
  <c r="J193" i="12"/>
  <c r="J194" i="12"/>
  <c r="J195" i="12"/>
  <c r="J196" i="12"/>
  <c r="J197" i="12"/>
  <c r="J198" i="12"/>
  <c r="J199" i="12"/>
  <c r="J192" i="12"/>
  <c r="J177" i="12"/>
  <c r="J178" i="12"/>
  <c r="J179" i="12"/>
  <c r="J180" i="12"/>
  <c r="J181" i="12"/>
  <c r="J182" i="12"/>
  <c r="J183" i="12"/>
  <c r="J184" i="12"/>
  <c r="J185" i="12"/>
  <c r="J186" i="12"/>
  <c r="J187" i="12"/>
  <c r="J188" i="12"/>
  <c r="J176" i="12"/>
  <c r="J168" i="12"/>
  <c r="J169" i="12"/>
  <c r="J170" i="12"/>
  <c r="J171" i="12"/>
  <c r="J172" i="12"/>
  <c r="J173" i="12"/>
  <c r="J167" i="12"/>
  <c r="J155" i="12"/>
  <c r="J156" i="12"/>
  <c r="J157" i="12"/>
  <c r="J158" i="12"/>
  <c r="J159" i="12"/>
  <c r="J160" i="12"/>
  <c r="J161" i="12"/>
  <c r="J162" i="12"/>
  <c r="J154" i="12"/>
  <c r="J146" i="12"/>
  <c r="J147" i="12"/>
  <c r="J148" i="12"/>
  <c r="J149" i="12"/>
  <c r="J150" i="12"/>
  <c r="J151" i="12"/>
  <c r="J141" i="12"/>
  <c r="J142" i="12"/>
  <c r="J143" i="12"/>
  <c r="J144" i="12"/>
  <c r="J145" i="12"/>
  <c r="J140" i="12"/>
  <c r="J127" i="12"/>
  <c r="J128" i="12"/>
  <c r="J129" i="12"/>
  <c r="J130" i="12"/>
  <c r="J131" i="12"/>
  <c r="J132" i="12"/>
  <c r="J133" i="12"/>
  <c r="J134" i="12"/>
  <c r="J135" i="12"/>
  <c r="J136" i="12"/>
  <c r="J137" i="12"/>
  <c r="J126" i="12"/>
  <c r="J119" i="12"/>
  <c r="J120" i="12"/>
  <c r="J121" i="12"/>
  <c r="J122" i="12"/>
  <c r="J123" i="12"/>
  <c r="J118" i="12"/>
  <c r="J106" i="12"/>
  <c r="J107" i="12"/>
  <c r="J108" i="12"/>
  <c r="J109" i="12"/>
  <c r="J110" i="12"/>
  <c r="J111" i="12"/>
  <c r="J112" i="12"/>
  <c r="J113" i="12"/>
  <c r="J114" i="12"/>
  <c r="J115" i="12"/>
  <c r="J105" i="12"/>
  <c r="J95" i="12"/>
  <c r="J96" i="12"/>
  <c r="J97" i="12"/>
  <c r="J98" i="12"/>
  <c r="J99" i="12"/>
  <c r="J100" i="12"/>
  <c r="J94" i="12"/>
  <c r="J85" i="12"/>
  <c r="J86" i="12"/>
  <c r="J87" i="12"/>
  <c r="J88" i="12"/>
  <c r="J89" i="12"/>
  <c r="J90" i="12"/>
  <c r="J91" i="12"/>
  <c r="J84" i="12"/>
  <c r="J72" i="12"/>
  <c r="J73" i="12"/>
  <c r="J74" i="12"/>
  <c r="J75" i="12"/>
  <c r="J76" i="12"/>
  <c r="J77" i="12"/>
  <c r="J78" i="12"/>
  <c r="J79" i="12"/>
  <c r="J80" i="12"/>
  <c r="J81" i="12"/>
  <c r="J71" i="12"/>
  <c r="J60" i="12"/>
  <c r="J61" i="12"/>
  <c r="J62" i="12"/>
  <c r="J63" i="12"/>
  <c r="J64" i="12"/>
  <c r="J65" i="12"/>
  <c r="J66" i="12"/>
  <c r="J67" i="12"/>
  <c r="J68" i="12"/>
  <c r="J59" i="12"/>
  <c r="J48" i="12"/>
  <c r="J49" i="12"/>
  <c r="J50" i="12"/>
  <c r="J51" i="12"/>
  <c r="J52" i="12"/>
  <c r="J53" i="12"/>
  <c r="J54" i="12"/>
  <c r="J55" i="12"/>
  <c r="J56" i="12"/>
  <c r="J47" i="12"/>
  <c r="J40" i="12"/>
  <c r="J41" i="12"/>
  <c r="J42" i="12"/>
  <c r="J39" i="12"/>
  <c r="J33" i="12"/>
  <c r="J34" i="12"/>
  <c r="J35" i="12"/>
  <c r="J32" i="12"/>
  <c r="J24" i="12"/>
  <c r="J25" i="12"/>
  <c r="J26" i="12"/>
  <c r="J27" i="12"/>
  <c r="J28" i="12"/>
  <c r="J23" i="12"/>
  <c r="J13" i="12"/>
  <c r="J14" i="12"/>
  <c r="J15" i="12"/>
  <c r="J16" i="12"/>
  <c r="J17" i="12"/>
  <c r="J18" i="12"/>
  <c r="J19" i="12"/>
  <c r="J12" i="12"/>
  <c r="J4" i="12"/>
  <c r="J5" i="12"/>
  <c r="J6" i="12"/>
  <c r="J7" i="12"/>
  <c r="J8" i="12"/>
  <c r="J9" i="12"/>
  <c r="J3" i="12"/>
  <c r="L227" i="12" l="1"/>
  <c r="I227" i="12"/>
  <c r="L171" i="12"/>
  <c r="I171" i="12"/>
  <c r="L110" i="12"/>
  <c r="I110" i="12"/>
  <c r="L53" i="12"/>
  <c r="I53" i="12"/>
  <c r="K26" i="12"/>
  <c r="I7" i="12"/>
  <c r="K15" i="12"/>
  <c r="L7" i="12"/>
  <c r="K132" i="12"/>
  <c r="K265" i="12"/>
  <c r="K256" i="12"/>
  <c r="K246" i="12"/>
  <c r="K226" i="12"/>
  <c r="K205" i="12"/>
  <c r="K183" i="12"/>
  <c r="K157" i="12"/>
  <c r="K146" i="12"/>
  <c r="K120" i="12"/>
  <c r="K109" i="12"/>
  <c r="K237" i="12"/>
  <c r="K215" i="12"/>
  <c r="K195" i="12"/>
  <c r="K170" i="12"/>
  <c r="K97" i="12"/>
  <c r="K88" i="12"/>
  <c r="K76" i="12"/>
  <c r="K64" i="12"/>
  <c r="K52" i="12"/>
  <c r="K41" i="12"/>
  <c r="K34" i="12"/>
  <c r="K6" i="12"/>
  <c r="G264" i="12"/>
  <c r="G265" i="12"/>
  <c r="G266" i="12"/>
  <c r="G267" i="12"/>
  <c r="G268" i="12"/>
  <c r="G263" i="12"/>
  <c r="G254" i="12"/>
  <c r="G255" i="12"/>
  <c r="G256" i="12"/>
  <c r="G257" i="12"/>
  <c r="G258" i="12"/>
  <c r="G259" i="12"/>
  <c r="G260" i="12"/>
  <c r="G253" i="12"/>
  <c r="G244" i="12"/>
  <c r="G245" i="12"/>
  <c r="G246" i="12"/>
  <c r="G247" i="12"/>
  <c r="G248" i="12"/>
  <c r="G249" i="12"/>
  <c r="G250" i="12"/>
  <c r="G243" i="12"/>
  <c r="G235" i="12"/>
  <c r="G236" i="12"/>
  <c r="G237" i="12"/>
  <c r="G238" i="12"/>
  <c r="G239" i="12"/>
  <c r="G240" i="12"/>
  <c r="G234" i="12"/>
  <c r="G223" i="12"/>
  <c r="G224" i="12"/>
  <c r="G225" i="12"/>
  <c r="G226" i="12"/>
  <c r="G227" i="12"/>
  <c r="G228" i="12"/>
  <c r="G229" i="12"/>
  <c r="G230" i="12"/>
  <c r="G231" i="12"/>
  <c r="G222" i="12"/>
  <c r="G213" i="12"/>
  <c r="G214" i="12"/>
  <c r="G215" i="12"/>
  <c r="G216" i="12"/>
  <c r="G217" i="12"/>
  <c r="G212" i="12"/>
  <c r="G203" i="12"/>
  <c r="G204" i="12"/>
  <c r="G205" i="12"/>
  <c r="G206" i="12"/>
  <c r="G207" i="12"/>
  <c r="G208" i="12"/>
  <c r="G209" i="12"/>
  <c r="G202" i="12"/>
  <c r="G193" i="12"/>
  <c r="G194" i="12"/>
  <c r="G195" i="12"/>
  <c r="G196" i="12"/>
  <c r="G197" i="12"/>
  <c r="G198" i="12"/>
  <c r="G199" i="12"/>
  <c r="G192" i="12"/>
  <c r="G177" i="12"/>
  <c r="G178" i="12"/>
  <c r="G179" i="12"/>
  <c r="G180" i="12"/>
  <c r="G181" i="12"/>
  <c r="G182" i="12"/>
  <c r="G183" i="12"/>
  <c r="G184" i="12"/>
  <c r="G185" i="12"/>
  <c r="G186" i="12"/>
  <c r="G187" i="12"/>
  <c r="G188" i="12"/>
  <c r="G176" i="12"/>
  <c r="G168" i="12"/>
  <c r="G169" i="12"/>
  <c r="G170" i="12"/>
  <c r="G171" i="12"/>
  <c r="G172" i="12"/>
  <c r="G173" i="12"/>
  <c r="G167" i="12"/>
  <c r="G155" i="12"/>
  <c r="G156" i="12"/>
  <c r="G157" i="12"/>
  <c r="G158" i="12"/>
  <c r="G159" i="12"/>
  <c r="G160" i="12"/>
  <c r="G161" i="12"/>
  <c r="G162" i="12"/>
  <c r="G154" i="12"/>
  <c r="G141" i="12"/>
  <c r="G142" i="12"/>
  <c r="G143" i="12"/>
  <c r="G144" i="12"/>
  <c r="G145" i="12"/>
  <c r="G146" i="12"/>
  <c r="G147" i="12"/>
  <c r="G148" i="12"/>
  <c r="G149" i="12"/>
  <c r="G150" i="12"/>
  <c r="G151" i="12"/>
  <c r="G140" i="12"/>
  <c r="G127" i="12"/>
  <c r="G128" i="12"/>
  <c r="G129" i="12"/>
  <c r="G130" i="12"/>
  <c r="G131" i="12"/>
  <c r="G132" i="12"/>
  <c r="G133" i="12"/>
  <c r="G134" i="12"/>
  <c r="G135" i="12"/>
  <c r="G136" i="12"/>
  <c r="G137" i="12"/>
  <c r="G126" i="12"/>
  <c r="G119" i="12"/>
  <c r="G120" i="12"/>
  <c r="G121" i="12"/>
  <c r="G122" i="12"/>
  <c r="G123" i="12"/>
  <c r="G118" i="12"/>
  <c r="G106" i="12"/>
  <c r="G107" i="12"/>
  <c r="G108" i="12"/>
  <c r="G109" i="12"/>
  <c r="G110" i="12"/>
  <c r="G111" i="12"/>
  <c r="G112" i="12"/>
  <c r="G113" i="12"/>
  <c r="G114" i="12"/>
  <c r="G115" i="12"/>
  <c r="G105" i="12"/>
  <c r="G95" i="12"/>
  <c r="G96" i="12"/>
  <c r="G97" i="12"/>
  <c r="G98" i="12"/>
  <c r="G99" i="12"/>
  <c r="G100" i="12"/>
  <c r="G94" i="12"/>
  <c r="G85" i="12"/>
  <c r="G86" i="12"/>
  <c r="G87" i="12"/>
  <c r="G88" i="12"/>
  <c r="G89" i="12"/>
  <c r="G90" i="12"/>
  <c r="G91" i="12"/>
  <c r="G84" i="12"/>
  <c r="G72" i="12"/>
  <c r="G73" i="12"/>
  <c r="G74" i="12"/>
  <c r="G75" i="12"/>
  <c r="G76" i="12"/>
  <c r="G77" i="12"/>
  <c r="G78" i="12"/>
  <c r="G79" i="12"/>
  <c r="G80" i="12"/>
  <c r="G81" i="12"/>
  <c r="G71" i="12"/>
  <c r="G60" i="12"/>
  <c r="G61" i="12"/>
  <c r="G62" i="12"/>
  <c r="G63" i="12"/>
  <c r="G64" i="12"/>
  <c r="G65" i="12"/>
  <c r="G66" i="12"/>
  <c r="G67" i="12"/>
  <c r="G68" i="12"/>
  <c r="G59" i="12"/>
  <c r="G48" i="12"/>
  <c r="G49" i="12"/>
  <c r="G50" i="12"/>
  <c r="G51" i="12"/>
  <c r="G52" i="12"/>
  <c r="G53" i="12"/>
  <c r="G54" i="12"/>
  <c r="G55" i="12"/>
  <c r="G56" i="12"/>
  <c r="G47" i="12"/>
  <c r="G40" i="12"/>
  <c r="G41" i="12"/>
  <c r="G42" i="12"/>
  <c r="G39" i="12"/>
  <c r="G33" i="12"/>
  <c r="G34" i="12"/>
  <c r="G35" i="12"/>
  <c r="G32" i="12"/>
  <c r="G24" i="12"/>
  <c r="G25" i="12"/>
  <c r="G26" i="12"/>
  <c r="G27" i="12"/>
  <c r="G28" i="12"/>
  <c r="G23" i="12"/>
  <c r="G13" i="12"/>
  <c r="G14" i="12"/>
  <c r="G15" i="12"/>
  <c r="G16" i="12"/>
  <c r="G17" i="12"/>
  <c r="G18" i="12"/>
  <c r="G19" i="12"/>
  <c r="G12" i="12"/>
  <c r="G4" i="12"/>
  <c r="G5" i="12"/>
  <c r="G6" i="12"/>
  <c r="G7" i="12"/>
  <c r="G8" i="12"/>
  <c r="G9" i="12"/>
  <c r="G3" i="12"/>
  <c r="H97" i="12" l="1"/>
  <c r="H34" i="12"/>
  <c r="H26" i="12"/>
  <c r="H41" i="12"/>
  <c r="H265" i="12"/>
  <c r="H256" i="12"/>
  <c r="H246" i="12"/>
  <c r="H237" i="12"/>
  <c r="H226" i="12"/>
  <c r="H215" i="12"/>
  <c r="H205" i="12"/>
  <c r="H195" i="12"/>
  <c r="H183" i="12"/>
  <c r="H170" i="12"/>
  <c r="H157" i="12"/>
  <c r="H146" i="12"/>
  <c r="H132" i="12"/>
  <c r="H120" i="12"/>
  <c r="H109" i="12"/>
  <c r="H88" i="12"/>
  <c r="H76" i="12"/>
  <c r="H64" i="12"/>
  <c r="H52" i="12"/>
  <c r="H6" i="12"/>
  <c r="H15" i="12"/>
  <c r="D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2538156F-C53D-1C43-AF1B-163548E3E728}">
      <text>
        <r>
          <rPr>
            <b/>
            <sz val="10"/>
            <color rgb="FF000000"/>
            <rFont val="Tahoma"/>
            <family val="2"/>
          </rPr>
          <t>Microsoft Office User:</t>
        </r>
        <r>
          <rPr>
            <sz val="10"/>
            <color rgb="FF000000"/>
            <rFont val="Tahoma"/>
            <family val="2"/>
          </rPr>
          <t xml:space="preserve">
</t>
        </r>
        <r>
          <rPr>
            <sz val="10"/>
            <color rgb="FF000000"/>
            <rFont val="Tahoma"/>
            <family val="2"/>
          </rPr>
          <t xml:space="preserve">Needs 
</t>
        </r>
        <r>
          <rPr>
            <sz val="10"/>
            <color rgb="FF000000"/>
            <rFont val="Tahoma"/>
            <family val="2"/>
          </rPr>
          <t xml:space="preserve">Pains 
</t>
        </r>
        <r>
          <rPr>
            <sz val="10"/>
            <color rgb="FF000000"/>
            <rFont val="Tahoma"/>
            <family val="2"/>
          </rPr>
          <t>Requirements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620A10CA-DDC6-1741-B2B4-4B601BBFAE2C}">
      <text>
        <r>
          <rPr>
            <b/>
            <sz val="10"/>
            <color rgb="FF000000"/>
            <rFont val="Tahoma"/>
            <family val="2"/>
          </rPr>
          <t>Microsoft Office User:</t>
        </r>
        <r>
          <rPr>
            <sz val="10"/>
            <color rgb="FF000000"/>
            <rFont val="Tahoma"/>
            <family val="2"/>
          </rPr>
          <t xml:space="preserve">
</t>
        </r>
        <r>
          <rPr>
            <sz val="10"/>
            <color rgb="FF000000"/>
            <rFont val="Tahoma"/>
            <family val="2"/>
          </rPr>
          <t xml:space="preserve">Needs 
</t>
        </r>
        <r>
          <rPr>
            <sz val="10"/>
            <color rgb="FF000000"/>
            <rFont val="Tahoma"/>
            <family val="2"/>
          </rPr>
          <t xml:space="preserve">Pains 
</t>
        </r>
        <r>
          <rPr>
            <sz val="10"/>
            <color rgb="FF000000"/>
            <rFont val="Tahoma"/>
            <family val="2"/>
          </rPr>
          <t>Requirements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Hugo Alejandro Quintero Guzman</author>
  </authors>
  <commentList>
    <comment ref="C4" authorId="0" shapeId="0" xr:uid="{E41785C7-A6C4-49A6-AFA3-FCF0D059D54A}">
      <text>
        <r>
          <rPr>
            <b/>
            <sz val="9"/>
            <color indexed="81"/>
            <rFont val="Tahoma"/>
            <family val="2"/>
          </rPr>
          <t xml:space="preserve">
Cloud cost advisor enables you to act on cost management recommendations. Make sure that all stakeholders are in agreement regarding the implementation and timing of this change.</t>
        </r>
      </text>
    </comment>
    <comment ref="C5" authorId="0" shapeId="0" xr:uid="{0AA26E1B-9F39-491A-BD5A-40B751F678FF}">
      <text>
        <r>
          <rPr>
            <b/>
            <sz val="9"/>
            <color indexed="81"/>
            <rFont val="Tahoma"/>
            <family val="2"/>
          </rPr>
          <t xml:space="preserve">
Cost management is the process of effectively planning and controlling costs involved in your business.</t>
        </r>
      </text>
    </comment>
    <comment ref="C6" authorId="0" shapeId="0" xr:uid="{14E42F8C-2046-420D-9B0F-4C4AA109A784}">
      <text>
        <r>
          <rPr>
            <b/>
            <sz val="9"/>
            <color indexed="81"/>
            <rFont val="Tahoma"/>
            <family val="2"/>
          </rPr>
          <t xml:space="preserve">
Use resource tags so that custom cost report can be created</t>
        </r>
      </text>
    </comment>
    <comment ref="C7" authorId="0" shapeId="0" xr:uid="{EF04F912-0FD7-45FF-A153-81864266E33D}">
      <text>
        <r>
          <rPr>
            <b/>
            <sz val="9"/>
            <color indexed="81"/>
            <rFont val="Tahoma"/>
            <family val="2"/>
          </rPr>
          <t xml:space="preserve">
Create a team that is responsible for establishing and maintaining cost awareness across your organization. The team requires people from finance, technology, and business roles across the organization.</t>
        </r>
      </text>
    </comment>
    <comment ref="C8" authorId="0" shapeId="0" xr:uid="{28070132-61DD-4725-A1FF-EFBFC428EF92}">
      <text>
        <r>
          <rPr>
            <b/>
            <sz val="9"/>
            <color indexed="81"/>
            <rFont val="Tahoma"/>
            <family val="2"/>
          </rPr>
          <t xml:space="preserve">
Involve finance and technology teams in cost and usage discussions at all stages of your cloud journey. Teams regularly meet and discuss topics such as organizational goals and targets, current state of cost and usage, and financial and accounting practices.</t>
        </r>
      </text>
    </comment>
    <comment ref="C9" authorId="0" shapeId="0" xr:uid="{BD16CC1B-A2DE-4982-BC06-1C5AA4FA139B}">
      <text>
        <r>
          <rPr>
            <b/>
            <sz val="9"/>
            <color indexed="81"/>
            <rFont val="Tahoma"/>
            <family val="2"/>
          </rPr>
          <t xml:space="preserve">
Adjust existing organizational budgeting and forecasting processes to be compatible with the highly variable nature of cloud costs and usage. Processes must be dynamic using trend based or business driver-based algorithms, or a combination.</t>
        </r>
      </text>
    </comment>
    <comment ref="C10" authorId="0" shapeId="0" xr:uid="{DCB23C35-66A7-4C6B-9037-59371EC0B34C}">
      <text>
        <r>
          <rPr>
            <b/>
            <sz val="9"/>
            <color indexed="81"/>
            <rFont val="Tahoma"/>
            <family val="2"/>
          </rPr>
          <t xml:space="preserve">
Implement cost awareness into new or existing processes that impact usage, and leverage existing processes for cost awareness. Implement cost awareness into employee training.</t>
        </r>
      </text>
    </comment>
    <comment ref="C11" authorId="0" shapeId="0" xr:uid="{0254A40C-C495-4F00-99BE-AE2435375D46}">
      <text>
        <r>
          <rPr>
            <b/>
            <sz val="9"/>
            <color indexed="81"/>
            <rFont val="Tahoma"/>
            <family val="2"/>
          </rPr>
          <t xml:space="preserve">
Create budgets to provide notifications on cost and usage against targets. Have regular meetings to analyze this workload's cost efficiency and to promote cost aware culture.</t>
        </r>
      </text>
    </comment>
    <comment ref="C12" authorId="0" shapeId="0" xr:uid="{76733F94-778A-4FFB-A9B0-38EAB04C4C0B}">
      <text>
        <r>
          <rPr>
            <b/>
            <sz val="9"/>
            <color indexed="81"/>
            <rFont val="Tahoma"/>
            <family val="2"/>
          </rPr>
          <t xml:space="preserve">
Implement tooling and dashboards to monitor cost proactively for the workload. Do not just look at costs and categories when you receive notifications. This helps to identify positive trends and promote them throughout your organization.</t>
        </r>
      </text>
    </comment>
    <comment ref="C13" authorId="0" shapeId="0" xr:uid="{620129BA-BFEF-4258-8A57-E3722FD4D0A6}">
      <text>
        <r>
          <rPr>
            <b/>
            <sz val="9"/>
            <color indexed="81"/>
            <rFont val="Tahoma"/>
            <family val="2"/>
          </rPr>
          <t xml:space="preserve">
Consult regularly with experts on cloud products from vendors to consider which services and features provide lower cost. Review blogs and other information sources, and review anual releases events.</t>
        </r>
      </text>
    </comment>
    <comment ref="C16" authorId="0" shapeId="0" xr:uid="{A82CDA04-BB57-4565-B7CE-8A97CEB42B4E}">
      <text>
        <r>
          <rPr>
            <b/>
            <sz val="9"/>
            <color indexed="81"/>
            <rFont val="Tahoma"/>
            <family val="2"/>
          </rPr>
          <t xml:space="preserve">
Configure the Clod Vendor Cost and Usage Report, and Cost Explorer hourly granularity, to provide detailed cost and usage information. Configure your workload to have log entries for every delivered business outcome.</t>
        </r>
      </text>
    </comment>
    <comment ref="C17" authorId="0" shapeId="0" xr:uid="{6EF15C8E-C31D-48FC-BCF8-6F2AD47D5367}">
      <text>
        <r>
          <rPr>
            <b/>
            <sz val="9"/>
            <color indexed="81"/>
            <rFont val="Tahoma"/>
            <family val="2"/>
          </rPr>
          <t xml:space="preserve">
Identify organization categories that could be used to allocate cost within your organization.</t>
        </r>
      </text>
    </comment>
    <comment ref="C18" authorId="0" shapeId="0" xr:uid="{D3E8E36C-DCF0-4461-AB9E-340FEAAF80E0}">
      <text>
        <r>
          <rPr>
            <b/>
            <sz val="9"/>
            <color indexed="81"/>
            <rFont val="Tahoma"/>
            <family val="2"/>
          </rPr>
          <t xml:space="preserve">
Establish the organization metrics that are required for this workload. Example metrics of a workload are customer reports produced or web pages served to customers.</t>
        </r>
      </text>
    </comment>
    <comment ref="C19" authorId="0" shapeId="0" xr:uid="{ACFC939F-219F-4EBF-B0FB-69120AF4DE17}">
      <text>
        <r>
          <rPr>
            <b/>
            <sz val="9"/>
            <color indexed="81"/>
            <rFont val="Tahoma"/>
            <family val="2"/>
          </rPr>
          <t xml:space="preserve">
Define a tagging schema based on organization, and workload attributes, and cost allocation categories. Implement tagging across all resources. Use Cost Categories to group costs and usage according to organization attributes.</t>
        </r>
      </text>
    </comment>
    <comment ref="C20" authorId="0" shapeId="0" xr:uid="{AD9518A5-1A14-4832-9663-C1697AB65792}">
      <text>
        <r>
          <rPr>
            <b/>
            <sz val="9"/>
            <color indexed="81"/>
            <rFont val="Tahoma"/>
            <family val="2"/>
          </rPr>
          <t xml:space="preserve">
Allocate the workload's costs by metrics or business outcomes to measure workload cost efficiency. Implement a process to analyze the Cloud Cost and Usage Report with tools offered by Cloud Vendors, which can provide insight and charge back capability.</t>
        </r>
      </text>
    </comment>
    <comment ref="C21" authorId="0" shapeId="0" xr:uid="{F9210CDC-6F33-4065-9FCB-D928FFAC5F9D}">
      <text>
        <r>
          <rPr>
            <b/>
            <sz val="9"/>
            <color rgb="FF000000"/>
            <rFont val="Tahoma"/>
            <family val="2"/>
          </rPr>
          <t xml:space="preserve">
</t>
        </r>
        <r>
          <rPr>
            <b/>
            <sz val="9"/>
            <color rgb="FF000000"/>
            <rFont val="Tahoma"/>
            <family val="2"/>
          </rPr>
          <t>You have established your cost budget amounts, time periods and email alerts. Like any systems monitoring, this may need refining over time.</t>
        </r>
      </text>
    </comment>
    <comment ref="C22" authorId="0" shapeId="0" xr:uid="{2F5617EA-2B5A-418B-BA0A-084A6643769B}">
      <text>
        <r>
          <rPr>
            <b/>
            <sz val="9"/>
            <color indexed="81"/>
            <rFont val="Tahoma"/>
            <family val="2"/>
          </rPr>
          <t xml:space="preserve">
Effective ongoing cost management includes informed cost reviews with key stakeholders.</t>
        </r>
      </text>
    </comment>
    <comment ref="C25" authorId="0" shapeId="0" xr:uid="{325C9D95-6CE5-406B-A597-B5832DDD5D63}">
      <text>
        <r>
          <rPr>
            <b/>
            <sz val="9"/>
            <color indexed="81"/>
            <rFont val="Tahoma"/>
            <family val="2"/>
          </rPr>
          <t xml:space="preserve">
In many cases first calculation of cloud resources is quite inaccurate and relays more on more familiar and common on-premise approach.</t>
        </r>
      </text>
    </comment>
    <comment ref="C26" authorId="0" shapeId="0" xr:uid="{39E297DC-7D1C-4787-A0E8-82FD460BEC7E}">
      <text>
        <r>
          <rPr>
            <b/>
            <sz val="9"/>
            <color indexed="81"/>
            <rFont val="Tahoma"/>
            <family val="2"/>
          </rPr>
          <t xml:space="preserve">
Have you considered how to implement cloud cost governance controls.</t>
        </r>
      </text>
    </comment>
    <comment ref="C27" authorId="0" shapeId="0" xr:uid="{98B4812E-BEA3-4AE2-BBDE-2CE04EA1E18B}">
      <text>
        <r>
          <rPr>
            <b/>
            <sz val="9"/>
            <color indexed="81"/>
            <rFont val="Tahoma"/>
            <family val="2"/>
          </rPr>
          <t xml:space="preserve">
Develop policies that define how resources are managed by your organization. Policies should cover cost aspects of resources and workloads, including creation, modification and decommission over the resource lifetime.</t>
        </r>
      </text>
    </comment>
    <comment ref="C28" authorId="0" shapeId="0" xr:uid="{20518399-C3DB-4B1E-917E-BD3DFF0607AD}">
      <text>
        <r>
          <rPr>
            <b/>
            <sz val="9"/>
            <color indexed="81"/>
            <rFont val="Tahoma"/>
            <family val="2"/>
          </rPr>
          <t xml:space="preserve">
Implement both cost and usage goals for your workload. Goals provide direction to your organization on cost and usage, and targets provide measurable outcomes for your workloads.</t>
        </r>
      </text>
    </comment>
    <comment ref="C29" authorId="0" shapeId="0" xr:uid="{F9236A93-B626-4C95-82CC-079ACC7DE6A7}">
      <text>
        <r>
          <rPr>
            <b/>
            <sz val="9"/>
            <color indexed="81"/>
            <rFont val="Tahoma"/>
            <family val="2"/>
          </rPr>
          <t xml:space="preserve">
Implement a structure of accounts that maps to your organization. This assists in allocating and managing costs throughout your organization.</t>
        </r>
      </text>
    </comment>
    <comment ref="C30" authorId="0" shapeId="0" xr:uid="{7899AB2F-0FC0-4918-9553-E41F6B241302}">
      <text>
        <r>
          <rPr>
            <b/>
            <sz val="9"/>
            <color indexed="81"/>
            <rFont val="Tahoma"/>
            <family val="2"/>
          </rPr>
          <t xml:space="preserve">
Implement groups and roles that align to your policies and control who can create, modify, or decommission instances and resources in each group. For example, implement development, test, and production groups.</t>
        </r>
      </text>
    </comment>
    <comment ref="C31" authorId="0" shapeId="0" xr:uid="{94A6CC5F-B917-4051-8494-BC385E11FFDB}">
      <text>
        <r>
          <rPr>
            <b/>
            <sz val="9"/>
            <color indexed="81"/>
            <rFont val="Tahoma"/>
            <family val="2"/>
          </rPr>
          <t xml:space="preserve">
Implement controls based on organization policies and defined groups and roles. These ensure that costs are only incurred as defined by organization requirements: for example, control access to regions or resource types with IAM policies.</t>
        </r>
      </text>
    </comment>
    <comment ref="C32" authorId="0" shapeId="0" xr:uid="{69C35A56-A3DC-4C3D-93A1-8686654402BC}">
      <text>
        <r>
          <rPr>
            <b/>
            <sz val="9"/>
            <color indexed="81"/>
            <rFont val="Tahoma"/>
            <family val="2"/>
          </rPr>
          <t xml:space="preserve">
Track, measure, and audit the lifecycle of projects, teams, and environments to avoid using and paying for unnecessary resources.</t>
        </r>
      </text>
    </comment>
    <comment ref="C35" authorId="0" shapeId="0" xr:uid="{0DE95FF8-2A7C-41E5-92F9-2B92571FAF8B}">
      <text>
        <r>
          <rPr>
            <b/>
            <sz val="9"/>
            <color indexed="81"/>
            <rFont val="Tahoma"/>
            <family val="2"/>
          </rPr>
          <t xml:space="preserve">
For certain application, capacity requirements may swing over time. Auto-scaling policies allow for less error-prone operations and cost savings through robust automation.</t>
        </r>
      </text>
    </comment>
    <comment ref="C36" authorId="0" shapeId="0" xr:uid="{E335E1E7-F520-4D16-8F5B-B982D0360E7F}">
      <text>
        <r>
          <rPr>
            <b/>
            <sz val="9"/>
            <color indexed="81"/>
            <rFont val="Tahoma"/>
            <family val="2"/>
          </rPr>
          <t xml:space="preserve">
Certain infrastructure resources are delivered to customers as fix-sized building blocks. Ensuring that these building blocks are adequately sized is important to meet capacity demand as well as to eliminate waste.</t>
        </r>
      </text>
    </comment>
    <comment ref="C37" authorId="0" shapeId="0" xr:uid="{5CFE5B9B-B065-4573-8765-90474BC33F00}">
      <text>
        <r>
          <rPr>
            <b/>
            <sz val="9"/>
            <color indexed="81"/>
            <rFont val="Tahoma"/>
            <family val="2"/>
          </rPr>
          <t xml:space="preserve">
Any architecture planning starts with a careful enumeration of requirements.</t>
        </r>
      </text>
    </comment>
    <comment ref="C38" authorId="0" shapeId="0" xr:uid="{E47B61F8-8D9E-4DFE-99F0-71A490B714C7}">
      <text>
        <r>
          <rPr>
            <b/>
            <sz val="9"/>
            <color indexed="81"/>
            <rFont val="Tahoma"/>
            <family val="2"/>
          </rPr>
          <t xml:space="preserve">
Ensure every workload component is analyzed, regardless of current size or current costs. Review effort should reflect potential benefit, such as current and projected costs.</t>
        </r>
      </text>
    </comment>
    <comment ref="C39" authorId="0" shapeId="0" xr:uid="{A09AB8FF-E3CC-40BA-8593-1AB0EAB26EC3}">
      <text>
        <r>
          <rPr>
            <b/>
            <sz val="9"/>
            <color indexed="81"/>
            <rFont val="Tahoma"/>
            <family val="2"/>
          </rPr>
          <t xml:space="preserve">
Look at overall cost to the organization of each component. Look at total cost of ownership by factoring in cost of operations and management, especially when using managed services. Review effort should reflect potential benefit: for example, time spent analyzing is proportional to component cost.</t>
        </r>
      </text>
    </comment>
    <comment ref="C40" authorId="0" shapeId="0" xr:uid="{09BC871E-AEB3-4739-B67B-BC76DF99DAAF}">
      <text>
        <r>
          <rPr>
            <b/>
            <sz val="9"/>
            <color indexed="81"/>
            <rFont val="Tahoma"/>
            <family val="2"/>
          </rPr>
          <t xml:space="preserve">
Open source software will eliminate software licensing costs, which can contribute significant costs to workloads. Where licensed software is required, avoid licenses bound to arbitrary attributes such as CPUs, look for licenses that are bound to output or outcomes. The cost of these licenses scales more closely to the benefit they provide.</t>
        </r>
      </text>
    </comment>
    <comment ref="C41" authorId="0" shapeId="0" xr:uid="{B8B4CED7-8772-464B-8CA0-5C88DC7D66B3}">
      <text>
        <r>
          <rPr>
            <b/>
            <sz val="9"/>
            <color indexed="81"/>
            <rFont val="Tahoma"/>
            <family val="2"/>
          </rPr>
          <t xml:space="preserve">
Factor in cost when selecting all components. This includes using application level and managed services, use serverless and containers for compute. Minimize license costs by using open source software, or software that does not have license fees.</t>
        </r>
      </text>
    </comment>
    <comment ref="C42" authorId="0" shapeId="0" xr:uid="{57444C34-566A-44DB-A01C-18D48A2B3F4D}">
      <text>
        <r>
          <rPr>
            <b/>
            <sz val="9"/>
            <color indexed="81"/>
            <rFont val="Tahoma"/>
            <family val="2"/>
          </rPr>
          <t xml:space="preserve">
Look at overall cost to the organization of each component. Look at total cost of ownership by factoring in cost of operations and management, especially when using managed services. Review effort should reflect potential benefit: for example, time spent analyzing is proportional to component cost.</t>
        </r>
      </text>
    </comment>
    <comment ref="C45" authorId="0" shapeId="0" xr:uid="{CF9B41D4-9EF9-4D7F-840E-3330125691D6}">
      <text>
        <r>
          <rPr>
            <b/>
            <sz val="9"/>
            <color indexed="81"/>
            <rFont val="Tahoma"/>
            <family val="2"/>
          </rPr>
          <t xml:space="preserve">
Analyze the demand of the workload over time. Ensure the analysis covers seasonal trends and accurately represents operating conditions over the full workload lifetime. Analysis effort should reflect potential benefit: for example, time spent is proportional to the workload cost.</t>
        </r>
      </text>
    </comment>
    <comment ref="C46" authorId="0" shapeId="0" xr:uid="{F3D54382-5032-4412-A440-3F5675303564}">
      <text>
        <r>
          <rPr>
            <b/>
            <sz val="9"/>
            <color indexed="81"/>
            <rFont val="Tahoma"/>
            <family val="2"/>
          </rPr>
          <t xml:space="preserve">
Buffering and throttling modify the demand on your workload, smoothing out any peaks. Implement throttling when your clients perform retries. Implement buffering to store the request and defer processing until a later time. Ensure your throttles and buffers are designed so clients receive a response in the required time.</t>
        </r>
      </text>
    </comment>
    <comment ref="C47" authorId="0" shapeId="0" xr:uid="{7ADA46C3-7773-4D74-B592-25A4B4CF2DD0}">
      <text>
        <r>
          <rPr>
            <b/>
            <sz val="9"/>
            <color rgb="FF000000"/>
            <rFont val="Tahoma"/>
            <family val="2"/>
          </rPr>
          <t xml:space="preserve">
</t>
        </r>
        <r>
          <rPr>
            <b/>
            <sz val="9"/>
            <color rgb="FF000000"/>
            <rFont val="Tahoma"/>
            <family val="2"/>
          </rPr>
          <t>Resources are provisioned in a planned manner. This can be demand- based, such as through automatic scaling, or time-based, where demand is predictable and resources are provided based on time. These methods result in the least amount of over or under provisioning.</t>
        </r>
      </text>
    </comment>
    <comment ref="C48" authorId="0" shapeId="0" xr:uid="{06837850-33CB-4D30-BB53-31F701DCF1EC}">
      <text>
        <r>
          <rPr>
            <b/>
            <sz val="9"/>
            <color indexed="81"/>
            <rFont val="Tahoma"/>
            <family val="2"/>
          </rPr>
          <t xml:space="preserve">
A data center can be built anywhere with power and connectivity, but location has an impact on the quality of service it can provide to its customers.
In addition to price, scalability, uptime and reliability, location is arguably the key consideration when choosing a technology partner. A good choice of location means an optimized infrastructure and application environment, capable of reaching your entire audience, or a game changing data analytics strategy that helps you understand your operations and your customers better than competitors. On the flipside, poor location can result in unstable connections and efficiency problems.</t>
        </r>
      </text>
    </comment>
    <comment ref="C49" authorId="0" shapeId="0" xr:uid="{FF812D85-B9BC-4C60-A61D-7A9DB52AB4D0}">
      <text>
        <r>
          <rPr>
            <b/>
            <sz val="9"/>
            <color indexed="81"/>
            <rFont val="Tahoma"/>
            <family val="2"/>
          </rPr>
          <t xml:space="preserve">
Costs are resource-specific, so the usage that a meter tracks and the number of meters associated with a resource depend on the resource type.</t>
        </r>
      </text>
    </comment>
    <comment ref="C50" authorId="0" shapeId="0" xr:uid="{E71092D5-CF50-45F5-A197-EFA86D080042}">
      <text>
        <r>
          <rPr>
            <b/>
            <sz val="9"/>
            <color indexed="81"/>
            <rFont val="Tahoma"/>
            <family val="2"/>
          </rPr>
          <t xml:space="preserve">
The usage rates and billing periods can vary between specific subscription types.</t>
        </r>
      </text>
    </comment>
  </commentList>
</comments>
</file>

<file path=xl/sharedStrings.xml><?xml version="1.0" encoding="utf-8"?>
<sst xmlns="http://schemas.openxmlformats.org/spreadsheetml/2006/main" count="1160" uniqueCount="623">
  <si>
    <t>Version</t>
  </si>
  <si>
    <t>Date</t>
  </si>
  <si>
    <t>Autor</t>
  </si>
  <si>
    <t>Reviewed by</t>
  </si>
  <si>
    <t>Description</t>
  </si>
  <si>
    <t>1.0</t>
  </si>
  <si>
    <t>Steve Cardenas S.</t>
  </si>
  <si>
    <t>Initial version</t>
  </si>
  <si>
    <t>Customer</t>
  </si>
  <si>
    <t>Consultant</t>
  </si>
  <si>
    <t>Pillars</t>
  </si>
  <si>
    <t>Actual Status</t>
  </si>
  <si>
    <t>Answered</t>
  </si>
  <si>
    <t>Optimal</t>
  </si>
  <si>
    <t>Automated test</t>
  </si>
  <si>
    <t xml:space="preserve">Tuning Component </t>
  </si>
  <si>
    <t>Scaling Components</t>
  </si>
  <si>
    <t>Monitoring Components</t>
  </si>
  <si>
    <t>Applications</t>
  </si>
  <si>
    <t>ID</t>
  </si>
  <si>
    <t>Name</t>
  </si>
  <si>
    <t>Technologies</t>
  </si>
  <si>
    <t>Components and Dependences</t>
  </si>
  <si>
    <t>Url architecture document</t>
  </si>
  <si>
    <t>Main Goals</t>
  </si>
  <si>
    <t xml:space="preserve">Current state application  tunning  </t>
  </si>
  <si>
    <t>Caching Strategy</t>
  </si>
  <si>
    <t>Events strategy (queues)</t>
  </si>
  <si>
    <t>Comments</t>
  </si>
  <si>
    <t>BD01</t>
  </si>
  <si>
    <t>Yes</t>
  </si>
  <si>
    <t>BD02</t>
  </si>
  <si>
    <t>No</t>
  </si>
  <si>
    <t>BD03</t>
  </si>
  <si>
    <t>BD04</t>
  </si>
  <si>
    <t>BD05</t>
  </si>
  <si>
    <t>Environments</t>
  </si>
  <si>
    <t>Environment</t>
  </si>
  <si>
    <t>Category</t>
  </si>
  <si>
    <t>Component Type</t>
  </si>
  <si>
    <t>Component Name</t>
  </si>
  <si>
    <t>Resource optimized for</t>
  </si>
  <si>
    <t>Resources (Memory, processor)</t>
  </si>
  <si>
    <t>Vendor</t>
  </si>
  <si>
    <t>Does the component have a scaling strategy?</t>
  </si>
  <si>
    <t>Scaling type strategy</t>
  </si>
  <si>
    <t>Scaling strategy</t>
  </si>
  <si>
    <t xml:space="preserve">Last Date Performance Tunning </t>
  </si>
  <si>
    <t>Tunning</t>
  </si>
  <si>
    <t>Does the component have a monitoring strategy?</t>
  </si>
  <si>
    <t>COMP</t>
  </si>
  <si>
    <t>Test</t>
  </si>
  <si>
    <t>Compute</t>
  </si>
  <si>
    <t>AKS</t>
  </si>
  <si>
    <t>Akstest</t>
  </si>
  <si>
    <t>General purpose</t>
  </si>
  <si>
    <t>5gb, 4 CPU, level M</t>
  </si>
  <si>
    <t>Azure</t>
  </si>
  <si>
    <t>Metric based</t>
  </si>
  <si>
    <t>&gt; 50% memory, scale 1 node</t>
  </si>
  <si>
    <t>Prod</t>
  </si>
  <si>
    <t>Storage</t>
  </si>
  <si>
    <t>Compute optimized</t>
  </si>
  <si>
    <t>Schedule based</t>
  </si>
  <si>
    <t>Monday 8am</t>
  </si>
  <si>
    <t>Network</t>
  </si>
  <si>
    <t>Memory optimized</t>
  </si>
  <si>
    <t>Health based</t>
  </si>
  <si>
    <t>Database</t>
  </si>
  <si>
    <t>Acelerated computing</t>
  </si>
  <si>
    <t>Storage Optimized</t>
  </si>
  <si>
    <t>* This information can be taken from the Dynatrace tools</t>
  </si>
  <si>
    <t xml:space="preserve">Scenario </t>
  </si>
  <si>
    <t xml:space="preserve">Name </t>
  </si>
  <si>
    <t>Application/Service</t>
  </si>
  <si>
    <t>Type Test</t>
  </si>
  <si>
    <t>Steps</t>
  </si>
  <si>
    <t>Metric</t>
  </si>
  <si>
    <t>Goal</t>
  </si>
  <si>
    <t>Environment test</t>
  </si>
  <si>
    <t>Threshold/Alerts</t>
  </si>
  <si>
    <t>Status</t>
  </si>
  <si>
    <t>GO01</t>
  </si>
  <si>
    <t>Performance Testing</t>
  </si>
  <si>
    <t>Validate that the application be able to handle X users per hour.</t>
  </si>
  <si>
    <t>Response time</t>
  </si>
  <si>
    <t>Create</t>
  </si>
  <si>
    <t>GO02</t>
  </si>
  <si>
    <t>Load Testing</t>
  </si>
  <si>
    <t>Validate that the users will experience response times of Y seconds or less 95 percent of the time.</t>
  </si>
  <si>
    <t>Scalability test</t>
  </si>
  <si>
    <t>Update</t>
  </si>
  <si>
    <t>GO03</t>
  </si>
  <si>
    <t>Stress Testing</t>
  </si>
  <si>
    <t>Validate that performance tests predict production performance within a +/- 10-percent range of variance.</t>
  </si>
  <si>
    <t>Platform optimization</t>
  </si>
  <si>
    <t>Execute</t>
  </si>
  <si>
    <t>GO04</t>
  </si>
  <si>
    <t>Total</t>
  </si>
  <si>
    <t>Enterprise architecture</t>
  </si>
  <si>
    <t>Criteria</t>
  </si>
  <si>
    <t>Actions</t>
  </si>
  <si>
    <t>Knowing or doing</t>
  </si>
  <si>
    <t>Strategy</t>
  </si>
  <si>
    <t>Does the company have an enterprise architecture team?</t>
  </si>
  <si>
    <t>Does the company have an updated business strategy and objectives?</t>
  </si>
  <si>
    <t>Do the business areas know the it strategy?</t>
  </si>
  <si>
    <t>Does the company perform application rationalization processes?</t>
  </si>
  <si>
    <t>Does the company have a customer channel roadmap?</t>
  </si>
  <si>
    <t>Does the company a Application Portfolio Management?</t>
  </si>
  <si>
    <t>Does the company a policy for monitor Portfolio Application?</t>
  </si>
  <si>
    <t>Process</t>
  </si>
  <si>
    <t>Does the company have a process/automation roadmap?</t>
  </si>
  <si>
    <t>Does the company have a process inventory?</t>
  </si>
  <si>
    <t>Does the company know which business processes can be automated?</t>
  </si>
  <si>
    <t>Does the company know which business processes require systematization?</t>
  </si>
  <si>
    <t>Integration</t>
  </si>
  <si>
    <t>Does the company have a integration roadmap?</t>
  </si>
  <si>
    <t>Does the company have a microservices governance policy?</t>
  </si>
  <si>
    <t>Does the company have a microservices/service mesh architecture?</t>
  </si>
  <si>
    <t>Does the company have a API First?</t>
  </si>
  <si>
    <t>Does the company have a Service/API Portfolio?</t>
  </si>
  <si>
    <t>Application</t>
  </si>
  <si>
    <t>Does the company have a application roadmap?</t>
  </si>
  <si>
    <t>Does the company have an up-to-date inventory of applications?</t>
  </si>
  <si>
    <t>Does the company know the licenses required for each application?</t>
  </si>
  <si>
    <t>Does the company know the required components of each application?</t>
  </si>
  <si>
    <t>Does the company know the capabilities of the applications?</t>
  </si>
  <si>
    <t>Does the company manage the risk of application obsolescence?</t>
  </si>
  <si>
    <t>Data, BI, Analytics</t>
  </si>
  <si>
    <t>Does the company have a data roadmap?</t>
  </si>
  <si>
    <t>Does the company have an information or data analytics area?</t>
  </si>
  <si>
    <t>Does the company have a KPI, dashboard and reporting strategy?</t>
  </si>
  <si>
    <t>Does the company have a modern data architecture?</t>
  </si>
  <si>
    <t>Does the company's users have access to the reports?</t>
  </si>
  <si>
    <t>Does the company have a data governance policy?</t>
  </si>
  <si>
    <t>Does the company have a data quality process?</t>
  </si>
  <si>
    <t>Does the company have a predictive and prescriptive analytics?</t>
  </si>
  <si>
    <t>Security</t>
  </si>
  <si>
    <t>Does the company have a security architecture?</t>
  </si>
  <si>
    <t>Does the company have a security policy?</t>
  </si>
  <si>
    <t>Does the company have a security roadmap?</t>
  </si>
  <si>
    <t>Does the company have an application security reference architecture?</t>
  </si>
  <si>
    <t>Technology</t>
  </si>
  <si>
    <t>Does the company have a Technology/Cloud  architecture?</t>
  </si>
  <si>
    <t>Does the company have a technology roadmap?</t>
  </si>
  <si>
    <t>Does the company have an technology/cloud reference architecture?</t>
  </si>
  <si>
    <t>Governance</t>
  </si>
  <si>
    <t>Does the company have a Governance policy management?</t>
  </si>
  <si>
    <t>Does the company have a compliance assessment?</t>
  </si>
  <si>
    <t>Does the company have a change request process?</t>
  </si>
  <si>
    <t>Cost Optimization</t>
  </si>
  <si>
    <r>
      <rPr>
        <b/>
        <sz val="12"/>
        <color theme="1"/>
        <rFont val="Calibri"/>
        <family val="2"/>
        <scheme val="minor"/>
      </rPr>
      <t>Do you implement cloud cost optimization for your workloads?</t>
    </r>
    <r>
      <rPr>
        <sz val="11"/>
        <color theme="1"/>
        <rFont val="Calibri"/>
        <family val="2"/>
        <scheme val="minor"/>
      </rPr>
      <t xml:space="preserve">
Continue to monitor and optimize the workload by using the right resources and sizes.</t>
    </r>
  </si>
  <si>
    <t>Identify opportunities to reduce overall cost</t>
  </si>
  <si>
    <t>Use cost management tools to plan and track costs</t>
  </si>
  <si>
    <t>Tag my resources and track that back to costs</t>
  </si>
  <si>
    <t>Establish a cost optimization function</t>
  </si>
  <si>
    <t>Establish a partnership between finance and technology</t>
  </si>
  <si>
    <t>Establish cloud budgets and forecasts</t>
  </si>
  <si>
    <t>Implement cost awareness in your organizational processes</t>
  </si>
  <si>
    <t>Report and notify on cost optimization</t>
  </si>
  <si>
    <t>Monitor cost proactively</t>
  </si>
  <si>
    <t>Keep up to date with new service releases</t>
  </si>
  <si>
    <r>
      <rPr>
        <b/>
        <sz val="12"/>
        <color theme="1"/>
        <rFont val="Calibri"/>
        <family val="2"/>
        <scheme val="minor"/>
      </rPr>
      <t>Do you have a monitoring strategy for usage and cost?</t>
    </r>
    <r>
      <rPr>
        <sz val="11"/>
        <color theme="1"/>
        <rFont val="Calibri"/>
        <family val="2"/>
        <scheme val="minor"/>
      </rPr>
      <t xml:space="preserve">
Establish policies and procedures to monitor and appropriately allocate your costs. This allows you to measure and improve the cost efficiency of this workload.</t>
    </r>
  </si>
  <si>
    <t>Configure detailed information sources</t>
  </si>
  <si>
    <t>Identify cost attribution categories</t>
  </si>
  <si>
    <t>Establish organization metrics</t>
  </si>
  <si>
    <t>Add organization information to cost and usage</t>
  </si>
  <si>
    <t>Allocate costs based on workload metrics</t>
  </si>
  <si>
    <t>Create and respond to cost alerts</t>
  </si>
  <si>
    <t>Perform cost reviews on a regular cadence</t>
  </si>
  <si>
    <r>
      <rPr>
        <b/>
        <sz val="12"/>
        <color theme="1"/>
        <rFont val="Calibri"/>
        <family val="2"/>
        <scheme val="minor"/>
      </rPr>
      <t>Do you have proper modeling or governance in your cloud costs?</t>
    </r>
    <r>
      <rPr>
        <sz val="11"/>
        <color theme="1"/>
        <rFont val="Calibri"/>
        <family val="2"/>
        <scheme val="minor"/>
      </rPr>
      <t xml:space="preserve">
Cost modeling is an exercise where you create logical groups of cloud resources that are mapped to the organization's hierarchy and then estimate costs for those groups. The goal of cost modeling is to estimate the overall cost of the organization in the cloud.</t>
    </r>
  </si>
  <si>
    <t>Estimate and track my costs</t>
  </si>
  <si>
    <t>Have appropriate governance about expenditure</t>
  </si>
  <si>
    <t>Develop policies based on your organization requirements</t>
  </si>
  <si>
    <t>Implement goals and targets</t>
  </si>
  <si>
    <t>Implement an account structure</t>
  </si>
  <si>
    <t>Implement groups and roles</t>
  </si>
  <si>
    <t>Implement cost controls</t>
  </si>
  <si>
    <t>Track project lifecycle</t>
  </si>
  <si>
    <r>
      <rPr>
        <b/>
        <sz val="12"/>
        <color theme="1"/>
        <rFont val="Calibri"/>
        <family val="2"/>
        <scheme val="minor"/>
      </rPr>
      <t>How do you provision and select the right resources?</t>
    </r>
    <r>
      <rPr>
        <sz val="11"/>
        <color theme="1"/>
        <rFont val="Calibri"/>
        <family val="2"/>
        <scheme val="minor"/>
      </rPr>
      <t xml:space="preserve">
By selecting the appropriate building blocks and managed services, you can optimize this workload for cost. For example, using managed services, you can reduce or remove much of your administrative and operational overhead, freeing you to work on applications and business-related activities.</t>
    </r>
  </si>
  <si>
    <t>Configure auto-scale policies for my workload (both in and out)</t>
  </si>
  <si>
    <t>Select the right resource offering size (VM, disk, database)</t>
  </si>
  <si>
    <t>Choose appropriate services that match my business requirements</t>
  </si>
  <si>
    <t>Analyze all components of this workload</t>
  </si>
  <si>
    <t>Perform a thorough analysis of each component</t>
  </si>
  <si>
    <t>Select software with cost effective licensing</t>
  </si>
  <si>
    <t>Select components of this workload to optimize cost in line with organization priorities</t>
  </si>
  <si>
    <t>Perform cost analysis for different usage over time</t>
  </si>
  <si>
    <r>
      <rPr>
        <b/>
        <sz val="12"/>
        <color theme="1"/>
        <rFont val="Calibri"/>
        <family val="2"/>
        <scheme val="minor"/>
      </rPr>
      <t>Do you have a strategy for managing demand and supply resources?</t>
    </r>
    <r>
      <rPr>
        <sz val="11"/>
        <color theme="1"/>
        <rFont val="Calibri"/>
        <family val="2"/>
        <scheme val="minor"/>
      </rPr>
      <t xml:space="preserve">
For a workload that has balanced spend and performance, ensure that everything you pay for is used and avoid significantly underutilizing instances. A skewed utilization metric in either direction has an adverse impact on your organization, in either operational costs.</t>
    </r>
  </si>
  <si>
    <t>Perform an analysis on the workload demand</t>
  </si>
  <si>
    <t>Implement a buffer or throttle to manage demand</t>
  </si>
  <si>
    <t>Supply resources dynamically</t>
  </si>
  <si>
    <t>Use different datacenter locations to optimize cost</t>
  </si>
  <si>
    <t>Track the resource tier and optimize appropriately</t>
  </si>
  <si>
    <t>Take advantage of appropriate subscription offer types</t>
  </si>
  <si>
    <t>Pillar</t>
  </si>
  <si>
    <t>Question</t>
  </si>
  <si>
    <t>Value</t>
  </si>
  <si>
    <t>Actually Doing</t>
  </si>
  <si>
    <t>Needed</t>
  </si>
  <si>
    <t>Reliability</t>
  </si>
  <si>
    <t>Your workload have a disaster recovery plan?</t>
  </si>
  <si>
    <t>Define recovery objectives for downtime and data loss</t>
  </si>
  <si>
    <t>Use defined recovery strategies to meet the recovery objectives</t>
  </si>
  <si>
    <t>Test disaster recovery implementation to validate the implementation</t>
  </si>
  <si>
    <t>Defined a backup strategy in alignment with recovery targets</t>
  </si>
  <si>
    <t>Failover and failback steps and processes are automated</t>
  </si>
  <si>
    <t>Successfully tested and validated the failover and failback approach at least once</t>
  </si>
  <si>
    <t>Decomposed the application into distinct subsystems with independent disaster recovery strategies</t>
  </si>
  <si>
    <t>Have you a plan to monitor your workload?</t>
  </si>
  <si>
    <t>The application is instrumented with semantic logs and metrics</t>
  </si>
  <si>
    <t>Application logs are correlated across components</t>
  </si>
  <si>
    <t>Key metrics, thresholds, and indicators are defined and captured</t>
  </si>
  <si>
    <t>Have a monitor strategy for all the workload components</t>
  </si>
  <si>
    <t>Send notifications (Real-time processing and alarming)</t>
  </si>
  <si>
    <t>Automate responses (Real-time processing and alarming)</t>
  </si>
  <si>
    <t>Conduct reviews regularly</t>
  </si>
  <si>
    <t>Monitor end-to-end tracing of requests through your system</t>
  </si>
  <si>
    <t>Your workload is fault tolerant?</t>
  </si>
  <si>
    <t>Perform post-incident analysis</t>
  </si>
  <si>
    <t>Test functional requirements</t>
  </si>
  <si>
    <t>Test resiliency using chaos engineering</t>
  </si>
  <si>
    <t>The application is tested against critical Non-Functional requirements for performance</t>
  </si>
  <si>
    <t>Load Testing is conducted with expected peak volumes to test scalability and performance under load</t>
  </si>
  <si>
    <t>Critical test environments have 1:1 parity with the production environment</t>
  </si>
  <si>
    <t>Do you use fault isolation to protect your workload and accomplish reliability requirements?</t>
  </si>
  <si>
    <t>Deploy the workload to multiple locations</t>
  </si>
  <si>
    <t>Read operations are segregated from update operations</t>
  </si>
  <si>
    <t>Data restore processes have been defined to ensure consistent application state when data is corrupted or deleted</t>
  </si>
  <si>
    <t>Data restore processes have been validated and tested to ensure consistent application state when data is corrupted or deleted</t>
  </si>
  <si>
    <t>Have your workload a modern architecture?</t>
  </si>
  <si>
    <t>Choose how to segment your workload</t>
  </si>
  <si>
    <t>Do you use bulkhead architectures</t>
  </si>
  <si>
    <t>Build services focused on specific business domains and functionality</t>
  </si>
  <si>
    <t>Provide service contracts per API</t>
  </si>
  <si>
    <t>Do you have considerations on how securely operate your workload?</t>
  </si>
  <si>
    <t>Identified and classified business critical applications</t>
  </si>
  <si>
    <t>Use cloud services instead of building custom security implementations</t>
  </si>
  <si>
    <t>Use native security capabilities built into cloud services</t>
  </si>
  <si>
    <t>Implement security practices and tools during the development lifecycle</t>
  </si>
  <si>
    <t>Install a web application firewall in front of your workload</t>
  </si>
  <si>
    <t>Authenticate via identity services (Recommended)</t>
  </si>
  <si>
    <t>Authenticate via identity services where you can</t>
  </si>
  <si>
    <t>Separate workloads using accounts</t>
  </si>
  <si>
    <t>Keep up to date with security threats</t>
  </si>
  <si>
    <t>Keep up to date with security recommendations</t>
  </si>
  <si>
    <t>Automate testing and validation of security controls in pipelines</t>
  </si>
  <si>
    <t>Do you have considerations for compliance and governance?</t>
  </si>
  <si>
    <t>Remove virtual machine direct internet connectivity</t>
  </si>
  <si>
    <t>Perform penetration testing</t>
  </si>
  <si>
    <t>Prioritize security best practices</t>
  </si>
  <si>
    <t>Lines of responsibility are established</t>
  </si>
  <si>
    <t>The security team has read only access into all environments</t>
  </si>
  <si>
    <t>Have a policy in place to apply security updates to VMs and strong password requirements</t>
  </si>
  <si>
    <t>Assigned a security incident notification contact</t>
  </si>
  <si>
    <t>Regularly review access from critical accounts</t>
  </si>
  <si>
    <t>Assigned appropriate privileges for managing the environment</t>
  </si>
  <si>
    <t>Audit and enforce policy compliance</t>
  </si>
  <si>
    <t>Do you have a policie or practice for manage workload identities?</t>
  </si>
  <si>
    <t>Synchronize your identity systems</t>
  </si>
  <si>
    <t>Block legacy authentication protocols</t>
  </si>
  <si>
    <t>Perform attack simulation on users</t>
  </si>
  <si>
    <t>Have an identity strategy</t>
  </si>
  <si>
    <t>Use modern password protection offerings</t>
  </si>
  <si>
    <t>Use strong sign-in mechanisms</t>
  </si>
  <si>
    <t>Use temporary credentials</t>
  </si>
  <si>
    <t>Store and use secrets securely</t>
  </si>
  <si>
    <t>Rely on a centralized identity provider</t>
  </si>
  <si>
    <t>Audit and rotate credentials periodically</t>
  </si>
  <si>
    <t>Leverage user groups and attributes</t>
  </si>
  <si>
    <t>Have you a strategy for protect your data?</t>
  </si>
  <si>
    <t>Data at rest is encrypted</t>
  </si>
  <si>
    <t>Data in transit is encrypted</t>
  </si>
  <si>
    <t>Encrypt your virtual disk files</t>
  </si>
  <si>
    <t>Implement secure key management</t>
  </si>
  <si>
    <t>Enforce access control</t>
  </si>
  <si>
    <t>Use mechanisms to keep people away from data</t>
  </si>
  <si>
    <t>Automate detection of unintended data access</t>
  </si>
  <si>
    <t>Authenticate network communications</t>
  </si>
  <si>
    <t>Have a secure network for your workload?</t>
  </si>
  <si>
    <t>Have centralized network management and security</t>
  </si>
  <si>
    <t>Security extends past your network boundaries</t>
  </si>
  <si>
    <t>Deprecated the use of legacy security technologies</t>
  </si>
  <si>
    <t>DDoS mitigation plan is in place</t>
  </si>
  <si>
    <t>Have an internet ingress/egress policy defined</t>
  </si>
  <si>
    <t>Create network layers</t>
  </si>
  <si>
    <t>Control traffic at all layers</t>
  </si>
  <si>
    <t>Operational-Excellence</t>
  </si>
  <si>
    <t>Have your workload a DevOps or DevSecOps plan?</t>
  </si>
  <si>
    <t>Test and validate changes</t>
  </si>
  <si>
    <t>Use configuration and deployment management systems</t>
  </si>
  <si>
    <t>Deploy using parallel environments</t>
  </si>
  <si>
    <t>Deploy frequent, small, reversible changes</t>
  </si>
  <si>
    <t>Fully automate integration and deployment</t>
  </si>
  <si>
    <t>Automate testing and rollback</t>
  </si>
  <si>
    <t>Treat your infrastructure as if it were code</t>
  </si>
  <si>
    <t>Tag and name your resources in a consistent fashion</t>
  </si>
  <si>
    <t>Use version control</t>
  </si>
  <si>
    <t>Perform patch management</t>
  </si>
  <si>
    <t>Implement practices to improve code quality</t>
  </si>
  <si>
    <t>Have you a plan for managing the configuration of your workload?</t>
  </si>
  <si>
    <t>Automated manual tasks</t>
  </si>
  <si>
    <t>Monitor and update machine configurations</t>
  </si>
  <si>
    <t>Schedule deployments</t>
  </si>
  <si>
    <t>Deploy, manage, and monitor my workload as a group rather than handling its components individually</t>
  </si>
  <si>
    <t>Implement and configure workload telemetry</t>
  </si>
  <si>
    <t>Implement transaction traceability</t>
  </si>
  <si>
    <t>Your operation are in continuous evolution?</t>
  </si>
  <si>
    <t>Perform business continuity drills</t>
  </si>
  <si>
    <t>Automate testing on deployments</t>
  </si>
  <si>
    <t>Use manual testing when required</t>
  </si>
  <si>
    <t>Have a process for continuous improvement</t>
  </si>
  <si>
    <t>Implement feedback loops</t>
  </si>
  <si>
    <t>Perform Knowledge Management</t>
  </si>
  <si>
    <t>Define drivers for improvement</t>
  </si>
  <si>
    <t>Validate insights</t>
  </si>
  <si>
    <t>Perform operations metrics reviews</t>
  </si>
  <si>
    <t>Document and share lessons learned</t>
  </si>
  <si>
    <t>Allocate time to make improvements</t>
  </si>
  <si>
    <t xml:space="preserve">How do you support the deployment of your workload? </t>
  </si>
  <si>
    <t>Document the release process</t>
  </si>
  <si>
    <t>Use automation to deploy and update my workload</t>
  </si>
  <si>
    <t>Have a release process for my workload</t>
  </si>
  <si>
    <t>Track the release of new code as it progresses through different stages</t>
  </si>
  <si>
    <t>Audit and track changes in my code and infrastructure</t>
  </si>
  <si>
    <t>Have a rollback plan for each deployment</t>
  </si>
  <si>
    <t>Have knowledge of portions of my workload that need to be highly available and have an appropriate deployment strategy</t>
  </si>
  <si>
    <t>Ensure personnel capability</t>
  </si>
  <si>
    <t>Ensure consistent review of operational readiness</t>
  </si>
  <si>
    <t>Use runbooks to perform procedures</t>
  </si>
  <si>
    <t>Use playbooks to investigate issues</t>
  </si>
  <si>
    <t>Make informed decisions to deploy systems and changes</t>
  </si>
  <si>
    <t>Do you have a plan for monitoring and track the events on your workload?</t>
  </si>
  <si>
    <t>Implement alerting and monitoring for the DevOps infrastructure of the workload</t>
  </si>
  <si>
    <t>Track deployment metrics</t>
  </si>
  <si>
    <t>Report and set notifications for events</t>
  </si>
  <si>
    <t>Monitor underlying services</t>
  </si>
  <si>
    <t>Use processes for event, incident, and problem management</t>
  </si>
  <si>
    <t>Prioritize operational events based on business impact</t>
  </si>
  <si>
    <t>Define escalation paths</t>
  </si>
  <si>
    <t>Communicate status through dashboards</t>
  </si>
  <si>
    <t>Automate responses to events</t>
  </si>
  <si>
    <t>Performance Efficiency</t>
  </si>
  <si>
    <t>Have your workload resources scaling and performing appropriately?</t>
  </si>
  <si>
    <t>Analyze metrics when events or incidents occur</t>
  </si>
  <si>
    <t>Establish Key Performance Indicators (KPIs) to measure workload performance</t>
  </si>
  <si>
    <t>Use monitoring to generate alarm-based notifications</t>
  </si>
  <si>
    <t>Review metrics at regular intervals</t>
  </si>
  <si>
    <t>Monitor and alarm proactively</t>
  </si>
  <si>
    <t>Track when resources scale in and out</t>
  </si>
  <si>
    <t>Have an overall monitoring strategy for scalability</t>
  </si>
  <si>
    <t>How you design your workload architecture to scale?</t>
  </si>
  <si>
    <t>Define a process for architectural choices</t>
  </si>
  <si>
    <t>Factor cost requirements into decisions</t>
  </si>
  <si>
    <t>Use policies or reference architectures</t>
  </si>
  <si>
    <t>Use guidance from your cloud provider or an appropriate partner</t>
  </si>
  <si>
    <t>Benchmark existing workloads</t>
  </si>
  <si>
    <t>Use dynamic service discovery for microservices applications</t>
  </si>
  <si>
    <t>Utilize connection pooling</t>
  </si>
  <si>
    <t>Compress data when appropriate</t>
  </si>
  <si>
    <t>Use async calls and waits to prevent locks</t>
  </si>
  <si>
    <t>Use microservices when you can</t>
  </si>
  <si>
    <t>Use queues</t>
  </si>
  <si>
    <t>Automatically scale when load increases</t>
  </si>
  <si>
    <t>Use background jobs</t>
  </si>
  <si>
    <t>How do you improve performance?</t>
  </si>
  <si>
    <t>Understand the areas where performance is most critical</t>
  </si>
  <si>
    <t>Use the best design architectural patterns and services</t>
  </si>
  <si>
    <t>Measure the impact of performance improvements</t>
  </si>
  <si>
    <t>Use various performance-related strategies</t>
  </si>
  <si>
    <t>Have well-defined performance goals</t>
  </si>
  <si>
    <t>Use horizontal scaling when possible</t>
  </si>
  <si>
    <t>Have policies to scale in and scale down when my load decreases</t>
  </si>
  <si>
    <t>Understand the performance bottlenecks</t>
  </si>
  <si>
    <t>How do you meassure your workload capacity and take advantage of new releases?</t>
  </si>
  <si>
    <t>Use a Content Delivery Networks (CDN) if applicable</t>
  </si>
  <si>
    <t>Have a strategy in place to manage events that may cause a spike in load</t>
  </si>
  <si>
    <t>Optimized resource choices (vm, database sizing, etc) to match the needs of my application</t>
  </si>
  <si>
    <t>Configured scaling policies by using the appropriate metrics</t>
  </si>
  <si>
    <t>Automatically schedule autoscaling to add resources based on time of day trends</t>
  </si>
  <si>
    <t>Stay up-to-date on new resources and services</t>
  </si>
  <si>
    <t>Define a process to improve workload performance</t>
  </si>
  <si>
    <t>Evolve workload performance over time</t>
  </si>
  <si>
    <t>How you measure the user scale when using your workloads?</t>
  </si>
  <si>
    <t>Run tests at peak load</t>
  </si>
  <si>
    <t>Design for eventual consistency</t>
  </si>
  <si>
    <t>Normalize the data appropriately</t>
  </si>
  <si>
    <t>Optimize database queries and indexes</t>
  </si>
  <si>
    <t>Have awareness about the time taken to scale in response to events</t>
  </si>
  <si>
    <t>Document plans for data growth and retention</t>
  </si>
  <si>
    <t>Do you implement cloud cost optimization for your workloads?</t>
  </si>
  <si>
    <t>Do you have a monitoring strategy for usage and cost?</t>
  </si>
  <si>
    <t>Have a proper modeling or govern to cloud costs?</t>
  </si>
  <si>
    <t>How do you provision and select the correct resources?</t>
  </si>
  <si>
    <t>Do you have a strategy for manage demand, and supply resources?</t>
  </si>
  <si>
    <t>Team</t>
  </si>
  <si>
    <t>Role</t>
  </si>
  <si>
    <t>Email</t>
  </si>
  <si>
    <t>Architect</t>
  </si>
  <si>
    <t>Tester</t>
  </si>
  <si>
    <t>Developer</t>
  </si>
  <si>
    <t>Database Administrator</t>
  </si>
  <si>
    <t>Product Owner</t>
  </si>
  <si>
    <t>Cloud Administrator</t>
  </si>
  <si>
    <t>Health Policies/Process</t>
  </si>
  <si>
    <t>Scope</t>
  </si>
  <si>
    <t>Services</t>
  </si>
  <si>
    <t>New</t>
  </si>
  <si>
    <t>Return paginated data</t>
  </si>
  <si>
    <t>Applied</t>
  </si>
  <si>
    <t>Use cache for static resources</t>
  </si>
  <si>
    <t>Frontend</t>
  </si>
  <si>
    <t>Poc</t>
  </si>
  <si>
    <t>Type Alert</t>
  </si>
  <si>
    <t>Destination</t>
  </si>
  <si>
    <t>Memory</t>
  </si>
  <si>
    <t>SMS</t>
  </si>
  <si>
    <t>Phone number</t>
  </si>
  <si>
    <t>Monitoring memory</t>
  </si>
  <si>
    <t>CPU</t>
  </si>
  <si>
    <t>Monitoring process</t>
  </si>
  <si>
    <t>Channel</t>
  </si>
  <si>
    <t>Rules</t>
  </si>
  <si>
    <t xml:space="preserve"> Actions </t>
  </si>
  <si>
    <t>Action Description</t>
  </si>
  <si>
    <t>Expected result</t>
  </si>
  <si>
    <t>SourceType</t>
  </si>
  <si>
    <t>Priority</t>
  </si>
  <si>
    <t>Create date</t>
  </si>
  <si>
    <t>Responsible</t>
  </si>
  <si>
    <t>Follow-up</t>
  </si>
  <si>
    <t>Proposed closing date</t>
  </si>
  <si>
    <t>Real closing date</t>
  </si>
  <si>
    <t>Descisions/changes</t>
  </si>
  <si>
    <t>Cloud/Onpremise</t>
  </si>
  <si>
    <t>Purpose</t>
  </si>
  <si>
    <t>Datacenter 1</t>
  </si>
  <si>
    <t>Datacenter 2</t>
  </si>
  <si>
    <t>Onpremise</t>
  </si>
  <si>
    <t xml:space="preserve"> Monitoring Tool</t>
  </si>
  <si>
    <t>Tools</t>
  </si>
  <si>
    <t>Tool</t>
  </si>
  <si>
    <t>SWO / Client</t>
  </si>
  <si>
    <t>Architecture</t>
  </si>
  <si>
    <t>EA</t>
  </si>
  <si>
    <t>Lean IX</t>
  </si>
  <si>
    <t>Repository Enterprise Architecture</t>
  </si>
  <si>
    <t>Client</t>
  </si>
  <si>
    <t>Software</t>
  </si>
  <si>
    <t>Enterprise Architect</t>
  </si>
  <si>
    <t>DevOps</t>
  </si>
  <si>
    <t>Code repository</t>
  </si>
  <si>
    <t>Git - AzureDevOps</t>
  </si>
  <si>
    <t>Metodology</t>
  </si>
  <si>
    <t>Boards - Azure DevOps</t>
  </si>
  <si>
    <t>Scrum - Agile, Scrumban metodology, user stories, boards, sprint</t>
  </si>
  <si>
    <t>Service desk</t>
  </si>
  <si>
    <t>Incidents</t>
  </si>
  <si>
    <t>CI</t>
  </si>
  <si>
    <t>CI  - Azure DevOps</t>
  </si>
  <si>
    <t>Compile and build images</t>
  </si>
  <si>
    <t>CD</t>
  </si>
  <si>
    <t>CD - Azure DevOps</t>
  </si>
  <si>
    <t>Image Repository</t>
  </si>
  <si>
    <t>Docker Hub</t>
  </si>
  <si>
    <t>Documentation</t>
  </si>
  <si>
    <t>Project</t>
  </si>
  <si>
    <t>Sharepoint</t>
  </si>
  <si>
    <t>Visión, scope, manuals</t>
  </si>
  <si>
    <t>SWO</t>
  </si>
  <si>
    <t>Manual</t>
  </si>
  <si>
    <t>Testing</t>
  </si>
  <si>
    <t>Code</t>
  </si>
  <si>
    <t>Unit test</t>
  </si>
  <si>
    <t>Funtional</t>
  </si>
  <si>
    <t>Katalon</t>
  </si>
  <si>
    <t>Code Quality</t>
  </si>
  <si>
    <t>Sonar</t>
  </si>
  <si>
    <t>Observability</t>
  </si>
  <si>
    <t>Splunk</t>
  </si>
  <si>
    <t>Performance</t>
  </si>
  <si>
    <t>K6</t>
  </si>
  <si>
    <t>web performance</t>
  </si>
  <si>
    <t>LightHouse</t>
  </si>
  <si>
    <t>APM</t>
  </si>
  <si>
    <t>Type</t>
  </si>
  <si>
    <t>Monitoring and Observability</t>
  </si>
  <si>
    <t>Monitoring</t>
  </si>
  <si>
    <t xml:space="preserve">MDR </t>
  </si>
  <si>
    <t>CIEM</t>
  </si>
  <si>
    <t>License</t>
  </si>
  <si>
    <t>Alerts</t>
  </si>
  <si>
    <t>Automating</t>
  </si>
  <si>
    <t>IaC</t>
  </si>
  <si>
    <t>New relic</t>
  </si>
  <si>
    <t>Dashboard</t>
  </si>
  <si>
    <t>NA</t>
  </si>
  <si>
    <t>Compare Tools</t>
  </si>
  <si>
    <t>[Tool Name 1]</t>
  </si>
  <si>
    <t>[Tool Name 2]</t>
  </si>
  <si>
    <t>Capability</t>
  </si>
  <si>
    <t>Compatibilty</t>
  </si>
  <si>
    <t>--- Add Tools</t>
  </si>
  <si>
    <t>AIOps</t>
  </si>
  <si>
    <t>8.1</t>
  </si>
  <si>
    <t>9.1</t>
  </si>
  <si>
    <t>Anomaly Detection</t>
  </si>
  <si>
    <t>8.2</t>
  </si>
  <si>
    <t>6.1</t>
  </si>
  <si>
    <t>2.1</t>
  </si>
  <si>
    <t>1.1</t>
  </si>
  <si>
    <t>Kubernetes</t>
  </si>
  <si>
    <t>2.2</t>
  </si>
  <si>
    <t>2.3</t>
  </si>
  <si>
    <t>Profiling - Code Level Visibility</t>
  </si>
  <si>
    <t>Databases - Sql statements</t>
  </si>
  <si>
    <t>Tracing E2E (Workflow)</t>
  </si>
  <si>
    <t>Enabled?</t>
  </si>
  <si>
    <t>High</t>
  </si>
  <si>
    <t>Low</t>
  </si>
  <si>
    <t>Medium</t>
  </si>
  <si>
    <t>Obs</t>
  </si>
  <si>
    <t>Pre-built Dashboard</t>
  </si>
  <si>
    <t>Pre-built AIOps</t>
  </si>
  <si>
    <t>9.2</t>
  </si>
  <si>
    <t xml:space="preserve">Open Telemetry </t>
  </si>
  <si>
    <t>9.3</t>
  </si>
  <si>
    <t>--Database tools</t>
  </si>
  <si>
    <t>9.4</t>
  </si>
  <si>
    <t>Sufre de fatigas de alertas?</t>
  </si>
  <si>
    <t>Alertas</t>
  </si>
  <si>
    <t>Las alertas no son respondidas</t>
  </si>
  <si>
    <t>Apply</t>
  </si>
  <si>
    <t>Impact</t>
  </si>
  <si>
    <t>Los equipos de Infra/Dev/ops son silos?</t>
  </si>
  <si>
    <t>Cultura</t>
  </si>
  <si>
    <t>Perform</t>
  </si>
  <si>
    <t>Performing as Expected</t>
  </si>
  <si>
    <t>Needs Improvement</t>
  </si>
  <si>
    <t>Underperforming</t>
  </si>
  <si>
    <t>New capability</t>
  </si>
  <si>
    <t>Improve</t>
  </si>
  <si>
    <t>Datos</t>
  </si>
  <si>
    <t>Se tienen configurado los logs necesarios?</t>
  </si>
  <si>
    <t>Cloud Watch</t>
  </si>
  <si>
    <t>Microsoft Azure Monitor</t>
  </si>
  <si>
    <t>9.5</t>
  </si>
  <si>
    <t>9.6</t>
  </si>
  <si>
    <t>Negocio</t>
  </si>
  <si>
    <t>Se realizan analisis de KPI de negocio?</t>
  </si>
  <si>
    <t>Root Cause Analysis</t>
  </si>
  <si>
    <t>Infrastructure Monitoring</t>
  </si>
  <si>
    <t>1.2</t>
  </si>
  <si>
    <t>Digital Experience Monitoring</t>
  </si>
  <si>
    <t>Rum</t>
  </si>
  <si>
    <t>3.1</t>
  </si>
  <si>
    <t>3.2</t>
  </si>
  <si>
    <t>SRE Platform</t>
  </si>
  <si>
    <t>Features</t>
  </si>
  <si>
    <t xml:space="preserve">Response times of services &lt; 10sg </t>
  </si>
  <si>
    <t>ChatOps</t>
  </si>
  <si>
    <t>Teams</t>
  </si>
  <si>
    <t>Online</t>
  </si>
  <si>
    <t>Enviar a los owners del sistema de una alerta Media y Alta</t>
  </si>
  <si>
    <t>Enviar a las alertas de tipo Critica</t>
  </si>
  <si>
    <t>Critica</t>
  </si>
  <si>
    <t>Cuando las alertas sond e información</t>
  </si>
  <si>
    <t>ITSM</t>
  </si>
  <si>
    <t>Enviar las alertas para ser gestionadas</t>
  </si>
  <si>
    <t>All</t>
  </si>
  <si>
    <t>Destination - Channel ChatOps</t>
  </si>
  <si>
    <t>Source</t>
  </si>
  <si>
    <t>Fecha de Creación</t>
  </si>
  <si>
    <t>Enable</t>
  </si>
  <si>
    <t>Technical Details</t>
  </si>
  <si>
    <t>Query</t>
  </si>
  <si>
    <t xml:space="preserve"> Services vs Rules</t>
  </si>
  <si>
    <t>Service</t>
  </si>
  <si>
    <t>Los servicios de aplicación deben tener un health check</t>
  </si>
  <si>
    <t>Criticality</t>
  </si>
  <si>
    <t xml:space="preserve">Logs x </t>
  </si>
  <si>
    <t>Entity Y</t>
  </si>
  <si>
    <t>Mantenimiento de Alarmas</t>
  </si>
  <si>
    <t>Tiempo por actividad</t>
  </si>
  <si>
    <t xml:space="preserve">Proceso </t>
  </si>
  <si>
    <t>Tiempo de entrega</t>
  </si>
  <si>
    <t>Proceso de estimación</t>
  </si>
  <si>
    <t>Disminuir los falsos positivos</t>
  </si>
  <si>
    <t xml:space="preserve">Generar tickets </t>
  </si>
  <si>
    <t>Scrum</t>
  </si>
  <si>
    <t>X</t>
  </si>
  <si>
    <t>HealthCheck url?</t>
  </si>
  <si>
    <t>SLI 1</t>
  </si>
  <si>
    <t>SLI 2</t>
  </si>
  <si>
    <t>SLO</t>
  </si>
  <si>
    <t>Periodo</t>
  </si>
  <si>
    <t>Questions</t>
  </si>
  <si>
    <t xml:space="preserve">Deployment Date </t>
  </si>
  <si>
    <t>[7:21 PM] Sergio Alberto Ferreira Pereira (External)
sergioferreirapereira@yahoo.com</t>
  </si>
  <si>
    <t>web</t>
  </si>
  <si>
    <t>+load</t>
  </si>
  <si>
    <t>-load</t>
  </si>
  <si>
    <t>-Mobile</t>
  </si>
  <si>
    <t xml:space="preserve">Description </t>
  </si>
  <si>
    <t xml:space="preserve">Per User Fee </t>
  </si>
  <si>
    <t xml:space="preserve">Quantity </t>
  </si>
  <si>
    <t xml:space="preserve">Details </t>
  </si>
  <si>
    <t xml:space="preserve">Total </t>
  </si>
  <si>
    <t xml:space="preserve">Web </t>
  </si>
  <si>
    <t xml:space="preserve">Includes AI Script Generation </t>
  </si>
  <si>
    <t xml:space="preserve">API </t>
  </si>
  <si>
    <t xml:space="preserve">- </t>
  </si>
  <si>
    <t xml:space="preserve">Mobile </t>
  </si>
  <si>
    <t xml:space="preserve">Desktop </t>
  </si>
  <si>
    <t xml:space="preserve">Premium </t>
  </si>
  <si>
    <t xml:space="preserve">Includes Web, API, Mobile &amp; Desktop, AI Script Generation </t>
  </si>
  <si>
    <t xml:space="preserve">Load, Performance &amp; Security </t>
  </si>
  <si>
    <t xml:space="preserve">1,000 Virtual Users included </t>
  </si>
  <si>
    <t xml:space="preserve">Onboarding </t>
  </si>
  <si>
    <t xml:space="preserve">Included onboarding, training &amp; support for 100 hours </t>
  </si>
  <si>
    <t>Unit</t>
  </si>
  <si>
    <t>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</si>
</sst>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8" formatCode="&quot;$&quot;#,##0.00;[Red]\-&quot;$&quot;#,##0.00"/>
    <numFmt numFmtId="42" formatCode="_-&quot;$&quot;* #,##0_-;\-&quot;$&quot;* #,##0_-;_-&quot;$&quot;* &quot;-&quot;_-;_-@_-"/>
    <numFmt numFmtId="41" formatCode="_-* #,##0_-;\-* #,##0_-;_-* &quot;-&quot;_-;_-@_-"/>
    <numFmt numFmtId="164" formatCode="_-* #,##0.00_-;\-* #,##0.00_-;_-* &quot;-&quot;_-;_-@_-"/>
    <numFmt numFmtId="165" formatCode="yyyy\-mm\-dd"/>
    <numFmt numFmtId="166" formatCode="0.0"/>
    <numFmt numFmtId="167" formatCode="0.000"/>
  </numFmts>
  <fonts count="43">
    <font>
      <sz val="11"/>
      <color theme="1"/>
      <name val="Calibri"/>
      <family val="2"/>
      <scheme val="minor"/>
    </font>
    <font>
      <sz val="12"/>
      <color theme="1"/>
      <name val="Calibri"/>
      <family val="2"/>
      <scheme val="minor"/>
    </font>
    <font>
      <b/>
      <sz val="12"/>
      <color theme="1"/>
      <name val="Calibri"/>
      <family val="2"/>
      <scheme val="minor"/>
    </font>
    <font>
      <b/>
      <sz val="11"/>
      <color theme="0"/>
      <name val="Calibri"/>
      <family val="2"/>
      <scheme val="minor"/>
    </font>
    <font>
      <b/>
      <sz val="12"/>
      <color theme="0"/>
      <name val="Calibri"/>
      <family val="2"/>
      <scheme val="minor"/>
    </font>
    <font>
      <b/>
      <sz val="26"/>
      <color theme="0"/>
      <name val="Calibri"/>
      <family val="2"/>
      <scheme val="minor"/>
    </font>
    <font>
      <sz val="11"/>
      <color theme="1"/>
      <name val="Calibri"/>
      <family val="2"/>
      <scheme val="minor"/>
    </font>
    <font>
      <b/>
      <sz val="14"/>
      <color theme="0"/>
      <name val="Calibri"/>
      <family val="2"/>
      <scheme val="minor"/>
    </font>
    <font>
      <b/>
      <sz val="9"/>
      <color indexed="81"/>
      <name val="Tahoma"/>
      <family val="2"/>
    </font>
    <font>
      <b/>
      <sz val="9"/>
      <color rgb="FF000000"/>
      <name val="Tahoma"/>
      <family val="2"/>
    </font>
    <font>
      <sz val="11"/>
      <color rgb="FF000000"/>
      <name val="Calibri"/>
      <family val="2"/>
      <scheme val="minor"/>
    </font>
    <font>
      <sz val="11"/>
      <color theme="4"/>
      <name val="Calibri"/>
      <family val="2"/>
      <scheme val="minor"/>
    </font>
    <font>
      <b/>
      <sz val="14"/>
      <color theme="4"/>
      <name val="Calibri"/>
      <family val="2"/>
      <scheme val="minor"/>
    </font>
    <font>
      <b/>
      <sz val="26"/>
      <color theme="4"/>
      <name val="Calibri"/>
      <family val="2"/>
      <scheme val="minor"/>
    </font>
    <font>
      <b/>
      <sz val="12"/>
      <color theme="4"/>
      <name val="Calibri"/>
      <family val="2"/>
      <scheme val="minor"/>
    </font>
    <font>
      <sz val="12"/>
      <color rgb="FF000000"/>
      <name val="Calibri"/>
      <family val="2"/>
      <scheme val="minor"/>
    </font>
    <font>
      <b/>
      <sz val="14"/>
      <color rgb="FFC00000"/>
      <name val="Calibri"/>
      <family val="2"/>
      <scheme val="minor"/>
    </font>
    <font>
      <b/>
      <sz val="12"/>
      <color rgb="FFC00000"/>
      <name val="Calibri"/>
      <family val="2"/>
      <scheme val="minor"/>
    </font>
    <font>
      <sz val="12"/>
      <color rgb="FFC00000"/>
      <name val="Calibri"/>
      <family val="2"/>
      <scheme val="minor"/>
    </font>
    <font>
      <sz val="12"/>
      <color rgb="FF3C3C3C"/>
      <name val="Calibri"/>
      <family val="2"/>
      <scheme val="minor"/>
    </font>
    <font>
      <sz val="10"/>
      <color rgb="FF000000"/>
      <name val="Tahoma"/>
      <family val="2"/>
    </font>
    <font>
      <b/>
      <sz val="10"/>
      <color rgb="FF000000"/>
      <name val="Tahoma"/>
      <family val="2"/>
    </font>
    <font>
      <sz val="8"/>
      <name val="Calibri"/>
      <family val="2"/>
      <scheme val="minor"/>
    </font>
    <font>
      <sz val="11"/>
      <color rgb="FF000000"/>
      <name val="Calibri"/>
      <family val="2"/>
    </font>
    <font>
      <b/>
      <sz val="9"/>
      <color rgb="FF00000A"/>
      <name val="Verdana"/>
      <family val="2"/>
    </font>
    <font>
      <sz val="10"/>
      <name val="Arial"/>
      <family val="2"/>
    </font>
    <font>
      <b/>
      <sz val="11"/>
      <color rgb="FF000000"/>
      <name val="Segoe UI"/>
      <family val="2"/>
    </font>
    <font>
      <sz val="10"/>
      <name val="Segoe UI"/>
      <family val="2"/>
    </font>
    <font>
      <sz val="11"/>
      <color rgb="FF000000"/>
      <name val="Segoe UI"/>
      <family val="2"/>
    </font>
    <font>
      <sz val="11"/>
      <color indexed="8"/>
      <name val="Segoe UI"/>
      <family val="2"/>
    </font>
    <font>
      <sz val="11"/>
      <name val="Segoe UI"/>
      <family val="2"/>
    </font>
    <font>
      <u/>
      <sz val="11"/>
      <color theme="10"/>
      <name val="Calibri"/>
      <family val="2"/>
      <scheme val="minor"/>
    </font>
    <font>
      <b/>
      <u/>
      <sz val="14"/>
      <color theme="10"/>
      <name val="Calibri"/>
      <family val="2"/>
      <scheme val="minor"/>
    </font>
    <font>
      <b/>
      <sz val="14"/>
      <color theme="1"/>
      <name val="Calibri"/>
      <family val="2"/>
      <scheme val="minor"/>
    </font>
    <font>
      <b/>
      <sz val="15"/>
      <color theme="4"/>
      <name val="Calibri"/>
      <family val="2"/>
      <scheme val="minor"/>
    </font>
    <font>
      <b/>
      <sz val="11"/>
      <color theme="4"/>
      <name val="Calibri"/>
      <family val="2"/>
      <scheme val="minor"/>
    </font>
    <font>
      <sz val="11"/>
      <color theme="0"/>
      <name val="Calibri"/>
      <family val="2"/>
      <scheme val="minor"/>
    </font>
    <font>
      <b/>
      <sz val="26"/>
      <color rgb="FFC00000"/>
      <name val="Calibri"/>
      <family val="2"/>
      <scheme val="minor"/>
    </font>
    <font>
      <sz val="11"/>
      <color rgb="FFC00000"/>
      <name val="Calibri"/>
      <family val="2"/>
      <scheme val="minor"/>
    </font>
    <font>
      <b/>
      <sz val="11"/>
      <color rgb="FFC00000"/>
      <name val="Calibri"/>
      <family val="2"/>
      <scheme val="minor"/>
    </font>
    <font>
      <b/>
      <sz val="12"/>
      <color rgb="FF000000"/>
      <name val="Calibri"/>
      <family val="2"/>
      <scheme val="minor"/>
    </font>
    <font>
      <b/>
      <sz val="11"/>
      <color theme="1"/>
      <name val="Arial"/>
      <family val="2"/>
    </font>
    <font>
      <sz val="11"/>
      <color rgb="FF424242"/>
      <name val="ArialMT"/>
    </font>
  </fonts>
  <fills count="14">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
      <patternFill patternType="solid">
        <fgColor theme="0" tint="-0.14999847407452621"/>
        <bgColor theme="5" tint="0.79998168889431442"/>
      </patternFill>
    </fill>
    <fill>
      <patternFill patternType="solid">
        <fgColor rgb="FFD9D9D9"/>
        <bgColor rgb="FF000000"/>
      </patternFill>
    </fill>
    <fill>
      <patternFill patternType="solid">
        <fgColor rgb="FFFFFFFF"/>
        <bgColor rgb="FF000000"/>
      </patternFill>
    </fill>
    <fill>
      <patternFill patternType="solid">
        <fgColor rgb="FFFFFFFF"/>
        <bgColor indexed="64"/>
      </patternFill>
    </fill>
    <fill>
      <patternFill patternType="solid">
        <fgColor rgb="FFD8D8D8"/>
        <bgColor rgb="FFD8D8D8"/>
      </patternFill>
    </fill>
    <fill>
      <patternFill patternType="solid">
        <fgColor theme="4" tint="0.79998168889431442"/>
        <bgColor indexed="64"/>
      </patternFill>
    </fill>
    <fill>
      <patternFill patternType="solid">
        <fgColor rgb="FFD9D9D9"/>
        <bgColor rgb="FFFFCCCC"/>
      </patternFill>
    </fill>
  </fills>
  <borders count="83">
    <border>
      <left/>
      <right/>
      <top/>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right style="medium">
        <color theme="1"/>
      </right>
      <top/>
      <bottom style="medium">
        <color theme="1"/>
      </bottom>
      <diagonal/>
    </border>
    <border>
      <left style="medium">
        <color theme="1"/>
      </left>
      <right/>
      <top/>
      <bottom style="medium">
        <color theme="1"/>
      </bottom>
      <diagonal/>
    </border>
    <border>
      <left/>
      <right style="medium">
        <color theme="1"/>
      </right>
      <top style="medium">
        <color theme="1"/>
      </top>
      <bottom/>
      <diagonal/>
    </border>
    <border>
      <left style="medium">
        <color theme="1"/>
      </left>
      <right/>
      <top style="medium">
        <color theme="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left>
      <right/>
      <top style="medium">
        <color indexed="64"/>
      </top>
      <bottom style="medium">
        <color indexed="64"/>
      </bottom>
      <diagonal/>
    </border>
    <border>
      <left style="medium">
        <color theme="1"/>
      </left>
      <right style="medium">
        <color theme="1"/>
      </right>
      <top style="medium">
        <color theme="1"/>
      </top>
      <bottom style="medium">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style="thin">
        <color rgb="FFA5A5A5"/>
      </left>
      <right/>
      <top style="thin">
        <color rgb="FFC00000"/>
      </top>
      <bottom style="thin">
        <color indexed="64"/>
      </bottom>
      <diagonal/>
    </border>
    <border>
      <left/>
      <right/>
      <top style="thin">
        <color rgb="FFC00000"/>
      </top>
      <bottom style="thin">
        <color indexed="64"/>
      </bottom>
      <diagonal/>
    </border>
    <border>
      <left/>
      <right style="thin">
        <color rgb="FFA5A5A5"/>
      </right>
      <top style="thin">
        <color rgb="FFC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style="medium">
        <color theme="1"/>
      </right>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ashed">
        <color indexed="64"/>
      </left>
      <right style="dashed">
        <color indexed="64"/>
      </right>
      <top style="dashed">
        <color indexed="64"/>
      </top>
      <bottom style="dashed">
        <color indexed="64"/>
      </bottom>
      <diagonal/>
    </border>
    <border>
      <left/>
      <right style="dashed">
        <color indexed="64"/>
      </right>
      <top style="dashed">
        <color indexed="64"/>
      </top>
      <bottom style="dashed">
        <color indexed="64"/>
      </bottom>
      <diagonal/>
    </border>
    <border>
      <left/>
      <right/>
      <top style="dotted">
        <color rgb="FF000000"/>
      </top>
      <bottom style="dotted">
        <color rgb="FF000000"/>
      </bottom>
      <diagonal/>
    </border>
    <border>
      <left style="dotted">
        <color rgb="FF000000"/>
      </left>
      <right style="dotted">
        <color rgb="FF000000"/>
      </right>
      <top/>
      <bottom/>
      <diagonal/>
    </border>
    <border>
      <left style="dotted">
        <color rgb="FF000000"/>
      </left>
      <right style="dotted">
        <color rgb="FF000000"/>
      </right>
      <top style="dashed">
        <color indexed="64"/>
      </top>
      <bottom style="dashed">
        <color indexed="64"/>
      </bottom>
      <diagonal/>
    </border>
    <border>
      <left style="dotted">
        <color rgb="FF000000"/>
      </left>
      <right style="dotted">
        <color rgb="FF000000"/>
      </right>
      <top style="dashed">
        <color indexed="64"/>
      </top>
      <bottom style="dotted">
        <color rgb="FF000000"/>
      </bottom>
      <diagonal/>
    </border>
    <border>
      <left style="dashed">
        <color indexed="64"/>
      </left>
      <right style="dotted">
        <color rgb="FF000000"/>
      </right>
      <top style="dotted">
        <color rgb="FF000000"/>
      </top>
      <bottom style="dotted">
        <color rgb="FF000000"/>
      </bottom>
      <diagonal/>
    </border>
    <border>
      <left style="medium">
        <color theme="1"/>
      </left>
      <right style="medium">
        <color rgb="FF000000"/>
      </right>
      <top style="medium">
        <color rgb="FF000000"/>
      </top>
      <bottom style="medium">
        <color theme="1"/>
      </bottom>
      <diagonal/>
    </border>
    <border>
      <left style="medium">
        <color rgb="FF000000"/>
      </left>
      <right style="medium">
        <color rgb="FF000000"/>
      </right>
      <top style="medium">
        <color rgb="FF000000"/>
      </top>
      <bottom style="medium">
        <color theme="1"/>
      </bottom>
      <diagonal/>
    </border>
    <border>
      <left/>
      <right/>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theme="1"/>
      </right>
      <top style="medium">
        <color rgb="FF000000"/>
      </top>
      <bottom style="medium">
        <color rgb="FF000000"/>
      </bottom>
      <diagonal/>
    </border>
    <border>
      <left style="medium">
        <color theme="1"/>
      </left>
      <right style="medium">
        <color theme="1"/>
      </right>
      <top style="medium">
        <color rgb="FF000000"/>
      </top>
      <bottom style="medium">
        <color rgb="FF000000"/>
      </bottom>
      <diagonal/>
    </border>
    <border>
      <left style="medium">
        <color theme="1"/>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indexed="64"/>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bottom style="medium">
        <color rgb="FF000000"/>
      </bottom>
      <diagonal/>
    </border>
    <border>
      <left/>
      <right/>
      <top style="medium">
        <color indexed="64"/>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theme="1"/>
      </top>
      <bottom style="medium">
        <color theme="1"/>
      </bottom>
      <diagonal/>
    </border>
    <border>
      <left style="medium">
        <color indexed="64"/>
      </left>
      <right style="medium">
        <color theme="1"/>
      </right>
      <top style="medium">
        <color indexed="64"/>
      </top>
      <bottom style="medium">
        <color indexed="64"/>
      </bottom>
      <diagonal/>
    </border>
    <border>
      <left style="medium">
        <color theme="1"/>
      </left>
      <right style="medium">
        <color theme="1"/>
      </right>
      <top style="medium">
        <color indexed="64"/>
      </top>
      <bottom style="medium">
        <color indexed="64"/>
      </bottom>
      <diagonal/>
    </border>
    <border>
      <left style="medium">
        <color theme="1"/>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5">
    <xf numFmtId="0" fontId="0" fillId="0" borderId="0"/>
    <xf numFmtId="9" fontId="6" fillId="0" borderId="0" applyFont="0" applyFill="0" applyBorder="0" applyAlignment="0" applyProtection="0"/>
    <xf numFmtId="41" fontId="6" fillId="0" borderId="0" applyFont="0" applyFill="0" applyBorder="0" applyAlignment="0" applyProtection="0"/>
    <xf numFmtId="0" fontId="31" fillId="0" borderId="0" applyNumberFormat="0" applyFill="0" applyBorder="0" applyAlignment="0" applyProtection="0"/>
    <xf numFmtId="42" fontId="6" fillId="0" borderId="0" applyFont="0" applyFill="0" applyBorder="0" applyAlignment="0" applyProtection="0"/>
  </cellStyleXfs>
  <cellXfs count="2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center" wrapText="1"/>
    </xf>
    <xf numFmtId="0" fontId="0" fillId="2" borderId="0" xfId="0" applyFill="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vertical="center" wrapText="1"/>
    </xf>
    <xf numFmtId="0" fontId="4" fillId="3" borderId="1" xfId="0" applyFont="1" applyFill="1" applyBorder="1" applyAlignment="1">
      <alignment horizontal="center" vertical="top" wrapText="1"/>
    </xf>
    <xf numFmtId="0" fontId="0" fillId="0" borderId="6" xfId="0" applyBorder="1"/>
    <xf numFmtId="0" fontId="0" fillId="0" borderId="5" xfId="0" applyBorder="1"/>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9" xfId="0" applyBorder="1"/>
    <xf numFmtId="0" fontId="0" fillId="0" borderId="2" xfId="0" applyBorder="1" applyAlignment="1">
      <alignment horizontal="left" vertical="top" wrapText="1"/>
    </xf>
    <xf numFmtId="0" fontId="0" fillId="0" borderId="10" xfId="0" applyBorder="1"/>
    <xf numFmtId="0" fontId="0" fillId="0" borderId="8" xfId="0" applyBorder="1"/>
    <xf numFmtId="0" fontId="0" fillId="0" borderId="4" xfId="0" applyBorder="1" applyAlignment="1">
      <alignment horizontal="left" vertical="top" wrapText="1"/>
    </xf>
    <xf numFmtId="0" fontId="3" fillId="0" borderId="7" xfId="0" applyFont="1" applyBorder="1" applyAlignment="1">
      <alignment horizontal="center"/>
    </xf>
    <xf numFmtId="0" fontId="4" fillId="3" borderId="4" xfId="0" applyFont="1" applyFill="1" applyBorder="1" applyAlignment="1">
      <alignment horizontal="center" vertical="top" wrapText="1"/>
    </xf>
    <xf numFmtId="0" fontId="4" fillId="3" borderId="8" xfId="0" applyFont="1" applyFill="1" applyBorder="1" applyAlignment="1">
      <alignment horizontal="center" vertical="top" wrapText="1"/>
    </xf>
    <xf numFmtId="0" fontId="0" fillId="0" borderId="2" xfId="0" applyBorder="1" applyAlignment="1">
      <alignment vertical="top" wrapText="1"/>
    </xf>
    <xf numFmtId="0" fontId="3" fillId="4" borderId="7" xfId="0" applyFont="1" applyFill="1" applyBorder="1" applyAlignment="1">
      <alignment horizontal="center"/>
    </xf>
    <xf numFmtId="0" fontId="0" fillId="0" borderId="5"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center" wrapText="1"/>
    </xf>
    <xf numFmtId="0" fontId="0" fillId="2" borderId="0" xfId="0" applyFill="1" applyAlignment="1">
      <alignment vertical="top" wrapText="1"/>
    </xf>
    <xf numFmtId="0" fontId="0" fillId="2" borderId="0" xfId="0" applyFill="1" applyAlignment="1">
      <alignment wrapText="1"/>
    </xf>
    <xf numFmtId="0" fontId="0" fillId="2" borderId="0" xfId="0" applyFill="1"/>
    <xf numFmtId="0" fontId="0" fillId="0" borderId="11" xfId="0" applyBorder="1"/>
    <xf numFmtId="9" fontId="0" fillId="0" borderId="11" xfId="1" applyFont="1" applyBorder="1"/>
    <xf numFmtId="9" fontId="0" fillId="0" borderId="0" xfId="1" applyFont="1"/>
    <xf numFmtId="0" fontId="3" fillId="5" borderId="12" xfId="0" applyFont="1" applyFill="1" applyBorder="1"/>
    <xf numFmtId="9" fontId="7" fillId="5" borderId="12" xfId="1" applyFont="1" applyFill="1" applyBorder="1" applyAlignment="1">
      <alignment horizontal="center" vertical="top" wrapText="1"/>
    </xf>
    <xf numFmtId="0" fontId="3" fillId="5" borderId="12" xfId="0" applyFont="1" applyFill="1" applyBorder="1" applyAlignment="1">
      <alignment horizontal="left" vertical="top" wrapText="1"/>
    </xf>
    <xf numFmtId="0" fontId="4" fillId="3" borderId="4" xfId="0" applyFont="1" applyFill="1" applyBorder="1" applyAlignment="1">
      <alignment horizontal="center" vertical="center" wrapText="1"/>
    </xf>
    <xf numFmtId="0" fontId="0" fillId="6" borderId="1" xfId="0" applyFill="1" applyBorder="1" applyAlignment="1">
      <alignment vertical="top" wrapText="1"/>
    </xf>
    <xf numFmtId="0" fontId="0" fillId="6" borderId="1" xfId="0" applyFill="1" applyBorder="1" applyAlignment="1">
      <alignment horizontal="left" vertical="top" wrapText="1"/>
    </xf>
    <xf numFmtId="0" fontId="0" fillId="7" borderId="1" xfId="0" applyFill="1" applyBorder="1" applyAlignment="1">
      <alignment horizontal="center" vertical="center" wrapText="1"/>
    </xf>
    <xf numFmtId="0" fontId="0" fillId="7" borderId="2" xfId="0" applyFill="1" applyBorder="1" applyAlignment="1">
      <alignment horizontal="center" vertical="center" wrapText="1"/>
    </xf>
    <xf numFmtId="0" fontId="0" fillId="6" borderId="5" xfId="0" applyFill="1" applyBorder="1" applyAlignment="1">
      <alignment vertical="top" wrapText="1"/>
    </xf>
    <xf numFmtId="0" fontId="0" fillId="7" borderId="17" xfId="0" applyFill="1" applyBorder="1" applyAlignment="1">
      <alignment horizontal="center" vertical="center" wrapText="1"/>
    </xf>
    <xf numFmtId="0" fontId="0" fillId="7" borderId="12" xfId="0" applyFill="1" applyBorder="1" applyAlignment="1">
      <alignment horizontal="center" vertical="center" wrapText="1"/>
    </xf>
    <xf numFmtId="0" fontId="0" fillId="6" borderId="13" xfId="0" applyFill="1" applyBorder="1"/>
    <xf numFmtId="0" fontId="0" fillId="6" borderId="14" xfId="0" applyFill="1" applyBorder="1"/>
    <xf numFmtId="0" fontId="0" fillId="6" borderId="15" xfId="0" applyFill="1" applyBorder="1"/>
    <xf numFmtId="0" fontId="10" fillId="8" borderId="18" xfId="0" applyFont="1" applyFill="1" applyBorder="1" applyAlignment="1">
      <alignment vertical="top" wrapText="1"/>
    </xf>
    <xf numFmtId="0" fontId="0" fillId="6" borderId="0" xfId="0" applyFill="1" applyAlignment="1">
      <alignment vertical="top" wrapText="1"/>
    </xf>
    <xf numFmtId="164" fontId="7" fillId="5" borderId="12" xfId="2" applyNumberFormat="1" applyFont="1" applyFill="1" applyBorder="1" applyAlignment="1">
      <alignment horizontal="center" vertical="top" wrapText="1"/>
    </xf>
    <xf numFmtId="9" fontId="12" fillId="0" borderId="12" xfId="1" applyFont="1" applyFill="1" applyBorder="1" applyAlignment="1">
      <alignment horizontal="center" vertical="top" wrapText="1"/>
    </xf>
    <xf numFmtId="0" fontId="14" fillId="0" borderId="1" xfId="0" applyFont="1" applyBorder="1" applyAlignment="1">
      <alignment horizontal="center" vertical="top" wrapText="1"/>
    </xf>
    <xf numFmtId="0" fontId="11" fillId="0" borderId="12" xfId="0" applyFont="1" applyBorder="1"/>
    <xf numFmtId="0" fontId="15" fillId="9" borderId="0" xfId="0" applyFont="1" applyFill="1"/>
    <xf numFmtId="0" fontId="15" fillId="0" borderId="0" xfId="0" applyFont="1"/>
    <xf numFmtId="0" fontId="16" fillId="9" borderId="0" xfId="0" applyFont="1" applyFill="1"/>
    <xf numFmtId="0" fontId="17" fillId="9" borderId="0" xfId="0" applyFont="1" applyFill="1"/>
    <xf numFmtId="0" fontId="16" fillId="9" borderId="19" xfId="0" applyFont="1" applyFill="1" applyBorder="1"/>
    <xf numFmtId="0" fontId="17" fillId="9" borderId="19" xfId="0" applyFont="1" applyFill="1" applyBorder="1"/>
    <xf numFmtId="0" fontId="18" fillId="9" borderId="0" xfId="0" applyFont="1" applyFill="1"/>
    <xf numFmtId="0" fontId="19" fillId="9" borderId="0" xfId="0" applyFont="1" applyFill="1"/>
    <xf numFmtId="0" fontId="17" fillId="9" borderId="0" xfId="0" applyFont="1" applyFill="1" applyAlignment="1">
      <alignment horizontal="center"/>
    </xf>
    <xf numFmtId="0" fontId="17" fillId="9" borderId="22" xfId="0" applyFont="1" applyFill="1" applyBorder="1"/>
    <xf numFmtId="0" fontId="17" fillId="9" borderId="11" xfId="0" applyFont="1" applyFill="1" applyBorder="1" applyAlignment="1">
      <alignment horizontal="left" vertical="top"/>
    </xf>
    <xf numFmtId="0" fontId="17" fillId="9" borderId="11" xfId="0" applyFont="1" applyFill="1" applyBorder="1" applyAlignment="1">
      <alignment horizontal="left" vertical="top" wrapText="1"/>
    </xf>
    <xf numFmtId="0" fontId="15" fillId="9" borderId="23" xfId="0" applyFont="1" applyFill="1" applyBorder="1" applyAlignment="1">
      <alignment horizontal="left" indent="1"/>
    </xf>
    <xf numFmtId="0" fontId="15" fillId="9" borderId="23" xfId="0" applyFont="1" applyFill="1" applyBorder="1" applyAlignment="1">
      <alignment horizontal="left"/>
    </xf>
    <xf numFmtId="0" fontId="15" fillId="9" borderId="24" xfId="0" applyFont="1" applyFill="1" applyBorder="1" applyAlignment="1">
      <alignment horizontal="left" indent="1"/>
    </xf>
    <xf numFmtId="0" fontId="15" fillId="9" borderId="24" xfId="0" applyFont="1" applyFill="1" applyBorder="1" applyAlignment="1">
      <alignment horizontal="left"/>
    </xf>
    <xf numFmtId="0" fontId="1" fillId="0" borderId="1" xfId="0" applyFont="1" applyBorder="1" applyAlignment="1">
      <alignment horizontal="left" vertical="center" wrapText="1"/>
    </xf>
    <xf numFmtId="0" fontId="0" fillId="7" borderId="1" xfId="0" applyFill="1" applyBorder="1" applyAlignment="1">
      <alignment horizontal="left" vertical="center" wrapText="1"/>
    </xf>
    <xf numFmtId="0" fontId="0" fillId="6" borderId="13" xfId="0" applyFill="1" applyBorder="1" applyAlignment="1">
      <alignment horizontal="left"/>
    </xf>
    <xf numFmtId="0" fontId="0" fillId="6" borderId="14" xfId="0" applyFill="1" applyBorder="1" applyAlignment="1">
      <alignment horizontal="left"/>
    </xf>
    <xf numFmtId="0" fontId="0" fillId="6" borderId="15" xfId="0" applyFill="1" applyBorder="1" applyAlignment="1">
      <alignment horizontal="left"/>
    </xf>
    <xf numFmtId="0" fontId="0" fillId="6" borderId="1" xfId="0" applyFill="1" applyBorder="1" applyAlignment="1">
      <alignment horizontal="right" vertical="top" wrapText="1"/>
    </xf>
    <xf numFmtId="0" fontId="13" fillId="0" borderId="0" xfId="0" applyFont="1" applyAlignment="1">
      <alignment horizontal="center" vertical="center" wrapText="1"/>
    </xf>
    <xf numFmtId="9" fontId="12" fillId="0" borderId="0" xfId="1" applyFont="1" applyFill="1" applyBorder="1" applyAlignment="1">
      <alignment horizontal="center" vertical="top" wrapText="1"/>
    </xf>
    <xf numFmtId="0" fontId="0" fillId="7" borderId="1" xfId="0" applyFill="1" applyBorder="1" applyAlignment="1">
      <alignment horizontal="right" vertical="center" wrapText="1"/>
    </xf>
    <xf numFmtId="0" fontId="14" fillId="0" borderId="5" xfId="0" applyFont="1" applyBorder="1" applyAlignment="1">
      <alignment horizontal="center" vertical="top" wrapText="1"/>
    </xf>
    <xf numFmtId="0" fontId="0" fillId="7" borderId="5" xfId="0" applyFill="1" applyBorder="1" applyAlignment="1">
      <alignment horizontal="center" vertical="center" wrapText="1"/>
    </xf>
    <xf numFmtId="16" fontId="0" fillId="6" borderId="1" xfId="0" applyNumberFormat="1" applyFill="1" applyBorder="1" applyAlignment="1">
      <alignment vertical="top" wrapText="1"/>
    </xf>
    <xf numFmtId="0" fontId="0" fillId="10" borderId="0" xfId="0" applyFill="1"/>
    <xf numFmtId="0" fontId="0" fillId="10" borderId="0" xfId="0" applyFill="1" applyAlignment="1">
      <alignment horizontal="center"/>
    </xf>
    <xf numFmtId="0" fontId="23" fillId="10" borderId="0" xfId="0" applyFont="1" applyFill="1" applyAlignment="1">
      <alignment horizontal="center"/>
    </xf>
    <xf numFmtId="0" fontId="24" fillId="10" borderId="32" xfId="0" applyFont="1" applyFill="1" applyBorder="1" applyAlignment="1">
      <alignment horizontal="right"/>
    </xf>
    <xf numFmtId="0" fontId="24" fillId="10" borderId="32" xfId="0" applyFont="1" applyFill="1" applyBorder="1" applyAlignment="1">
      <alignment horizontal="center"/>
    </xf>
    <xf numFmtId="0" fontId="23" fillId="10" borderId="33" xfId="0" applyFont="1" applyFill="1" applyBorder="1"/>
    <xf numFmtId="0" fontId="23" fillId="10" borderId="33" xfId="0" applyFont="1" applyFill="1" applyBorder="1" applyAlignment="1">
      <alignment horizontal="center"/>
    </xf>
    <xf numFmtId="0" fontId="23" fillId="10" borderId="0" xfId="0" applyFont="1" applyFill="1"/>
    <xf numFmtId="0" fontId="26" fillId="11" borderId="34" xfId="0" applyFont="1" applyFill="1" applyBorder="1" applyAlignment="1">
      <alignment horizontal="center"/>
    </xf>
    <xf numFmtId="0" fontId="26" fillId="11" borderId="35" xfId="0" applyFont="1" applyFill="1" applyBorder="1" applyAlignment="1">
      <alignment horizontal="center"/>
    </xf>
    <xf numFmtId="0" fontId="26" fillId="11" borderId="36" xfId="0" applyFont="1" applyFill="1" applyBorder="1" applyAlignment="1">
      <alignment horizontal="center"/>
    </xf>
    <xf numFmtId="0" fontId="28" fillId="0" borderId="36" xfId="0" applyFont="1" applyBorder="1" applyAlignment="1">
      <alignment horizontal="center"/>
    </xf>
    <xf numFmtId="165" fontId="29" fillId="0" borderId="38" xfId="0" applyNumberFormat="1" applyFont="1" applyBorder="1"/>
    <xf numFmtId="0" fontId="28" fillId="0" borderId="39" xfId="0" applyFont="1" applyBorder="1" applyAlignment="1">
      <alignment horizontal="center"/>
    </xf>
    <xf numFmtId="0" fontId="28" fillId="0" borderId="40" xfId="0" applyFont="1" applyBorder="1" applyAlignment="1">
      <alignment horizontal="center"/>
    </xf>
    <xf numFmtId="0" fontId="28" fillId="0" borderId="34" xfId="0" applyFont="1" applyBorder="1" applyAlignment="1">
      <alignment horizontal="center"/>
    </xf>
    <xf numFmtId="0" fontId="28" fillId="0" borderId="41" xfId="0" applyFont="1" applyBorder="1" applyAlignment="1">
      <alignment horizontal="center"/>
    </xf>
    <xf numFmtId="0" fontId="28" fillId="0" borderId="42" xfId="0" applyFont="1" applyBorder="1" applyAlignment="1">
      <alignment horizontal="center"/>
    </xf>
    <xf numFmtId="0" fontId="28" fillId="0" borderId="43" xfId="0" applyFont="1" applyBorder="1" applyAlignment="1">
      <alignment horizontal="center"/>
    </xf>
    <xf numFmtId="0" fontId="28" fillId="0" borderId="44" xfId="0" applyFont="1" applyBorder="1" applyAlignment="1">
      <alignment horizontal="center"/>
    </xf>
    <xf numFmtId="0" fontId="0" fillId="0" borderId="0" xfId="0" applyAlignment="1">
      <alignment horizontal="center"/>
    </xf>
    <xf numFmtId="0" fontId="14" fillId="0" borderId="4" xfId="0" applyFont="1" applyBorder="1" applyAlignment="1">
      <alignment horizontal="center" vertical="top" wrapText="1"/>
    </xf>
    <xf numFmtId="0" fontId="10" fillId="8" borderId="45" xfId="0" applyFont="1" applyFill="1" applyBorder="1" applyAlignment="1">
      <alignment vertical="top" wrapText="1"/>
    </xf>
    <xf numFmtId="0" fontId="10" fillId="8" borderId="46" xfId="0" applyFont="1" applyFill="1" applyBorder="1" applyAlignment="1">
      <alignment vertical="top" wrapText="1"/>
    </xf>
    <xf numFmtId="0" fontId="32" fillId="12" borderId="11" xfId="3" applyFont="1" applyFill="1" applyBorder="1"/>
    <xf numFmtId="166" fontId="33" fillId="6" borderId="49" xfId="0" applyNumberFormat="1" applyFont="1" applyFill="1" applyBorder="1"/>
    <xf numFmtId="9" fontId="33" fillId="6" borderId="49" xfId="0" applyNumberFormat="1" applyFont="1" applyFill="1" applyBorder="1"/>
    <xf numFmtId="2" fontId="33" fillId="6" borderId="11" xfId="0" applyNumberFormat="1" applyFont="1" applyFill="1" applyBorder="1"/>
    <xf numFmtId="9" fontId="33" fillId="6" borderId="11" xfId="0" applyNumberFormat="1" applyFont="1" applyFill="1" applyBorder="1"/>
    <xf numFmtId="0" fontId="34" fillId="2" borderId="48" xfId="0" applyFont="1" applyFill="1" applyBorder="1"/>
    <xf numFmtId="0" fontId="34" fillId="2" borderId="11" xfId="0" applyFont="1" applyFill="1" applyBorder="1" applyAlignment="1">
      <alignment horizontal="center"/>
    </xf>
    <xf numFmtId="0" fontId="35" fillId="2" borderId="48" xfId="0" applyFont="1" applyFill="1" applyBorder="1"/>
    <xf numFmtId="0" fontId="11" fillId="2" borderId="0" xfId="0" applyFont="1" applyFill="1"/>
    <xf numFmtId="0" fontId="36" fillId="2" borderId="0" xfId="0" applyFont="1" applyFill="1"/>
    <xf numFmtId="9" fontId="36" fillId="0" borderId="12" xfId="1" applyFont="1" applyBorder="1"/>
    <xf numFmtId="0" fontId="36" fillId="0" borderId="0" xfId="0" applyFont="1"/>
    <xf numFmtId="0" fontId="0" fillId="2" borderId="0" xfId="0" applyFill="1" applyAlignment="1">
      <alignment horizontal="right"/>
    </xf>
    <xf numFmtId="41" fontId="12" fillId="0" borderId="12" xfId="2" applyFont="1" applyFill="1" applyBorder="1" applyAlignment="1">
      <alignment horizontal="center" vertical="top" wrapText="1"/>
    </xf>
    <xf numFmtId="167" fontId="36" fillId="2" borderId="12" xfId="0" applyNumberFormat="1" applyFont="1" applyFill="1" applyBorder="1"/>
    <xf numFmtId="0" fontId="10" fillId="9" borderId="0" xfId="0" applyFont="1" applyFill="1"/>
    <xf numFmtId="0" fontId="38" fillId="0" borderId="0" xfId="0" applyFont="1"/>
    <xf numFmtId="0" fontId="38" fillId="0" borderId="0" xfId="0" applyFont="1" applyAlignment="1">
      <alignment vertical="top" wrapText="1"/>
    </xf>
    <xf numFmtId="0" fontId="38" fillId="0" borderId="0" xfId="0" applyFont="1" applyAlignment="1">
      <alignment wrapText="1"/>
    </xf>
    <xf numFmtId="0" fontId="39" fillId="0" borderId="12" xfId="0" applyFont="1" applyBorder="1"/>
    <xf numFmtId="9" fontId="16" fillId="0" borderId="12" xfId="0" applyNumberFormat="1" applyFont="1" applyBorder="1" applyAlignment="1">
      <alignment horizontal="center" vertical="top" wrapText="1"/>
    </xf>
    <xf numFmtId="0" fontId="17" fillId="0" borderId="57" xfId="0" applyFont="1" applyBorder="1" applyAlignment="1">
      <alignment horizontal="center" vertical="center" wrapText="1"/>
    </xf>
    <xf numFmtId="0" fontId="15" fillId="8" borderId="18" xfId="0" applyFont="1" applyFill="1" applyBorder="1" applyAlignment="1">
      <alignment horizontal="left" vertical="center" wrapText="1"/>
    </xf>
    <xf numFmtId="0" fontId="10" fillId="8" borderId="18" xfId="0" applyFont="1" applyFill="1" applyBorder="1" applyAlignment="1">
      <alignment horizontal="left" vertical="top" wrapText="1"/>
    </xf>
    <xf numFmtId="0" fontId="10" fillId="13" borderId="55" xfId="0" applyFont="1" applyFill="1" applyBorder="1" applyAlignment="1">
      <alignment horizontal="center" vertical="center" wrapText="1"/>
    </xf>
    <xf numFmtId="0" fontId="10" fillId="8" borderId="13" xfId="0" applyFont="1" applyFill="1" applyBorder="1"/>
    <xf numFmtId="0" fontId="10" fillId="8" borderId="18" xfId="0" applyFont="1" applyFill="1" applyBorder="1" applyAlignment="1">
      <alignment horizontal="left" vertical="center" wrapText="1"/>
    </xf>
    <xf numFmtId="0" fontId="10" fillId="13" borderId="59" xfId="0" applyFont="1" applyFill="1" applyBorder="1" applyAlignment="1">
      <alignment horizontal="center" vertical="center" wrapText="1"/>
    </xf>
    <xf numFmtId="0" fontId="15" fillId="8" borderId="18" xfId="0" applyFont="1" applyFill="1" applyBorder="1" applyAlignment="1">
      <alignment vertical="center" wrapText="1"/>
    </xf>
    <xf numFmtId="0" fontId="10" fillId="8" borderId="18" xfId="0" applyFont="1" applyFill="1" applyBorder="1" applyAlignment="1">
      <alignment vertical="center" wrapText="1"/>
    </xf>
    <xf numFmtId="0" fontId="10" fillId="8" borderId="14" xfId="0" applyFont="1" applyFill="1" applyBorder="1"/>
    <xf numFmtId="0" fontId="10" fillId="8" borderId="15" xfId="0" applyFont="1" applyFill="1" applyBorder="1"/>
    <xf numFmtId="0" fontId="10" fillId="8" borderId="60" xfId="0" applyFont="1" applyFill="1" applyBorder="1" applyAlignment="1">
      <alignment vertical="center" wrapText="1"/>
    </xf>
    <xf numFmtId="0" fontId="10" fillId="8" borderId="60" xfId="0" applyFont="1" applyFill="1" applyBorder="1" applyAlignment="1">
      <alignment vertical="top" wrapText="1"/>
    </xf>
    <xf numFmtId="0" fontId="17" fillId="0" borderId="64" xfId="0" applyFont="1" applyBorder="1" applyAlignment="1">
      <alignment horizontal="center" vertical="center" wrapText="1"/>
    </xf>
    <xf numFmtId="0" fontId="17" fillId="0" borderId="14" xfId="0" applyFont="1" applyBorder="1" applyAlignment="1">
      <alignment horizontal="center" vertical="center" wrapText="1"/>
    </xf>
    <xf numFmtId="0" fontId="10" fillId="8" borderId="64" xfId="0" applyFont="1" applyFill="1" applyBorder="1"/>
    <xf numFmtId="0" fontId="17" fillId="0" borderId="58" xfId="0" applyFont="1" applyBorder="1" applyAlignment="1">
      <alignment horizontal="center" vertical="center" wrapText="1"/>
    </xf>
    <xf numFmtId="0" fontId="17" fillId="0" borderId="67" xfId="0" applyFont="1" applyBorder="1" applyAlignment="1">
      <alignment horizontal="center" vertical="center" wrapText="1"/>
    </xf>
    <xf numFmtId="0" fontId="10" fillId="13" borderId="56" xfId="0" applyFont="1" applyFill="1" applyBorder="1" applyAlignment="1">
      <alignment horizontal="center" vertical="center" wrapText="1"/>
    </xf>
    <xf numFmtId="0" fontId="10" fillId="8" borderId="18" xfId="0" quotePrefix="1" applyFont="1" applyFill="1" applyBorder="1" applyAlignment="1">
      <alignment vertical="center" wrapText="1"/>
    </xf>
    <xf numFmtId="0" fontId="10" fillId="8" borderId="18" xfId="0" quotePrefix="1" applyFont="1" applyFill="1" applyBorder="1" applyAlignment="1">
      <alignment horizontal="left" vertical="center" wrapText="1"/>
    </xf>
    <xf numFmtId="0" fontId="0" fillId="0" borderId="11" xfId="0" applyBorder="1" applyAlignment="1">
      <alignment horizontal="center"/>
    </xf>
    <xf numFmtId="0" fontId="0" fillId="0" borderId="69" xfId="0" applyBorder="1"/>
    <xf numFmtId="0" fontId="0" fillId="0" borderId="71" xfId="0" applyBorder="1"/>
    <xf numFmtId="0" fontId="14" fillId="0" borderId="75" xfId="0" applyFont="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horizontal="center" vertical="center" wrapText="1"/>
    </xf>
    <xf numFmtId="0" fontId="0" fillId="7" borderId="8" xfId="0" applyFill="1" applyBorder="1" applyAlignment="1">
      <alignment horizontal="center" vertical="center" wrapText="1"/>
    </xf>
    <xf numFmtId="0" fontId="14" fillId="0" borderId="76" xfId="0" applyFont="1" applyBorder="1" applyAlignment="1">
      <alignment horizontal="center" vertical="top" wrapText="1"/>
    </xf>
    <xf numFmtId="0" fontId="14" fillId="0" borderId="77" xfId="0" applyFont="1" applyBorder="1" applyAlignment="1">
      <alignment horizontal="center" vertical="top" wrapText="1"/>
    </xf>
    <xf numFmtId="0" fontId="14" fillId="0" borderId="16" xfId="0" applyFont="1" applyBorder="1" applyAlignment="1">
      <alignment horizontal="center" vertical="top" wrapText="1"/>
    </xf>
    <xf numFmtId="0" fontId="14" fillId="0" borderId="78" xfId="0" applyFont="1" applyBorder="1" applyAlignment="1">
      <alignment horizontal="center" vertical="top" wrapText="1"/>
    </xf>
    <xf numFmtId="0" fontId="40" fillId="8" borderId="79" xfId="0" applyFont="1" applyFill="1" applyBorder="1" applyAlignment="1">
      <alignment vertical="center" wrapText="1"/>
    </xf>
    <xf numFmtId="0" fontId="10" fillId="8" borderId="79" xfId="0" applyFont="1" applyFill="1" applyBorder="1" applyAlignment="1">
      <alignment vertical="center" wrapText="1"/>
    </xf>
    <xf numFmtId="0" fontId="10" fillId="8" borderId="55" xfId="0" applyFont="1" applyFill="1" applyBorder="1" applyAlignment="1">
      <alignment horizontal="left" vertical="top" wrapText="1"/>
    </xf>
    <xf numFmtId="0" fontId="10" fillId="8" borderId="60" xfId="0" applyFont="1" applyFill="1" applyBorder="1" applyAlignment="1">
      <alignment horizontal="left" vertical="top" wrapText="1"/>
    </xf>
    <xf numFmtId="0" fontId="28" fillId="0" borderId="36" xfId="0" applyFont="1" applyBorder="1"/>
    <xf numFmtId="0" fontId="27" fillId="0" borderId="37" xfId="0" applyFont="1" applyBorder="1" applyAlignment="1">
      <alignment wrapText="1"/>
    </xf>
    <xf numFmtId="0" fontId="23" fillId="0" borderId="27" xfId="0" applyFont="1" applyBorder="1" applyAlignment="1">
      <alignment horizontal="center"/>
    </xf>
    <xf numFmtId="0" fontId="25" fillId="0" borderId="31" xfId="0" applyFont="1" applyBorder="1" applyAlignment="1">
      <alignment wrapText="1"/>
    </xf>
    <xf numFmtId="0" fontId="25" fillId="0" borderId="23" xfId="0" applyFont="1" applyBorder="1" applyAlignment="1">
      <alignment wrapText="1"/>
    </xf>
    <xf numFmtId="0" fontId="24" fillId="0" borderId="28" xfId="0" applyFont="1" applyBorder="1" applyAlignment="1">
      <alignment horizontal="right" vertical="center"/>
    </xf>
    <xf numFmtId="0" fontId="25" fillId="0" borderId="29" xfId="0" applyFont="1" applyBorder="1" applyAlignment="1">
      <alignment wrapText="1"/>
    </xf>
    <xf numFmtId="0" fontId="25" fillId="0" borderId="30" xfId="0" applyFont="1" applyBorder="1" applyAlignment="1">
      <alignment wrapText="1"/>
    </xf>
    <xf numFmtId="0" fontId="24" fillId="0" borderId="28" xfId="0" applyFont="1" applyBorder="1" applyAlignment="1">
      <alignment horizontal="right"/>
    </xf>
    <xf numFmtId="0" fontId="26" fillId="11" borderId="36" xfId="0" applyFont="1" applyFill="1" applyBorder="1" applyAlignment="1">
      <alignment horizontal="center"/>
    </xf>
    <xf numFmtId="0" fontId="30" fillId="0" borderId="37" xfId="0" applyFont="1" applyBorder="1" applyAlignment="1">
      <alignment wrapText="1"/>
    </xf>
    <xf numFmtId="0" fontId="0" fillId="6" borderId="48" xfId="0" applyFill="1" applyBorder="1"/>
    <xf numFmtId="0" fontId="0" fillId="6" borderId="50" xfId="0" applyFill="1" applyBorder="1"/>
    <xf numFmtId="0" fontId="0" fillId="6" borderId="51" xfId="0" applyFill="1" applyBorder="1"/>
    <xf numFmtId="0" fontId="0" fillId="2" borderId="0" xfId="0" applyFill="1" applyAlignment="1">
      <alignment horizontal="left" vertical="center" wrapText="1"/>
    </xf>
    <xf numFmtId="0" fontId="37" fillId="0" borderId="61" xfId="0" applyFont="1" applyBorder="1" applyAlignment="1">
      <alignment horizontal="center" vertical="center" wrapText="1"/>
    </xf>
    <xf numFmtId="0" fontId="37" fillId="0" borderId="62" xfId="0" applyFont="1" applyBorder="1" applyAlignment="1">
      <alignment horizontal="center" vertical="center" wrapText="1"/>
    </xf>
    <xf numFmtId="0" fontId="37" fillId="0" borderId="63" xfId="0" applyFont="1" applyBorder="1" applyAlignment="1">
      <alignment horizontal="center" vertical="center" wrapText="1"/>
    </xf>
    <xf numFmtId="0" fontId="17" fillId="0" borderId="64"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40" fillId="8" borderId="55" xfId="0" applyFont="1" applyFill="1" applyBorder="1" applyAlignment="1">
      <alignment horizontal="left" vertical="center" wrapText="1"/>
    </xf>
    <xf numFmtId="0" fontId="40" fillId="8" borderId="58" xfId="0" applyFont="1" applyFill="1" applyBorder="1" applyAlignment="1">
      <alignment horizontal="left" vertical="center" wrapText="1"/>
    </xf>
    <xf numFmtId="0" fontId="40" fillId="8" borderId="57" xfId="0" applyFont="1" applyFill="1" applyBorder="1" applyAlignment="1">
      <alignment horizontal="left" vertical="center" wrapText="1"/>
    </xf>
    <xf numFmtId="0" fontId="10" fillId="8" borderId="64" xfId="0" applyFont="1" applyFill="1" applyBorder="1"/>
    <xf numFmtId="0" fontId="10" fillId="8" borderId="14" xfId="0" applyFont="1" applyFill="1" applyBorder="1"/>
    <xf numFmtId="0" fontId="10" fillId="8" borderId="13" xfId="0" applyFont="1" applyFill="1" applyBorder="1"/>
    <xf numFmtId="0" fontId="40" fillId="8" borderId="55" xfId="0" applyFont="1" applyFill="1" applyBorder="1" applyAlignment="1">
      <alignment vertical="center" wrapText="1"/>
    </xf>
    <xf numFmtId="0" fontId="40" fillId="8" borderId="58" xfId="0" applyFont="1" applyFill="1" applyBorder="1" applyAlignment="1">
      <alignment vertical="center" wrapText="1"/>
    </xf>
    <xf numFmtId="0" fontId="40" fillId="8" borderId="57" xfId="0" applyFont="1" applyFill="1" applyBorder="1" applyAlignment="1">
      <alignment vertical="center" wrapText="1"/>
    </xf>
    <xf numFmtId="0" fontId="40" fillId="8" borderId="80" xfId="0" applyFont="1" applyFill="1" applyBorder="1" applyAlignment="1">
      <alignment vertical="center" wrapText="1"/>
    </xf>
    <xf numFmtId="0" fontId="40" fillId="8" borderId="81" xfId="0" applyFont="1" applyFill="1" applyBorder="1" applyAlignment="1">
      <alignment vertical="center" wrapText="1"/>
    </xf>
    <xf numFmtId="0" fontId="40" fillId="8" borderId="82" xfId="0" applyFont="1" applyFill="1" applyBorder="1" applyAlignment="1">
      <alignment vertical="center" wrapText="1"/>
    </xf>
    <xf numFmtId="0" fontId="10" fillId="9" borderId="0" xfId="0" applyFont="1" applyFill="1"/>
    <xf numFmtId="0" fontId="17" fillId="0" borderId="65" xfId="0" applyFont="1" applyBorder="1" applyAlignment="1">
      <alignment horizontal="center" vertical="center" wrapText="1"/>
    </xf>
    <xf numFmtId="0" fontId="17" fillId="0" borderId="68" xfId="0" applyFont="1" applyBorder="1" applyAlignment="1">
      <alignment horizontal="center" vertical="center" wrapText="1"/>
    </xf>
    <xf numFmtId="0" fontId="17" fillId="0" borderId="66" xfId="0" applyFont="1" applyBorder="1" applyAlignment="1">
      <alignment horizontal="center" vertical="center" wrapText="1"/>
    </xf>
    <xf numFmtId="0" fontId="13" fillId="0" borderId="25" xfId="0" applyFont="1" applyBorder="1" applyAlignment="1">
      <alignment horizontal="center" vertical="center" wrapText="1"/>
    </xf>
    <xf numFmtId="0" fontId="0" fillId="2" borderId="0" xfId="0" applyFill="1" applyAlignment="1">
      <alignment horizontal="left" vertical="top" wrapText="1"/>
    </xf>
    <xf numFmtId="0" fontId="14" fillId="0" borderId="12" xfId="0" applyFont="1" applyBorder="1" applyAlignment="1">
      <alignment horizontal="center" vertical="top" wrapText="1"/>
    </xf>
    <xf numFmtId="0" fontId="0" fillId="6" borderId="13" xfId="0" applyFill="1" applyBorder="1"/>
    <xf numFmtId="0" fontId="0" fillId="6" borderId="14" xfId="0" applyFill="1" applyBorder="1"/>
    <xf numFmtId="0" fontId="0" fillId="6" borderId="15" xfId="0" applyFill="1" applyBorder="1"/>
    <xf numFmtId="0" fontId="13" fillId="0" borderId="26" xfId="0" applyFont="1" applyBorder="1" applyAlignment="1">
      <alignment horizontal="center" vertical="center" wrapText="1"/>
    </xf>
    <xf numFmtId="0" fontId="14" fillId="0" borderId="15" xfId="0" applyFont="1" applyBorder="1" applyAlignment="1">
      <alignment horizontal="center" vertical="top" wrapText="1"/>
    </xf>
    <xf numFmtId="0" fontId="13" fillId="0" borderId="0" xfId="0" applyFont="1" applyAlignment="1">
      <alignment horizontal="center" vertical="center" wrapText="1"/>
    </xf>
    <xf numFmtId="0" fontId="13" fillId="0" borderId="47"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4" fillId="5" borderId="12" xfId="0" applyFont="1" applyFill="1" applyBorder="1" applyAlignment="1">
      <alignment horizontal="center" vertical="top" wrapText="1"/>
    </xf>
    <xf numFmtId="0" fontId="2" fillId="6" borderId="1" xfId="0" applyFont="1" applyFill="1" applyBorder="1" applyAlignment="1">
      <alignment vertical="center" wrapText="1"/>
    </xf>
    <xf numFmtId="0" fontId="0" fillId="6" borderId="1" xfId="0" applyFill="1" applyBorder="1" applyAlignment="1">
      <alignment vertical="center" wrapText="1"/>
    </xf>
    <xf numFmtId="0" fontId="4" fillId="5" borderId="1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6" borderId="16" xfId="0" applyFill="1" applyBorder="1"/>
    <xf numFmtId="0" fontId="4" fillId="5" borderId="16" xfId="0" applyFont="1" applyFill="1" applyBorder="1" applyAlignment="1">
      <alignment horizontal="center"/>
    </xf>
    <xf numFmtId="0" fontId="4" fillId="5" borderId="14" xfId="0" applyFont="1" applyFill="1" applyBorder="1" applyAlignment="1">
      <alignment horizontal="center"/>
    </xf>
    <xf numFmtId="0" fontId="4" fillId="5" borderId="15" xfId="0" applyFont="1" applyFill="1" applyBorder="1" applyAlignment="1">
      <alignment horizontal="center"/>
    </xf>
    <xf numFmtId="0" fontId="3" fillId="5" borderId="11" xfId="0" applyFont="1" applyFill="1" applyBorder="1" applyAlignment="1">
      <alignment horizontal="center"/>
    </xf>
    <xf numFmtId="0" fontId="13" fillId="0" borderId="2" xfId="0" applyFont="1" applyBorder="1" applyAlignment="1">
      <alignment horizontal="center" vertical="center" wrapText="1"/>
    </xf>
    <xf numFmtId="0" fontId="0" fillId="6" borderId="13" xfId="0" applyFill="1" applyBorder="1" applyAlignment="1">
      <alignment horizontal="left"/>
    </xf>
    <xf numFmtId="0" fontId="0" fillId="6" borderId="14" xfId="0" applyFill="1" applyBorder="1" applyAlignment="1">
      <alignment horizontal="left"/>
    </xf>
    <xf numFmtId="0" fontId="0" fillId="6" borderId="15" xfId="0" applyFill="1" applyBorder="1" applyAlignment="1">
      <alignment horizontal="left"/>
    </xf>
    <xf numFmtId="0" fontId="17" fillId="9" borderId="20" xfId="0" applyFont="1" applyFill="1" applyBorder="1" applyAlignment="1">
      <alignment horizontal="center"/>
    </xf>
    <xf numFmtId="0" fontId="17" fillId="9" borderId="21" xfId="0" applyFont="1" applyFill="1" applyBorder="1" applyAlignment="1">
      <alignment horizontal="center"/>
    </xf>
    <xf numFmtId="0" fontId="13" fillId="0" borderId="52"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54" xfId="0" applyFont="1" applyBorder="1" applyAlignment="1">
      <alignment horizontal="center" vertical="center" wrapText="1"/>
    </xf>
    <xf numFmtId="0" fontId="0" fillId="0" borderId="69"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xf>
    <xf numFmtId="0" fontId="0" fillId="0" borderId="74" xfId="0" applyBorder="1" applyAlignment="1">
      <alignment horizontal="center"/>
    </xf>
    <xf numFmtId="42" fontId="0" fillId="2" borderId="0" xfId="4" applyFont="1" applyFill="1"/>
    <xf numFmtId="42" fontId="0" fillId="2" borderId="0" xfId="0" applyNumberFormat="1" applyFill="1"/>
    <xf numFmtId="0" fontId="0" fillId="2" borderId="0" xfId="0" quotePrefix="1" applyFill="1"/>
    <xf numFmtId="0" fontId="41" fillId="0" borderId="0" xfId="0" applyFont="1"/>
    <xf numFmtId="0" fontId="42" fillId="0" borderId="0" xfId="0" applyFont="1"/>
    <xf numFmtId="8" fontId="42" fillId="0" borderId="0" xfId="0" applyNumberFormat="1" applyFont="1"/>
    <xf numFmtId="0" fontId="0" fillId="0" borderId="0" xfId="0"/>
    <xf numFmtId="8" fontId="0" fillId="2" borderId="0" xfId="0" applyNumberFormat="1" applyFill="1"/>
    <xf numFmtId="6" fontId="0" fillId="2" borderId="0" xfId="0" applyNumberFormat="1" applyFill="1"/>
  </cellXfs>
  <cellStyles count="5">
    <cellStyle name="Comma [0]" xfId="2" builtinId="6"/>
    <cellStyle name="Currency [0]" xfId="4" builtinId="7"/>
    <cellStyle name="Hyperlink" xfId="3" builtinId="8"/>
    <cellStyle name="Normal" xfId="0" builtinId="0"/>
    <cellStyle name="Percent" xfId="1" builtinId="5"/>
  </cellStyles>
  <dxfs count="196">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alignment horizontal="left" vertical="top" textRotation="0" wrapText="1" indent="0" justifyLastLine="0" shrinkToFit="0" readingOrder="0"/>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left style="medium">
          <color theme="1"/>
        </left>
        <right style="medium">
          <color theme="1"/>
        </right>
        <top style="medium">
          <color theme="1"/>
        </top>
        <bottom style="medium">
          <color theme="1"/>
        </bottom>
      </border>
    </dxf>
    <dxf>
      <border outline="0">
        <bottom style="medium">
          <color theme="1"/>
        </bottom>
      </border>
    </dxf>
    <dxf>
      <font>
        <b/>
        <i val="0"/>
        <strike val="0"/>
        <condense val="0"/>
        <extend val="0"/>
        <outline val="0"/>
        <shadow val="0"/>
        <u val="none"/>
        <vertAlign val="baseline"/>
        <sz val="12"/>
        <color theme="0"/>
        <name val="Calibri"/>
        <family val="2"/>
        <scheme val="minor"/>
      </font>
      <fill>
        <patternFill patternType="solid">
          <fgColor indexed="64"/>
          <bgColor rgb="FFC00000"/>
        </patternFill>
      </fill>
      <alignment horizontal="center" vertical="top" textRotation="0" wrapText="1"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alignment horizontal="center" vertical="bottom" textRotation="0" wrapText="0"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bottom/>
        <vertical/>
        <horizontal/>
      </border>
    </dxf>
    <dxf>
      <border diagonalUp="0" diagonalDown="0">
        <left/>
        <right style="medium">
          <color theme="1"/>
        </right>
        <top style="medium">
          <color theme="1"/>
        </top>
        <bottom style="medium">
          <color theme="1"/>
        </bottom>
        <vertical/>
        <horizontal/>
      </border>
    </dxf>
    <dxf>
      <border outline="0">
        <left style="medium">
          <color theme="1"/>
        </left>
        <right style="medium">
          <color theme="1"/>
        </right>
        <top style="medium">
          <color theme="1"/>
        </top>
        <bottom style="medium">
          <color theme="1"/>
        </bottom>
      </border>
    </dxf>
    <dxf>
      <border outline="0">
        <bottom style="medium">
          <color theme="1"/>
        </bottom>
      </border>
    </dxf>
    <dxf>
      <alignment horizontal="center" vertical="bottom" textRotation="0" wrapText="0"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alignment horizontal="center" vertical="bottom" textRotation="0" wrapText="0"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bottom/>
        <vertical/>
        <horizontal/>
      </border>
    </dxf>
    <dxf>
      <border diagonalUp="0" diagonalDown="0">
        <left/>
        <right style="medium">
          <color theme="1"/>
        </right>
        <top style="medium">
          <color theme="1"/>
        </top>
        <bottom style="medium">
          <color theme="1"/>
        </bottom>
        <vertical/>
        <horizontal/>
      </border>
    </dxf>
    <dxf>
      <border outline="0">
        <left style="medium">
          <color theme="1"/>
        </left>
        <right style="medium">
          <color theme="1"/>
        </right>
        <top style="medium">
          <color theme="1"/>
        </top>
        <bottom style="medium">
          <color theme="1"/>
        </bottom>
      </border>
    </dxf>
    <dxf>
      <border outline="0">
        <bottom style="medium">
          <color theme="1"/>
        </bottom>
      </border>
    </dxf>
    <dxf>
      <alignment horizontal="center" vertical="bottom" textRotation="0" wrapText="0" indent="0" justifyLastLine="0" shrinkToFit="0" readingOrder="0"/>
      <border diagonalUp="0" diagonalDown="0" outline="0">
        <left style="medium">
          <color theme="1"/>
        </left>
        <right style="medium">
          <color theme="1"/>
        </right>
        <top/>
        <bottom/>
      </border>
    </dxf>
    <dxf>
      <border diagonalUp="0" diagonalDown="0">
        <left style="medium">
          <color theme="1"/>
        </left>
        <right/>
        <top style="medium">
          <color theme="1"/>
        </top>
        <bottom style="medium">
          <color theme="1"/>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left style="medium">
          <color theme="1"/>
        </left>
        <right style="medium">
          <color theme="1"/>
        </right>
        <top style="medium">
          <color theme="1"/>
        </top>
        <bottom style="medium">
          <color theme="1"/>
        </bottom>
        <vertical/>
        <horizontal/>
      </border>
    </dxf>
    <dxf>
      <border diagonalUp="0" diagonalDown="0">
        <left/>
        <right style="medium">
          <color theme="1"/>
        </right>
        <top style="medium">
          <color theme="1"/>
        </top>
        <bottom style="medium">
          <color theme="1"/>
        </bottom>
        <vertical/>
        <horizontal/>
      </border>
    </dxf>
    <dxf>
      <border outline="0">
        <top style="medium">
          <color theme="1"/>
        </top>
      </border>
    </dxf>
    <dxf>
      <border outline="0">
        <left style="medium">
          <color theme="1"/>
        </left>
        <right style="medium">
          <color theme="1"/>
        </right>
        <top style="medium">
          <color theme="1"/>
        </top>
        <bottom style="medium">
          <color theme="1"/>
        </bottom>
      </border>
    </dxf>
    <dxf>
      <border outline="0">
        <bottom style="medium">
          <color theme="1"/>
        </bottom>
      </border>
    </dxf>
    <dxf>
      <alignment horizontal="center" vertical="bottom" textRotation="0" wrapText="0" indent="0" justifyLastLine="0" shrinkToFit="0" readingOrder="0"/>
      <border diagonalUp="0" diagonalDown="0" outline="0">
        <left style="medium">
          <color theme="1"/>
        </left>
        <right style="medium">
          <color theme="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de-DE"/>
              <a:t>Performance</a:t>
            </a:r>
            <a:r>
              <a:rPr lang="de-DE" baseline="0"/>
              <a:t> </a:t>
            </a:r>
            <a:r>
              <a:rPr lang="de-DE"/>
              <a:t>Analysis</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CO"/>
        </a:p>
      </c:txPr>
    </c:title>
    <c:autoTitleDeleted val="0"/>
    <c:plotArea>
      <c:layout/>
      <c:radarChart>
        <c:radarStyle val="marker"/>
        <c:varyColors val="0"/>
        <c:ser>
          <c:idx val="1"/>
          <c:order val="0"/>
          <c:tx>
            <c:strRef>
              <c:f>Results!$C$10</c:f>
              <c:strCache>
                <c:ptCount val="1"/>
                <c:pt idx="0">
                  <c:v>Actual Status</c:v>
                </c:pt>
              </c:strCache>
            </c:strRef>
          </c:tx>
          <c:spPr>
            <a:ln w="28575" cap="rnd">
              <a:solidFill>
                <a:schemeClr val="accent3"/>
              </a:solidFill>
            </a:ln>
            <a:effectLst>
              <a:glow rad="76200">
                <a:schemeClr val="accent3">
                  <a:satMod val="175000"/>
                  <a:alpha val="34000"/>
                </a:schemeClr>
              </a:glow>
            </a:effectLst>
          </c:spPr>
          <c:marker>
            <c:symbol val="none"/>
          </c:marker>
          <c:cat>
            <c:strRef>
              <c:f>Results!$B$11:$B$14</c:f>
              <c:strCache>
                <c:ptCount val="4"/>
                <c:pt idx="0">
                  <c:v>Automated test</c:v>
                </c:pt>
                <c:pt idx="1">
                  <c:v>Tuning Component </c:v>
                </c:pt>
                <c:pt idx="2">
                  <c:v>Scaling Components</c:v>
                </c:pt>
                <c:pt idx="3">
                  <c:v>Monitoring Components</c:v>
                </c:pt>
              </c:strCache>
            </c:strRef>
          </c:cat>
          <c:val>
            <c:numRef>
              <c:f>Results!$C$11:$C$14</c:f>
              <c:numCache>
                <c:formatCode>0.00</c:formatCode>
                <c:ptCount val="4"/>
                <c:pt idx="0" formatCode="0.0">
                  <c:v>3.333333333333333</c:v>
                </c:pt>
                <c:pt idx="1">
                  <c:v>1.6666666666666665</c:v>
                </c:pt>
                <c:pt idx="2">
                  <c:v>3.333333333333333</c:v>
                </c:pt>
                <c:pt idx="3">
                  <c:v>1.6666666666666665</c:v>
                </c:pt>
              </c:numCache>
            </c:numRef>
          </c:val>
          <c:extLst>
            <c:ext xmlns:c16="http://schemas.microsoft.com/office/drawing/2014/chart" uri="{C3380CC4-5D6E-409C-BE32-E72D297353CC}">
              <c16:uniqueId val="{00000000-8D6F-CE43-9CCA-0CFD5EE6ACD8}"/>
            </c:ext>
          </c:extLst>
        </c:ser>
        <c:ser>
          <c:idx val="2"/>
          <c:order val="1"/>
          <c:tx>
            <c:strRef>
              <c:f>Results!$F$10</c:f>
              <c:strCache>
                <c:ptCount val="1"/>
                <c:pt idx="0">
                  <c:v>Optimal</c:v>
                </c:pt>
              </c:strCache>
            </c:strRef>
          </c:tx>
          <c:spPr>
            <a:ln w="28575" cap="rnd">
              <a:solidFill>
                <a:schemeClr val="accent5"/>
              </a:solidFill>
            </a:ln>
            <a:effectLst>
              <a:glow rad="76200">
                <a:schemeClr val="accent5">
                  <a:satMod val="175000"/>
                  <a:alpha val="34000"/>
                </a:schemeClr>
              </a:glow>
            </a:effectLst>
          </c:spPr>
          <c:marker>
            <c:symbol val="none"/>
          </c:marker>
          <c:cat>
            <c:strRef>
              <c:f>Results!$B$11:$B$14</c:f>
              <c:strCache>
                <c:ptCount val="4"/>
                <c:pt idx="0">
                  <c:v>Automated test</c:v>
                </c:pt>
                <c:pt idx="1">
                  <c:v>Tuning Component </c:v>
                </c:pt>
                <c:pt idx="2">
                  <c:v>Scaling Components</c:v>
                </c:pt>
                <c:pt idx="3">
                  <c:v>Monitoring Components</c:v>
                </c:pt>
              </c:strCache>
            </c:strRef>
          </c:cat>
          <c:val>
            <c:numRef>
              <c:f>Results!$F$11:$F$14</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1-8D6F-CE43-9CCA-0CFD5EE6ACD8}"/>
            </c:ext>
          </c:extLst>
        </c:ser>
        <c:dLbls>
          <c:showLegendKey val="0"/>
          <c:showVal val="0"/>
          <c:showCatName val="0"/>
          <c:showSerName val="0"/>
          <c:showPercent val="0"/>
          <c:showBubbleSize val="0"/>
        </c:dLbls>
        <c:axId val="737442079"/>
        <c:axId val="897784111"/>
      </c:radarChart>
      <c:catAx>
        <c:axId val="737442079"/>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CO"/>
          </a:p>
        </c:txPr>
        <c:crossAx val="897784111"/>
        <c:crosses val="autoZero"/>
        <c:auto val="1"/>
        <c:lblAlgn val="ctr"/>
        <c:lblOffset val="100"/>
        <c:noMultiLvlLbl val="0"/>
      </c:catAx>
      <c:valAx>
        <c:axId val="897784111"/>
        <c:scaling>
          <c:orientation val="minMax"/>
        </c:scaling>
        <c:delete val="0"/>
        <c:axPos val="l"/>
        <c:majorGridlines>
          <c:spPr>
            <a:ln w="9525" cap="flat" cmpd="sng" algn="ctr">
              <a:solidFill>
                <a:schemeClr val="lt1">
                  <a:alpha val="2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CO"/>
          </a:p>
        </c:txPr>
        <c:crossAx val="737442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PerformanceEfficiency!A1"/><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Security!A1"/><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Reliability!A1"/><Relationship Id="rId6" Type="http://schemas.openxmlformats.org/officeDocument/2006/relationships/hyperlink" Target="#OperationalExcellence!A1"/><Relationship Id="rId5" Type="http://schemas.openxmlformats.org/officeDocument/2006/relationships/image" Target="../media/image2.png"/><Relationship Id="rId4" Type="http://schemas.openxmlformats.org/officeDocument/2006/relationships/hyperlink" Target="#Results!A1"/></Relationships>
</file>

<file path=xl/drawings/_rels/drawing9.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PerformanceEfficiency!A1"/><Relationship Id="rId5" Type="http://schemas.openxmlformats.org/officeDocument/2006/relationships/image" Target="../media/image2.png"/><Relationship Id="rId4" Type="http://schemas.openxmlformats.org/officeDocument/2006/relationships/hyperlink" Target="#Results!A1"/></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2</xdr:row>
      <xdr:rowOff>47625</xdr:rowOff>
    </xdr:from>
    <xdr:to>
      <xdr:col>0</xdr:col>
      <xdr:colOff>2311400</xdr:colOff>
      <xdr:row>4</xdr:row>
      <xdr:rowOff>28575</xdr:rowOff>
    </xdr:to>
    <xdr:pic>
      <xdr:nvPicPr>
        <xdr:cNvPr id="2" name="Picture 1">
          <a:extLst>
            <a:ext uri="{FF2B5EF4-FFF2-40B4-BE49-F238E27FC236}">
              <a16:creationId xmlns:a16="http://schemas.microsoft.com/office/drawing/2014/main" id="{BF97797E-4F30-B543-9BB1-8353EC12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428625"/>
          <a:ext cx="2095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590550</xdr:colOff>
      <xdr:row>0</xdr:row>
      <xdr:rowOff>400050</xdr:rowOff>
    </xdr:from>
    <xdr:to>
      <xdr:col>10</xdr:col>
      <xdr:colOff>9525</xdr:colOff>
      <xdr:row>1</xdr:row>
      <xdr:rowOff>219075</xdr:rowOff>
    </xdr:to>
    <xdr:pic>
      <xdr:nvPicPr>
        <xdr:cNvPr id="2" name="Picture 10">
          <a:extLst>
            <a:ext uri="{FF2B5EF4-FFF2-40B4-BE49-F238E27FC236}">
              <a16:creationId xmlns:a16="http://schemas.microsoft.com/office/drawing/2014/main" id="{8853384A-0705-8842-8935-1BAFF724F924}"/>
            </a:ext>
          </a:extLst>
        </xdr:cNvPr>
        <xdr:cNvPicPr>
          <a:picLocks noChangeAspect="1"/>
        </xdr:cNvPicPr>
      </xdr:nvPicPr>
      <xdr:blipFill rotWithShape="1">
        <a:blip xmlns:r="http://schemas.openxmlformats.org/officeDocument/2006/relationships" r:embed="rId1"/>
        <a:srcRect l="76909" t="66416" r="7250" b="6385"/>
        <a:stretch/>
      </xdr:blipFill>
      <xdr:spPr>
        <a:xfrm>
          <a:off x="12109450" y="400050"/>
          <a:ext cx="1438275" cy="403225"/>
        </a:xfrm>
        <a:prstGeom prst="rect">
          <a:avLst/>
        </a:prstGeom>
      </xdr:spPr>
    </xdr:pic>
    <xdr:clientData/>
  </xdr:twoCellAnchor>
  <xdr:twoCellAnchor>
    <xdr:from>
      <xdr:col>8</xdr:col>
      <xdr:colOff>457175</xdr:colOff>
      <xdr:row>0</xdr:row>
      <xdr:rowOff>1</xdr:rowOff>
    </xdr:from>
    <xdr:to>
      <xdr:col>10</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E98188BD-DDF8-044D-9B54-F368E96335A7}"/>
            </a:ext>
            <a:ext uri="{147F2762-F138-4A5C-976F-8EAC2B608ADB}">
              <a16:predDERef xmlns:a16="http://schemas.microsoft.com/office/drawing/2014/main" pred="{0E072CD9-1C76-47A9-9C4B-3AC808848D68}"/>
            </a:ext>
          </a:extLst>
        </xdr:cNvPr>
        <xdr:cNvGrpSpPr/>
      </xdr:nvGrpSpPr>
      <xdr:grpSpPr>
        <a:xfrm>
          <a:off x="14452575" y="1"/>
          <a:ext cx="1031871" cy="584200"/>
          <a:chOff x="8790133" y="0"/>
          <a:chExt cx="900926" cy="581025"/>
        </a:xfrm>
      </xdr:grpSpPr>
      <xdr:pic>
        <xdr:nvPicPr>
          <xdr:cNvPr id="4" name="Graphic 2" descr="End">
            <a:extLst>
              <a:ext uri="{FF2B5EF4-FFF2-40B4-BE49-F238E27FC236}">
                <a16:creationId xmlns:a16="http://schemas.microsoft.com/office/drawing/2014/main" id="{50009873-105A-AA4A-BF04-6D9C4607D6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3306EA08-3807-3E48-90C5-119B87C3DEB8}"/>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6</xdr:col>
      <xdr:colOff>552444</xdr:colOff>
      <xdr:row>0</xdr:row>
      <xdr:rowOff>0</xdr:rowOff>
    </xdr:from>
    <xdr:to>
      <xdr:col>8</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9F4830EA-6D67-3247-A24C-0E0F77C75954}"/>
            </a:ext>
            <a:ext uri="{147F2762-F138-4A5C-976F-8EAC2B608ADB}">
              <a16:predDERef xmlns:a16="http://schemas.microsoft.com/office/drawing/2014/main" pred="{98D09690-E404-4FA8-B6BE-CC8FEB744187}"/>
            </a:ext>
          </a:extLst>
        </xdr:cNvPr>
        <xdr:cNvGrpSpPr/>
      </xdr:nvGrpSpPr>
      <xdr:grpSpPr>
        <a:xfrm>
          <a:off x="13201644" y="0"/>
          <a:ext cx="1069976" cy="585216"/>
          <a:chOff x="10440277" y="752475"/>
          <a:chExt cx="884947" cy="585216"/>
        </a:xfrm>
      </xdr:grpSpPr>
      <xdr:pic>
        <xdr:nvPicPr>
          <xdr:cNvPr id="7" name="Graphic 8" descr="Beginning">
            <a:extLst>
              <a:ext uri="{FF2B5EF4-FFF2-40B4-BE49-F238E27FC236}">
                <a16:creationId xmlns:a16="http://schemas.microsoft.com/office/drawing/2014/main" id="{50DCBEC5-ED51-9341-9CAE-69D198229F5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8F02D045-ADB5-8C42-8DD1-F09876561891}"/>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6</xdr:col>
      <xdr:colOff>95250</xdr:colOff>
      <xdr:row>0</xdr:row>
      <xdr:rowOff>47626</xdr:rowOff>
    </xdr:from>
    <xdr:to>
      <xdr:col>7</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9E2A5318-7B68-B94B-8692-DB1F04D450F4}"/>
            </a:ext>
            <a:ext uri="{147F2762-F138-4A5C-976F-8EAC2B608ADB}">
              <a16:predDERef xmlns:a16="http://schemas.microsoft.com/office/drawing/2014/main" pred="{4047E99E-C4FF-4A21-9765-9B57F4CE96C6}"/>
            </a:ext>
          </a:extLst>
        </xdr:cNvPr>
        <xdr:cNvGrpSpPr/>
      </xdr:nvGrpSpPr>
      <xdr:grpSpPr>
        <a:xfrm>
          <a:off x="12744450" y="47626"/>
          <a:ext cx="602559" cy="565149"/>
          <a:chOff x="6580128" y="76200"/>
          <a:chExt cx="596209" cy="731285"/>
        </a:xfrm>
      </xdr:grpSpPr>
      <xdr:sp macro="" textlink="">
        <xdr:nvSpPr>
          <xdr:cNvPr id="10" name="TextBox 5">
            <a:extLst>
              <a:ext uri="{FF2B5EF4-FFF2-40B4-BE49-F238E27FC236}">
                <a16:creationId xmlns:a16="http://schemas.microsoft.com/office/drawing/2014/main" id="{A2D197BE-AF5E-FD4D-93BD-1345EED763B1}"/>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86C376AC-85F2-0243-94BB-64F5FD665E7F}"/>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590550</xdr:colOff>
      <xdr:row>0</xdr:row>
      <xdr:rowOff>400050</xdr:rowOff>
    </xdr:from>
    <xdr:to>
      <xdr:col>10</xdr:col>
      <xdr:colOff>9525</xdr:colOff>
      <xdr:row>1</xdr:row>
      <xdr:rowOff>219075</xdr:rowOff>
    </xdr:to>
    <xdr:pic>
      <xdr:nvPicPr>
        <xdr:cNvPr id="2" name="Picture 10">
          <a:extLst>
            <a:ext uri="{FF2B5EF4-FFF2-40B4-BE49-F238E27FC236}">
              <a16:creationId xmlns:a16="http://schemas.microsoft.com/office/drawing/2014/main" id="{4906B60A-590E-DC45-AC09-9281D4A53690}"/>
            </a:ext>
          </a:extLst>
        </xdr:cNvPr>
        <xdr:cNvPicPr>
          <a:picLocks noChangeAspect="1"/>
        </xdr:cNvPicPr>
      </xdr:nvPicPr>
      <xdr:blipFill rotWithShape="1">
        <a:blip xmlns:r="http://schemas.openxmlformats.org/officeDocument/2006/relationships" r:embed="rId1"/>
        <a:srcRect l="76909" t="66416" r="7250" b="6385"/>
        <a:stretch/>
      </xdr:blipFill>
      <xdr:spPr>
        <a:xfrm>
          <a:off x="12045950" y="400050"/>
          <a:ext cx="1438275" cy="403225"/>
        </a:xfrm>
        <a:prstGeom prst="rect">
          <a:avLst/>
        </a:prstGeom>
      </xdr:spPr>
    </xdr:pic>
    <xdr:clientData/>
  </xdr:twoCellAnchor>
  <xdr:twoCellAnchor>
    <xdr:from>
      <xdr:col>8</xdr:col>
      <xdr:colOff>457175</xdr:colOff>
      <xdr:row>0</xdr:row>
      <xdr:rowOff>1</xdr:rowOff>
    </xdr:from>
    <xdr:to>
      <xdr:col>10</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8B0789E2-88F7-8540-8161-DA05617C8D02}"/>
            </a:ext>
            <a:ext uri="{147F2762-F138-4A5C-976F-8EAC2B608ADB}">
              <a16:predDERef xmlns:a16="http://schemas.microsoft.com/office/drawing/2014/main" pred="{0E072CD9-1C76-47A9-9C4B-3AC808848D68}"/>
            </a:ext>
          </a:extLst>
        </xdr:cNvPr>
        <xdr:cNvGrpSpPr/>
      </xdr:nvGrpSpPr>
      <xdr:grpSpPr>
        <a:xfrm>
          <a:off x="16484575" y="1"/>
          <a:ext cx="1031871" cy="584200"/>
          <a:chOff x="8790133" y="0"/>
          <a:chExt cx="900926" cy="581025"/>
        </a:xfrm>
      </xdr:grpSpPr>
      <xdr:pic>
        <xdr:nvPicPr>
          <xdr:cNvPr id="4" name="Graphic 2" descr="End">
            <a:extLst>
              <a:ext uri="{FF2B5EF4-FFF2-40B4-BE49-F238E27FC236}">
                <a16:creationId xmlns:a16="http://schemas.microsoft.com/office/drawing/2014/main" id="{0769D979-D48D-444A-8A88-8E38176A84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A9A19A9D-E76F-9C45-9DF2-F7CFE2AB2079}"/>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6</xdr:col>
      <xdr:colOff>552444</xdr:colOff>
      <xdr:row>0</xdr:row>
      <xdr:rowOff>0</xdr:rowOff>
    </xdr:from>
    <xdr:to>
      <xdr:col>8</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ABBC024F-5851-DB43-90C8-A0681712AFD5}"/>
            </a:ext>
            <a:ext uri="{147F2762-F138-4A5C-976F-8EAC2B608ADB}">
              <a16:predDERef xmlns:a16="http://schemas.microsoft.com/office/drawing/2014/main" pred="{98D09690-E404-4FA8-B6BE-CC8FEB744187}"/>
            </a:ext>
          </a:extLst>
        </xdr:cNvPr>
        <xdr:cNvGrpSpPr/>
      </xdr:nvGrpSpPr>
      <xdr:grpSpPr>
        <a:xfrm>
          <a:off x="15233644" y="0"/>
          <a:ext cx="1069976" cy="585216"/>
          <a:chOff x="10440277" y="752475"/>
          <a:chExt cx="884947" cy="585216"/>
        </a:xfrm>
      </xdr:grpSpPr>
      <xdr:pic>
        <xdr:nvPicPr>
          <xdr:cNvPr id="7" name="Graphic 8" descr="Beginning">
            <a:extLst>
              <a:ext uri="{FF2B5EF4-FFF2-40B4-BE49-F238E27FC236}">
                <a16:creationId xmlns:a16="http://schemas.microsoft.com/office/drawing/2014/main" id="{28D991EB-CB67-FE46-81F2-5548374724A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76DEE2E6-83E4-9E4F-B915-3DFCFEF6E08A}"/>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6</xdr:col>
      <xdr:colOff>95250</xdr:colOff>
      <xdr:row>0</xdr:row>
      <xdr:rowOff>47626</xdr:rowOff>
    </xdr:from>
    <xdr:to>
      <xdr:col>7</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EB3FF99F-9148-AC44-BC4A-91E55F3E217D}"/>
            </a:ext>
            <a:ext uri="{147F2762-F138-4A5C-976F-8EAC2B608ADB}">
              <a16:predDERef xmlns:a16="http://schemas.microsoft.com/office/drawing/2014/main" pred="{4047E99E-C4FF-4A21-9765-9B57F4CE96C6}"/>
            </a:ext>
          </a:extLst>
        </xdr:cNvPr>
        <xdr:cNvGrpSpPr/>
      </xdr:nvGrpSpPr>
      <xdr:grpSpPr>
        <a:xfrm>
          <a:off x="14776450" y="47626"/>
          <a:ext cx="602559" cy="565149"/>
          <a:chOff x="6580128" y="76200"/>
          <a:chExt cx="596209" cy="731285"/>
        </a:xfrm>
      </xdr:grpSpPr>
      <xdr:sp macro="" textlink="">
        <xdr:nvSpPr>
          <xdr:cNvPr id="10" name="TextBox 5">
            <a:extLst>
              <a:ext uri="{FF2B5EF4-FFF2-40B4-BE49-F238E27FC236}">
                <a16:creationId xmlns:a16="http://schemas.microsoft.com/office/drawing/2014/main" id="{092C82B9-3393-004E-BFEF-5B43FC0BF622}"/>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A22CBD5E-6443-4946-8998-6C0E0FB9295D}"/>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590550</xdr:colOff>
      <xdr:row>0</xdr:row>
      <xdr:rowOff>400050</xdr:rowOff>
    </xdr:from>
    <xdr:to>
      <xdr:col>9</xdr:col>
      <xdr:colOff>377825</xdr:colOff>
      <xdr:row>3</xdr:row>
      <xdr:rowOff>15875</xdr:rowOff>
    </xdr:to>
    <xdr:pic>
      <xdr:nvPicPr>
        <xdr:cNvPr id="2" name="Picture 10">
          <a:extLst>
            <a:ext uri="{FF2B5EF4-FFF2-40B4-BE49-F238E27FC236}">
              <a16:creationId xmlns:a16="http://schemas.microsoft.com/office/drawing/2014/main" id="{ED273009-C9A7-1B47-979A-E986C656903D}"/>
            </a:ext>
          </a:extLst>
        </xdr:cNvPr>
        <xdr:cNvPicPr>
          <a:picLocks noChangeAspect="1"/>
        </xdr:cNvPicPr>
      </xdr:nvPicPr>
      <xdr:blipFill rotWithShape="1">
        <a:blip xmlns:r="http://schemas.openxmlformats.org/officeDocument/2006/relationships" r:embed="rId1"/>
        <a:srcRect l="76909" t="66416" r="7250" b="6385"/>
        <a:stretch/>
      </xdr:blipFill>
      <xdr:spPr>
        <a:xfrm>
          <a:off x="13430250" y="400050"/>
          <a:ext cx="1438275" cy="403225"/>
        </a:xfrm>
        <a:prstGeom prst="rect">
          <a:avLst/>
        </a:prstGeom>
      </xdr:spPr>
    </xdr:pic>
    <xdr:clientData/>
  </xdr:twoCellAnchor>
  <xdr:twoCellAnchor>
    <xdr:from>
      <xdr:col>8</xdr:col>
      <xdr:colOff>457175</xdr:colOff>
      <xdr:row>0</xdr:row>
      <xdr:rowOff>1</xdr:rowOff>
    </xdr:from>
    <xdr:to>
      <xdr:col>10</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7285EF34-8EF4-5C49-9B69-D83239156A74}"/>
            </a:ext>
            <a:ext uri="{147F2762-F138-4A5C-976F-8EAC2B608ADB}">
              <a16:predDERef xmlns:a16="http://schemas.microsoft.com/office/drawing/2014/main" pred="{0E072CD9-1C76-47A9-9C4B-3AC808848D68}"/>
            </a:ext>
          </a:extLst>
        </xdr:cNvPr>
        <xdr:cNvGrpSpPr/>
      </xdr:nvGrpSpPr>
      <xdr:grpSpPr>
        <a:xfrm>
          <a:off x="14846275" y="1"/>
          <a:ext cx="1031871" cy="584200"/>
          <a:chOff x="8790133" y="0"/>
          <a:chExt cx="900926" cy="581025"/>
        </a:xfrm>
      </xdr:grpSpPr>
      <xdr:pic>
        <xdr:nvPicPr>
          <xdr:cNvPr id="4" name="Graphic 2" descr="End">
            <a:extLst>
              <a:ext uri="{FF2B5EF4-FFF2-40B4-BE49-F238E27FC236}">
                <a16:creationId xmlns:a16="http://schemas.microsoft.com/office/drawing/2014/main" id="{3BFA776C-D688-786F-02E6-660B92DB16A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FBE0E4BD-EB2D-F4EF-E190-7372A6C709DE}"/>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6</xdr:col>
      <xdr:colOff>552444</xdr:colOff>
      <xdr:row>0</xdr:row>
      <xdr:rowOff>0</xdr:rowOff>
    </xdr:from>
    <xdr:to>
      <xdr:col>8</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6F989AB5-0539-E74B-B556-F916701CB599}"/>
            </a:ext>
            <a:ext uri="{147F2762-F138-4A5C-976F-8EAC2B608ADB}">
              <a16:predDERef xmlns:a16="http://schemas.microsoft.com/office/drawing/2014/main" pred="{98D09690-E404-4FA8-B6BE-CC8FEB744187}"/>
            </a:ext>
          </a:extLst>
        </xdr:cNvPr>
        <xdr:cNvGrpSpPr/>
      </xdr:nvGrpSpPr>
      <xdr:grpSpPr>
        <a:xfrm>
          <a:off x="13595344" y="0"/>
          <a:ext cx="1069976" cy="585216"/>
          <a:chOff x="10440277" y="752475"/>
          <a:chExt cx="884947" cy="585216"/>
        </a:xfrm>
      </xdr:grpSpPr>
      <xdr:pic>
        <xdr:nvPicPr>
          <xdr:cNvPr id="7" name="Graphic 8" descr="Beginning">
            <a:extLst>
              <a:ext uri="{FF2B5EF4-FFF2-40B4-BE49-F238E27FC236}">
                <a16:creationId xmlns:a16="http://schemas.microsoft.com/office/drawing/2014/main" id="{62055051-0DFF-ED43-71D5-BD4A199DC44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95771F1B-2D7C-DFCC-9F86-05A52C67F0D4}"/>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6</xdr:col>
      <xdr:colOff>95250</xdr:colOff>
      <xdr:row>0</xdr:row>
      <xdr:rowOff>47626</xdr:rowOff>
    </xdr:from>
    <xdr:to>
      <xdr:col>7</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07D1406B-0A5B-B24D-8EC0-D5F7CAFD0391}"/>
            </a:ext>
            <a:ext uri="{147F2762-F138-4A5C-976F-8EAC2B608ADB}">
              <a16:predDERef xmlns:a16="http://schemas.microsoft.com/office/drawing/2014/main" pred="{4047E99E-C4FF-4A21-9765-9B57F4CE96C6}"/>
            </a:ext>
          </a:extLst>
        </xdr:cNvPr>
        <xdr:cNvGrpSpPr/>
      </xdr:nvGrpSpPr>
      <xdr:grpSpPr>
        <a:xfrm>
          <a:off x="13138150" y="47626"/>
          <a:ext cx="602559" cy="565149"/>
          <a:chOff x="6580128" y="76200"/>
          <a:chExt cx="596209" cy="731285"/>
        </a:xfrm>
      </xdr:grpSpPr>
      <xdr:sp macro="" textlink="">
        <xdr:nvSpPr>
          <xdr:cNvPr id="10" name="TextBox 5">
            <a:extLst>
              <a:ext uri="{FF2B5EF4-FFF2-40B4-BE49-F238E27FC236}">
                <a16:creationId xmlns:a16="http://schemas.microsoft.com/office/drawing/2014/main" id="{B3AD0D72-FB7E-8F4C-C7CB-1816B760AADC}"/>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91CED6A3-9358-D8F6-B33F-D69253BD1DEE}"/>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14</xdr:col>
      <xdr:colOff>590550</xdr:colOff>
      <xdr:row>0</xdr:row>
      <xdr:rowOff>400050</xdr:rowOff>
    </xdr:from>
    <xdr:to>
      <xdr:col>17</xdr:col>
      <xdr:colOff>9525</xdr:colOff>
      <xdr:row>1</xdr:row>
      <xdr:rowOff>219075</xdr:rowOff>
    </xdr:to>
    <xdr:pic>
      <xdr:nvPicPr>
        <xdr:cNvPr id="2" name="Picture 10">
          <a:extLst>
            <a:ext uri="{FF2B5EF4-FFF2-40B4-BE49-F238E27FC236}">
              <a16:creationId xmlns:a16="http://schemas.microsoft.com/office/drawing/2014/main" id="{F9A7094B-0CFD-3C4D-8242-3E69701305AA}"/>
            </a:ext>
          </a:extLst>
        </xdr:cNvPr>
        <xdr:cNvPicPr>
          <a:picLocks noChangeAspect="1"/>
        </xdr:cNvPicPr>
      </xdr:nvPicPr>
      <xdr:blipFill rotWithShape="1">
        <a:blip xmlns:r="http://schemas.openxmlformats.org/officeDocument/2006/relationships" r:embed="rId1"/>
        <a:srcRect l="76909" t="66416" r="7250" b="6385"/>
        <a:stretch/>
      </xdr:blipFill>
      <xdr:spPr>
        <a:xfrm>
          <a:off x="12109450" y="400050"/>
          <a:ext cx="1438275" cy="403225"/>
        </a:xfrm>
        <a:prstGeom prst="rect">
          <a:avLst/>
        </a:prstGeom>
      </xdr:spPr>
    </xdr:pic>
    <xdr:clientData/>
  </xdr:twoCellAnchor>
  <xdr:twoCellAnchor>
    <xdr:from>
      <xdr:col>15</xdr:col>
      <xdr:colOff>457175</xdr:colOff>
      <xdr:row>0</xdr:row>
      <xdr:rowOff>1</xdr:rowOff>
    </xdr:from>
    <xdr:to>
      <xdr:col>17</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79981C25-4DC2-C342-8DB8-FBC2EAD8AAD3}"/>
            </a:ext>
            <a:ext uri="{147F2762-F138-4A5C-976F-8EAC2B608ADB}">
              <a16:predDERef xmlns:a16="http://schemas.microsoft.com/office/drawing/2014/main" pred="{0E072CD9-1C76-47A9-9C4B-3AC808848D68}"/>
            </a:ext>
          </a:extLst>
        </xdr:cNvPr>
        <xdr:cNvGrpSpPr/>
      </xdr:nvGrpSpPr>
      <xdr:grpSpPr>
        <a:xfrm>
          <a:off x="25742875" y="1"/>
          <a:ext cx="1031871" cy="584200"/>
          <a:chOff x="8790133" y="0"/>
          <a:chExt cx="900926" cy="581025"/>
        </a:xfrm>
      </xdr:grpSpPr>
      <xdr:pic>
        <xdr:nvPicPr>
          <xdr:cNvPr id="4" name="Graphic 2" descr="End">
            <a:extLst>
              <a:ext uri="{FF2B5EF4-FFF2-40B4-BE49-F238E27FC236}">
                <a16:creationId xmlns:a16="http://schemas.microsoft.com/office/drawing/2014/main" id="{45F7E4C7-098C-254B-B221-B03B23A5BD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25166091-D93A-3442-B7CD-3D7E9652D45A}"/>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13</xdr:col>
      <xdr:colOff>552444</xdr:colOff>
      <xdr:row>0</xdr:row>
      <xdr:rowOff>0</xdr:rowOff>
    </xdr:from>
    <xdr:to>
      <xdr:col>15</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2034DF05-CD16-3B4D-9664-5D4A569EECBC}"/>
            </a:ext>
            <a:ext uri="{147F2762-F138-4A5C-976F-8EAC2B608ADB}">
              <a16:predDERef xmlns:a16="http://schemas.microsoft.com/office/drawing/2014/main" pred="{98D09690-E404-4FA8-B6BE-CC8FEB744187}"/>
            </a:ext>
          </a:extLst>
        </xdr:cNvPr>
        <xdr:cNvGrpSpPr/>
      </xdr:nvGrpSpPr>
      <xdr:grpSpPr>
        <a:xfrm>
          <a:off x="24491944" y="0"/>
          <a:ext cx="1069976" cy="585216"/>
          <a:chOff x="10440277" y="752475"/>
          <a:chExt cx="884947" cy="585216"/>
        </a:xfrm>
      </xdr:grpSpPr>
      <xdr:pic>
        <xdr:nvPicPr>
          <xdr:cNvPr id="7" name="Graphic 8" descr="Beginning">
            <a:extLst>
              <a:ext uri="{FF2B5EF4-FFF2-40B4-BE49-F238E27FC236}">
                <a16:creationId xmlns:a16="http://schemas.microsoft.com/office/drawing/2014/main" id="{235DE809-C348-5F4B-A3AD-C20A4FFF11C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C49DCD62-2B54-C64B-962F-53A355792C80}"/>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13</xdr:col>
      <xdr:colOff>95250</xdr:colOff>
      <xdr:row>0</xdr:row>
      <xdr:rowOff>47626</xdr:rowOff>
    </xdr:from>
    <xdr:to>
      <xdr:col>14</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C6E4B7B6-6892-5A4D-974F-9531D74CE51D}"/>
            </a:ext>
            <a:ext uri="{147F2762-F138-4A5C-976F-8EAC2B608ADB}">
              <a16:predDERef xmlns:a16="http://schemas.microsoft.com/office/drawing/2014/main" pred="{4047E99E-C4FF-4A21-9765-9B57F4CE96C6}"/>
            </a:ext>
          </a:extLst>
        </xdr:cNvPr>
        <xdr:cNvGrpSpPr/>
      </xdr:nvGrpSpPr>
      <xdr:grpSpPr>
        <a:xfrm>
          <a:off x="24034750" y="47626"/>
          <a:ext cx="602559" cy="565149"/>
          <a:chOff x="6580128" y="76200"/>
          <a:chExt cx="596209" cy="731285"/>
        </a:xfrm>
      </xdr:grpSpPr>
      <xdr:sp macro="" textlink="">
        <xdr:nvSpPr>
          <xdr:cNvPr id="10" name="TextBox 5">
            <a:extLst>
              <a:ext uri="{FF2B5EF4-FFF2-40B4-BE49-F238E27FC236}">
                <a16:creationId xmlns:a16="http://schemas.microsoft.com/office/drawing/2014/main" id="{EBCEE46A-E1C4-2F48-9799-89191CD057F4}"/>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9CE6CF9E-BD11-D94F-B563-8A8E579090EA}"/>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590550</xdr:colOff>
      <xdr:row>0</xdr:row>
      <xdr:rowOff>400050</xdr:rowOff>
    </xdr:from>
    <xdr:to>
      <xdr:col>7</xdr:col>
      <xdr:colOff>34925</xdr:colOff>
      <xdr:row>1</xdr:row>
      <xdr:rowOff>219075</xdr:rowOff>
    </xdr:to>
    <xdr:pic>
      <xdr:nvPicPr>
        <xdr:cNvPr id="2" name="Picture 10">
          <a:extLst>
            <a:ext uri="{FF2B5EF4-FFF2-40B4-BE49-F238E27FC236}">
              <a16:creationId xmlns:a16="http://schemas.microsoft.com/office/drawing/2014/main" id="{838FE45E-A1A6-C04A-876D-E8F59964A8DA}"/>
            </a:ext>
          </a:extLst>
        </xdr:cNvPr>
        <xdr:cNvPicPr>
          <a:picLocks noChangeAspect="1"/>
        </xdr:cNvPicPr>
      </xdr:nvPicPr>
      <xdr:blipFill rotWithShape="1">
        <a:blip xmlns:r="http://schemas.openxmlformats.org/officeDocument/2006/relationships" r:embed="rId1"/>
        <a:srcRect l="76909" t="66416" r="7250" b="6385"/>
        <a:stretch/>
      </xdr:blipFill>
      <xdr:spPr>
        <a:xfrm>
          <a:off x="15449550" y="400050"/>
          <a:ext cx="1438275" cy="403225"/>
        </a:xfrm>
        <a:prstGeom prst="rect">
          <a:avLst/>
        </a:prstGeom>
      </xdr:spPr>
    </xdr:pic>
    <xdr:clientData/>
  </xdr:twoCellAnchor>
  <xdr:twoCellAnchor>
    <xdr:from>
      <xdr:col>6</xdr:col>
      <xdr:colOff>457175</xdr:colOff>
      <xdr:row>0</xdr:row>
      <xdr:rowOff>1</xdr:rowOff>
    </xdr:from>
    <xdr:to>
      <xdr:col>8</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A31E9F5F-76EC-E246-88F1-AA15237C3370}"/>
            </a:ext>
            <a:ext uri="{147F2762-F138-4A5C-976F-8EAC2B608ADB}">
              <a16:predDERef xmlns:a16="http://schemas.microsoft.com/office/drawing/2014/main" pred="{0E072CD9-1C76-47A9-9C4B-3AC808848D68}"/>
            </a:ext>
          </a:extLst>
        </xdr:cNvPr>
        <xdr:cNvGrpSpPr/>
      </xdr:nvGrpSpPr>
      <xdr:grpSpPr>
        <a:xfrm>
          <a:off x="10083775" y="1"/>
          <a:ext cx="1704971" cy="584200"/>
          <a:chOff x="8790133" y="0"/>
          <a:chExt cx="900926" cy="581025"/>
        </a:xfrm>
      </xdr:grpSpPr>
      <xdr:pic>
        <xdr:nvPicPr>
          <xdr:cNvPr id="4" name="Graphic 2" descr="End">
            <a:extLst>
              <a:ext uri="{FF2B5EF4-FFF2-40B4-BE49-F238E27FC236}">
                <a16:creationId xmlns:a16="http://schemas.microsoft.com/office/drawing/2014/main" id="{8D8C8F64-9D71-264B-8AE2-FC64AEBAA2A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94F37A05-3E16-E84F-8AD8-637C575C4BC7}"/>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4</xdr:col>
      <xdr:colOff>552444</xdr:colOff>
      <xdr:row>0</xdr:row>
      <xdr:rowOff>0</xdr:rowOff>
    </xdr:from>
    <xdr:to>
      <xdr:col>6</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92EC3D89-7508-6746-949D-5F0158BFF7D3}"/>
            </a:ext>
            <a:ext uri="{147F2762-F138-4A5C-976F-8EAC2B608ADB}">
              <a16:predDERef xmlns:a16="http://schemas.microsoft.com/office/drawing/2014/main" pred="{98D09690-E404-4FA8-B6BE-CC8FEB744187}"/>
            </a:ext>
          </a:extLst>
        </xdr:cNvPr>
        <xdr:cNvGrpSpPr/>
      </xdr:nvGrpSpPr>
      <xdr:grpSpPr>
        <a:xfrm>
          <a:off x="8172444" y="0"/>
          <a:ext cx="1730376" cy="585216"/>
          <a:chOff x="10440277" y="752475"/>
          <a:chExt cx="884947" cy="585216"/>
        </a:xfrm>
      </xdr:grpSpPr>
      <xdr:pic>
        <xdr:nvPicPr>
          <xdr:cNvPr id="7" name="Graphic 8" descr="Beginning">
            <a:extLst>
              <a:ext uri="{FF2B5EF4-FFF2-40B4-BE49-F238E27FC236}">
                <a16:creationId xmlns:a16="http://schemas.microsoft.com/office/drawing/2014/main" id="{67AF094B-9E3D-9F46-B4E0-F7FBC8A95FB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9A689B0B-36AB-A940-8B54-DB0A93A51653}"/>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4</xdr:col>
      <xdr:colOff>95250</xdr:colOff>
      <xdr:row>0</xdr:row>
      <xdr:rowOff>47626</xdr:rowOff>
    </xdr:from>
    <xdr:to>
      <xdr:col>5</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C8B6E50F-1050-D948-B08D-561F6F942273}"/>
            </a:ext>
            <a:ext uri="{147F2762-F138-4A5C-976F-8EAC2B608ADB}">
              <a16:predDERef xmlns:a16="http://schemas.microsoft.com/office/drawing/2014/main" pred="{4047E99E-C4FF-4A21-9765-9B57F4CE96C6}"/>
            </a:ext>
          </a:extLst>
        </xdr:cNvPr>
        <xdr:cNvGrpSpPr/>
      </xdr:nvGrpSpPr>
      <xdr:grpSpPr>
        <a:xfrm>
          <a:off x="7715250" y="47626"/>
          <a:ext cx="894659" cy="565149"/>
          <a:chOff x="6580128" y="76200"/>
          <a:chExt cx="596209" cy="731285"/>
        </a:xfrm>
      </xdr:grpSpPr>
      <xdr:sp macro="" textlink="">
        <xdr:nvSpPr>
          <xdr:cNvPr id="10" name="TextBox 5">
            <a:extLst>
              <a:ext uri="{FF2B5EF4-FFF2-40B4-BE49-F238E27FC236}">
                <a16:creationId xmlns:a16="http://schemas.microsoft.com/office/drawing/2014/main" id="{912887F1-C54B-DA4B-9F4E-3D9671FD1869}"/>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D89AF7E3-8DC2-0745-B44F-458117525AA6}"/>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171450</xdr:colOff>
      <xdr:row>1</xdr:row>
      <xdr:rowOff>0</xdr:rowOff>
    </xdr:from>
    <xdr:to>
      <xdr:col>14</xdr:col>
      <xdr:colOff>10647</xdr:colOff>
      <xdr:row>19</xdr:row>
      <xdr:rowOff>56029</xdr:rowOff>
    </xdr:to>
    <xdr:graphicFrame macro="">
      <xdr:nvGraphicFramePr>
        <xdr:cNvPr id="2" name="Chart 1">
          <a:extLst>
            <a:ext uri="{FF2B5EF4-FFF2-40B4-BE49-F238E27FC236}">
              <a16:creationId xmlns:a16="http://schemas.microsoft.com/office/drawing/2014/main" id="{A32AD294-901F-CD4C-8456-733CA09FA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123825</xdr:colOff>
      <xdr:row>0</xdr:row>
      <xdr:rowOff>47625</xdr:rowOff>
    </xdr:from>
    <xdr:to>
      <xdr:col>1</xdr:col>
      <xdr:colOff>1470025</xdr:colOff>
      <xdr:row>2</xdr:row>
      <xdr:rowOff>301625</xdr:rowOff>
    </xdr:to>
    <xdr:pic>
      <xdr:nvPicPr>
        <xdr:cNvPr id="3" name="Picture 2">
          <a:extLst>
            <a:ext uri="{FF2B5EF4-FFF2-40B4-BE49-F238E27FC236}">
              <a16:creationId xmlns:a16="http://schemas.microsoft.com/office/drawing/2014/main" id="{94FFF6E8-2F08-2547-8194-72795F477873}"/>
            </a:ext>
          </a:extLst>
        </xdr:cNvPr>
        <xdr:cNvPicPr>
          <a:picLocks noChangeAspect="1"/>
        </xdr:cNvPicPr>
      </xdr:nvPicPr>
      <xdr:blipFill rotWithShape="1">
        <a:blip xmlns:r="http://schemas.openxmlformats.org/officeDocument/2006/relationships" r:embed="rId2"/>
        <a:srcRect l="76909" t="66416" r="7250" b="5120"/>
        <a:stretch/>
      </xdr:blipFill>
      <xdr:spPr>
        <a:xfrm>
          <a:off x="403225" y="47625"/>
          <a:ext cx="1346200" cy="63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590550</xdr:colOff>
      <xdr:row>0</xdr:row>
      <xdr:rowOff>400050</xdr:rowOff>
    </xdr:from>
    <xdr:to>
      <xdr:col>9</xdr:col>
      <xdr:colOff>9525</xdr:colOff>
      <xdr:row>1</xdr:row>
      <xdr:rowOff>219075</xdr:rowOff>
    </xdr:to>
    <xdr:pic>
      <xdr:nvPicPr>
        <xdr:cNvPr id="2" name="Picture 10">
          <a:extLst>
            <a:ext uri="{FF2B5EF4-FFF2-40B4-BE49-F238E27FC236}">
              <a16:creationId xmlns:a16="http://schemas.microsoft.com/office/drawing/2014/main" id="{B1C1FA54-3036-8146-84E8-0B02B3E18212}"/>
            </a:ext>
          </a:extLst>
        </xdr:cNvPr>
        <xdr:cNvPicPr>
          <a:picLocks noChangeAspect="1"/>
        </xdr:cNvPicPr>
      </xdr:nvPicPr>
      <xdr:blipFill rotWithShape="1">
        <a:blip xmlns:r="http://schemas.openxmlformats.org/officeDocument/2006/relationships" r:embed="rId1"/>
        <a:srcRect l="76909" t="66416" r="7250" b="6385"/>
        <a:stretch/>
      </xdr:blipFill>
      <xdr:spPr>
        <a:xfrm>
          <a:off x="30105350" y="400050"/>
          <a:ext cx="1438275" cy="403225"/>
        </a:xfrm>
        <a:prstGeom prst="rect">
          <a:avLst/>
        </a:prstGeom>
      </xdr:spPr>
    </xdr:pic>
    <xdr:clientData/>
  </xdr:twoCellAnchor>
  <xdr:twoCellAnchor>
    <xdr:from>
      <xdr:col>7</xdr:col>
      <xdr:colOff>457175</xdr:colOff>
      <xdr:row>0</xdr:row>
      <xdr:rowOff>1</xdr:rowOff>
    </xdr:from>
    <xdr:to>
      <xdr:col>9</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AF393151-61D1-5344-98BB-347CF911066E}"/>
            </a:ext>
            <a:ext uri="{147F2762-F138-4A5C-976F-8EAC2B608ADB}">
              <a16:predDERef xmlns:a16="http://schemas.microsoft.com/office/drawing/2014/main" pred="{0E072CD9-1C76-47A9-9C4B-3AC808848D68}"/>
            </a:ext>
          </a:extLst>
        </xdr:cNvPr>
        <xdr:cNvGrpSpPr/>
      </xdr:nvGrpSpPr>
      <xdr:grpSpPr>
        <a:xfrm>
          <a:off x="9639275" y="1"/>
          <a:ext cx="1031871" cy="584200"/>
          <a:chOff x="8790133" y="0"/>
          <a:chExt cx="900926" cy="581025"/>
        </a:xfrm>
      </xdr:grpSpPr>
      <xdr:pic>
        <xdr:nvPicPr>
          <xdr:cNvPr id="4" name="Graphic 2" descr="End">
            <a:extLst>
              <a:ext uri="{FF2B5EF4-FFF2-40B4-BE49-F238E27FC236}">
                <a16:creationId xmlns:a16="http://schemas.microsoft.com/office/drawing/2014/main" id="{954E1822-FCB6-B9CF-33FA-122B8FB635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C2DB9BDD-5236-B48C-3C8E-6F40F670D7B6}"/>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5</xdr:col>
      <xdr:colOff>552444</xdr:colOff>
      <xdr:row>0</xdr:row>
      <xdr:rowOff>0</xdr:rowOff>
    </xdr:from>
    <xdr:to>
      <xdr:col>7</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C3677356-F87F-FD47-8A56-2154B0A79DB5}"/>
            </a:ext>
            <a:ext uri="{147F2762-F138-4A5C-976F-8EAC2B608ADB}">
              <a16:predDERef xmlns:a16="http://schemas.microsoft.com/office/drawing/2014/main" pred="{98D09690-E404-4FA8-B6BE-CC8FEB744187}"/>
            </a:ext>
          </a:extLst>
        </xdr:cNvPr>
        <xdr:cNvGrpSpPr/>
      </xdr:nvGrpSpPr>
      <xdr:grpSpPr>
        <a:xfrm>
          <a:off x="8388344" y="0"/>
          <a:ext cx="1069976" cy="585216"/>
          <a:chOff x="10440277" y="752475"/>
          <a:chExt cx="884947" cy="585216"/>
        </a:xfrm>
      </xdr:grpSpPr>
      <xdr:pic>
        <xdr:nvPicPr>
          <xdr:cNvPr id="7" name="Graphic 8" descr="Beginning">
            <a:extLst>
              <a:ext uri="{FF2B5EF4-FFF2-40B4-BE49-F238E27FC236}">
                <a16:creationId xmlns:a16="http://schemas.microsoft.com/office/drawing/2014/main" id="{D41C2BF0-F738-E8AE-BB75-B7692D6A3B5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2405CE1D-4BCC-EDF1-C7E4-E388E0250E19}"/>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5</xdr:col>
      <xdr:colOff>95250</xdr:colOff>
      <xdr:row>0</xdr:row>
      <xdr:rowOff>47626</xdr:rowOff>
    </xdr:from>
    <xdr:to>
      <xdr:col>6</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C2392666-B783-A24B-BF2A-19A909140946}"/>
            </a:ext>
            <a:ext uri="{147F2762-F138-4A5C-976F-8EAC2B608ADB}">
              <a16:predDERef xmlns:a16="http://schemas.microsoft.com/office/drawing/2014/main" pred="{4047E99E-C4FF-4A21-9765-9B57F4CE96C6}"/>
            </a:ext>
          </a:extLst>
        </xdr:cNvPr>
        <xdr:cNvGrpSpPr/>
      </xdr:nvGrpSpPr>
      <xdr:grpSpPr>
        <a:xfrm>
          <a:off x="7931150" y="47626"/>
          <a:ext cx="602559" cy="565149"/>
          <a:chOff x="6580128" y="76200"/>
          <a:chExt cx="596209" cy="731285"/>
        </a:xfrm>
      </xdr:grpSpPr>
      <xdr:sp macro="" textlink="">
        <xdr:nvSpPr>
          <xdr:cNvPr id="10" name="TextBox 5">
            <a:extLst>
              <a:ext uri="{FF2B5EF4-FFF2-40B4-BE49-F238E27FC236}">
                <a16:creationId xmlns:a16="http://schemas.microsoft.com/office/drawing/2014/main" id="{ABB11791-08F4-DAE3-B980-20A853B6E229}"/>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AB6D0D5F-D0E5-F587-6CB2-EE99CDBBFA9B}"/>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590550</xdr:colOff>
      <xdr:row>0</xdr:row>
      <xdr:rowOff>400050</xdr:rowOff>
    </xdr:from>
    <xdr:to>
      <xdr:col>21</xdr:col>
      <xdr:colOff>9525</xdr:colOff>
      <xdr:row>1</xdr:row>
      <xdr:rowOff>219075</xdr:rowOff>
    </xdr:to>
    <xdr:pic>
      <xdr:nvPicPr>
        <xdr:cNvPr id="2" name="Picture 10">
          <a:extLst>
            <a:ext uri="{FF2B5EF4-FFF2-40B4-BE49-F238E27FC236}">
              <a16:creationId xmlns:a16="http://schemas.microsoft.com/office/drawing/2014/main" id="{129396D1-A26F-3443-9ADB-2E1463147014}"/>
            </a:ext>
          </a:extLst>
        </xdr:cNvPr>
        <xdr:cNvPicPr>
          <a:picLocks noChangeAspect="1"/>
        </xdr:cNvPicPr>
      </xdr:nvPicPr>
      <xdr:blipFill rotWithShape="1">
        <a:blip xmlns:r="http://schemas.openxmlformats.org/officeDocument/2006/relationships" r:embed="rId1"/>
        <a:srcRect l="76909" t="66416" r="7250" b="6385"/>
        <a:stretch/>
      </xdr:blipFill>
      <xdr:spPr>
        <a:xfrm>
          <a:off x="12109450" y="400050"/>
          <a:ext cx="1438275" cy="403225"/>
        </a:xfrm>
        <a:prstGeom prst="rect">
          <a:avLst/>
        </a:prstGeom>
      </xdr:spPr>
    </xdr:pic>
    <xdr:clientData/>
  </xdr:twoCellAnchor>
  <xdr:twoCellAnchor>
    <xdr:from>
      <xdr:col>19</xdr:col>
      <xdr:colOff>457175</xdr:colOff>
      <xdr:row>0</xdr:row>
      <xdr:rowOff>1</xdr:rowOff>
    </xdr:from>
    <xdr:to>
      <xdr:col>21</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22DD7633-BD7A-9A41-B124-25682F0ACFC2}"/>
            </a:ext>
            <a:ext uri="{147F2762-F138-4A5C-976F-8EAC2B608ADB}">
              <a16:predDERef xmlns:a16="http://schemas.microsoft.com/office/drawing/2014/main" pred="{0E072CD9-1C76-47A9-9C4B-3AC808848D68}"/>
            </a:ext>
          </a:extLst>
        </xdr:cNvPr>
        <xdr:cNvGrpSpPr/>
      </xdr:nvGrpSpPr>
      <xdr:grpSpPr>
        <a:xfrm>
          <a:off x="32765975" y="1"/>
          <a:ext cx="1031871" cy="584200"/>
          <a:chOff x="8790133" y="0"/>
          <a:chExt cx="900926" cy="581025"/>
        </a:xfrm>
      </xdr:grpSpPr>
      <xdr:pic>
        <xdr:nvPicPr>
          <xdr:cNvPr id="4" name="Graphic 2" descr="End">
            <a:extLst>
              <a:ext uri="{FF2B5EF4-FFF2-40B4-BE49-F238E27FC236}">
                <a16:creationId xmlns:a16="http://schemas.microsoft.com/office/drawing/2014/main" id="{EFFD2BC9-49B6-3142-B3A7-843378D4FF0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247B27F0-649F-6E41-8551-1CB262500B4D}"/>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17</xdr:col>
      <xdr:colOff>552444</xdr:colOff>
      <xdr:row>0</xdr:row>
      <xdr:rowOff>0</xdr:rowOff>
    </xdr:from>
    <xdr:to>
      <xdr:col>19</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E78544CF-0206-1D48-9743-CC257A106500}"/>
            </a:ext>
            <a:ext uri="{147F2762-F138-4A5C-976F-8EAC2B608ADB}">
              <a16:predDERef xmlns:a16="http://schemas.microsoft.com/office/drawing/2014/main" pred="{98D09690-E404-4FA8-B6BE-CC8FEB744187}"/>
            </a:ext>
          </a:extLst>
        </xdr:cNvPr>
        <xdr:cNvGrpSpPr/>
      </xdr:nvGrpSpPr>
      <xdr:grpSpPr>
        <a:xfrm>
          <a:off x="31515044" y="0"/>
          <a:ext cx="1069976" cy="585216"/>
          <a:chOff x="10440277" y="752475"/>
          <a:chExt cx="884947" cy="585216"/>
        </a:xfrm>
      </xdr:grpSpPr>
      <xdr:pic>
        <xdr:nvPicPr>
          <xdr:cNvPr id="7" name="Graphic 8" descr="Beginning">
            <a:extLst>
              <a:ext uri="{FF2B5EF4-FFF2-40B4-BE49-F238E27FC236}">
                <a16:creationId xmlns:a16="http://schemas.microsoft.com/office/drawing/2014/main" id="{5B059AD9-A1E3-D24E-94D0-9316974EBF6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76600DDE-F590-7540-96C1-FB629B57F1C4}"/>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17</xdr:col>
      <xdr:colOff>95250</xdr:colOff>
      <xdr:row>0</xdr:row>
      <xdr:rowOff>47626</xdr:rowOff>
    </xdr:from>
    <xdr:to>
      <xdr:col>18</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91BA57DB-D467-EA47-A2A4-65F94CF6ACC3}"/>
            </a:ext>
            <a:ext uri="{147F2762-F138-4A5C-976F-8EAC2B608ADB}">
              <a16:predDERef xmlns:a16="http://schemas.microsoft.com/office/drawing/2014/main" pred="{4047E99E-C4FF-4A21-9765-9B57F4CE96C6}"/>
            </a:ext>
          </a:extLst>
        </xdr:cNvPr>
        <xdr:cNvGrpSpPr/>
      </xdr:nvGrpSpPr>
      <xdr:grpSpPr>
        <a:xfrm>
          <a:off x="31057850" y="47626"/>
          <a:ext cx="602559" cy="565149"/>
          <a:chOff x="6580128" y="76200"/>
          <a:chExt cx="596209" cy="731285"/>
        </a:xfrm>
      </xdr:grpSpPr>
      <xdr:sp macro="" textlink="">
        <xdr:nvSpPr>
          <xdr:cNvPr id="10" name="TextBox 5">
            <a:extLst>
              <a:ext uri="{FF2B5EF4-FFF2-40B4-BE49-F238E27FC236}">
                <a16:creationId xmlns:a16="http://schemas.microsoft.com/office/drawing/2014/main" id="{BBC5CC3A-1C2C-D04A-9EB6-2A00D9B2C17A}"/>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98660372-EF78-174B-8F5A-7E0FF5FEEC3A}"/>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590550</xdr:colOff>
      <xdr:row>0</xdr:row>
      <xdr:rowOff>400050</xdr:rowOff>
    </xdr:from>
    <xdr:to>
      <xdr:col>19</xdr:col>
      <xdr:colOff>9525</xdr:colOff>
      <xdr:row>1</xdr:row>
      <xdr:rowOff>219075</xdr:rowOff>
    </xdr:to>
    <xdr:pic>
      <xdr:nvPicPr>
        <xdr:cNvPr id="2" name="Picture 10">
          <a:extLst>
            <a:ext uri="{FF2B5EF4-FFF2-40B4-BE49-F238E27FC236}">
              <a16:creationId xmlns:a16="http://schemas.microsoft.com/office/drawing/2014/main" id="{F051470F-5972-B147-BD52-1CA85310E449}"/>
            </a:ext>
          </a:extLst>
        </xdr:cNvPr>
        <xdr:cNvPicPr>
          <a:picLocks noChangeAspect="1"/>
        </xdr:cNvPicPr>
      </xdr:nvPicPr>
      <xdr:blipFill rotWithShape="1">
        <a:blip xmlns:r="http://schemas.openxmlformats.org/officeDocument/2006/relationships" r:embed="rId1"/>
        <a:srcRect l="76909" t="66416" r="7250" b="6385"/>
        <a:stretch/>
      </xdr:blipFill>
      <xdr:spPr>
        <a:xfrm>
          <a:off x="12147550" y="400050"/>
          <a:ext cx="1514475" cy="403225"/>
        </a:xfrm>
        <a:prstGeom prst="rect">
          <a:avLst/>
        </a:prstGeom>
      </xdr:spPr>
    </xdr:pic>
    <xdr:clientData/>
  </xdr:twoCellAnchor>
  <xdr:twoCellAnchor>
    <xdr:from>
      <xdr:col>17</xdr:col>
      <xdr:colOff>457175</xdr:colOff>
      <xdr:row>0</xdr:row>
      <xdr:rowOff>1</xdr:rowOff>
    </xdr:from>
    <xdr:to>
      <xdr:col>19</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1E4C9F36-BA95-E641-8DF5-B3B6CECCEE36}"/>
            </a:ext>
            <a:ext uri="{147F2762-F138-4A5C-976F-8EAC2B608ADB}">
              <a16:predDERef xmlns:a16="http://schemas.microsoft.com/office/drawing/2014/main" pred="{0E072CD9-1C76-47A9-9C4B-3AC808848D68}"/>
            </a:ext>
          </a:extLst>
        </xdr:cNvPr>
        <xdr:cNvGrpSpPr/>
      </xdr:nvGrpSpPr>
      <xdr:grpSpPr>
        <a:xfrm>
          <a:off x="25463475" y="1"/>
          <a:ext cx="1031871" cy="584200"/>
          <a:chOff x="8790133" y="0"/>
          <a:chExt cx="900926" cy="581025"/>
        </a:xfrm>
      </xdr:grpSpPr>
      <xdr:pic>
        <xdr:nvPicPr>
          <xdr:cNvPr id="4" name="Graphic 2" descr="End">
            <a:extLst>
              <a:ext uri="{FF2B5EF4-FFF2-40B4-BE49-F238E27FC236}">
                <a16:creationId xmlns:a16="http://schemas.microsoft.com/office/drawing/2014/main" id="{DF91B198-C439-5B47-A171-BD1090157AF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A3D352B1-A4C5-094E-AB27-3C08E8054459}"/>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15</xdr:col>
      <xdr:colOff>552444</xdr:colOff>
      <xdr:row>0</xdr:row>
      <xdr:rowOff>0</xdr:rowOff>
    </xdr:from>
    <xdr:to>
      <xdr:col>17</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3367A2B1-B838-F349-B943-35B0C7CF4A27}"/>
            </a:ext>
            <a:ext uri="{147F2762-F138-4A5C-976F-8EAC2B608ADB}">
              <a16:predDERef xmlns:a16="http://schemas.microsoft.com/office/drawing/2014/main" pred="{98D09690-E404-4FA8-B6BE-CC8FEB744187}"/>
            </a:ext>
          </a:extLst>
        </xdr:cNvPr>
        <xdr:cNvGrpSpPr/>
      </xdr:nvGrpSpPr>
      <xdr:grpSpPr>
        <a:xfrm>
          <a:off x="24212544" y="0"/>
          <a:ext cx="1069976" cy="585216"/>
          <a:chOff x="10440277" y="752475"/>
          <a:chExt cx="884947" cy="585216"/>
        </a:xfrm>
      </xdr:grpSpPr>
      <xdr:pic>
        <xdr:nvPicPr>
          <xdr:cNvPr id="7" name="Graphic 8" descr="Beginning">
            <a:extLst>
              <a:ext uri="{FF2B5EF4-FFF2-40B4-BE49-F238E27FC236}">
                <a16:creationId xmlns:a16="http://schemas.microsoft.com/office/drawing/2014/main" id="{41D12724-C5AA-6F43-B0C8-BB086257778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4293BF3F-9878-4D42-B703-618EDCF19233}"/>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15</xdr:col>
      <xdr:colOff>95250</xdr:colOff>
      <xdr:row>0</xdr:row>
      <xdr:rowOff>47626</xdr:rowOff>
    </xdr:from>
    <xdr:to>
      <xdr:col>16</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3FE47E85-C7E9-6341-9053-58A09C779ED8}"/>
            </a:ext>
            <a:ext uri="{147F2762-F138-4A5C-976F-8EAC2B608ADB}">
              <a16:predDERef xmlns:a16="http://schemas.microsoft.com/office/drawing/2014/main" pred="{4047E99E-C4FF-4A21-9765-9B57F4CE96C6}"/>
            </a:ext>
          </a:extLst>
        </xdr:cNvPr>
        <xdr:cNvGrpSpPr/>
      </xdr:nvGrpSpPr>
      <xdr:grpSpPr>
        <a:xfrm>
          <a:off x="23755350" y="47626"/>
          <a:ext cx="602559" cy="565149"/>
          <a:chOff x="6580128" y="76200"/>
          <a:chExt cx="596209" cy="731285"/>
        </a:xfrm>
      </xdr:grpSpPr>
      <xdr:sp macro="" textlink="">
        <xdr:nvSpPr>
          <xdr:cNvPr id="10" name="TextBox 5">
            <a:extLst>
              <a:ext uri="{FF2B5EF4-FFF2-40B4-BE49-F238E27FC236}">
                <a16:creationId xmlns:a16="http://schemas.microsoft.com/office/drawing/2014/main" id="{3E724168-0FD3-6C40-8DC5-E82F1723D8E2}"/>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9DAD9362-527E-EE4B-8D87-88645F687441}"/>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590550</xdr:colOff>
      <xdr:row>0</xdr:row>
      <xdr:rowOff>400050</xdr:rowOff>
    </xdr:from>
    <xdr:to>
      <xdr:col>21</xdr:col>
      <xdr:colOff>9525</xdr:colOff>
      <xdr:row>1</xdr:row>
      <xdr:rowOff>219075</xdr:rowOff>
    </xdr:to>
    <xdr:pic>
      <xdr:nvPicPr>
        <xdr:cNvPr id="2" name="Picture 10">
          <a:extLst>
            <a:ext uri="{FF2B5EF4-FFF2-40B4-BE49-F238E27FC236}">
              <a16:creationId xmlns:a16="http://schemas.microsoft.com/office/drawing/2014/main" id="{9F923BD0-117B-FE42-8064-441F24ADFF82}"/>
            </a:ext>
          </a:extLst>
        </xdr:cNvPr>
        <xdr:cNvPicPr>
          <a:picLocks noChangeAspect="1"/>
        </xdr:cNvPicPr>
      </xdr:nvPicPr>
      <xdr:blipFill rotWithShape="1">
        <a:blip xmlns:r="http://schemas.openxmlformats.org/officeDocument/2006/relationships" r:embed="rId1"/>
        <a:srcRect l="76909" t="66416" r="7250" b="6385"/>
        <a:stretch/>
      </xdr:blipFill>
      <xdr:spPr>
        <a:xfrm>
          <a:off x="24923750" y="400050"/>
          <a:ext cx="1438275" cy="403225"/>
        </a:xfrm>
        <a:prstGeom prst="rect">
          <a:avLst/>
        </a:prstGeom>
      </xdr:spPr>
    </xdr:pic>
    <xdr:clientData/>
  </xdr:twoCellAnchor>
  <xdr:twoCellAnchor>
    <xdr:from>
      <xdr:col>19</xdr:col>
      <xdr:colOff>457175</xdr:colOff>
      <xdr:row>0</xdr:row>
      <xdr:rowOff>1</xdr:rowOff>
    </xdr:from>
    <xdr:to>
      <xdr:col>21</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DCAAD190-5D9D-EB42-AE6A-851AD0A01420}"/>
            </a:ext>
            <a:ext uri="{147F2762-F138-4A5C-976F-8EAC2B608ADB}">
              <a16:predDERef xmlns:a16="http://schemas.microsoft.com/office/drawing/2014/main" pred="{0E072CD9-1C76-47A9-9C4B-3AC808848D68}"/>
            </a:ext>
          </a:extLst>
        </xdr:cNvPr>
        <xdr:cNvGrpSpPr/>
      </xdr:nvGrpSpPr>
      <xdr:grpSpPr>
        <a:xfrm>
          <a:off x="28625775" y="1"/>
          <a:ext cx="1031871" cy="584200"/>
          <a:chOff x="8790133" y="0"/>
          <a:chExt cx="900926" cy="581025"/>
        </a:xfrm>
      </xdr:grpSpPr>
      <xdr:pic>
        <xdr:nvPicPr>
          <xdr:cNvPr id="4" name="Graphic 2" descr="End">
            <a:extLst>
              <a:ext uri="{FF2B5EF4-FFF2-40B4-BE49-F238E27FC236}">
                <a16:creationId xmlns:a16="http://schemas.microsoft.com/office/drawing/2014/main" id="{895E76AC-78E3-13E0-2C23-28F2D54A535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92B7330D-5339-79B5-4BE6-4CDE511369DA}"/>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17</xdr:col>
      <xdr:colOff>552444</xdr:colOff>
      <xdr:row>0</xdr:row>
      <xdr:rowOff>0</xdr:rowOff>
    </xdr:from>
    <xdr:to>
      <xdr:col>19</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CF9DC0AE-CCA0-0843-B370-1E4C37484B09}"/>
            </a:ext>
            <a:ext uri="{147F2762-F138-4A5C-976F-8EAC2B608ADB}">
              <a16:predDERef xmlns:a16="http://schemas.microsoft.com/office/drawing/2014/main" pred="{98D09690-E404-4FA8-B6BE-CC8FEB744187}"/>
            </a:ext>
          </a:extLst>
        </xdr:cNvPr>
        <xdr:cNvGrpSpPr/>
      </xdr:nvGrpSpPr>
      <xdr:grpSpPr>
        <a:xfrm>
          <a:off x="27374844" y="0"/>
          <a:ext cx="1069976" cy="585216"/>
          <a:chOff x="10440277" y="752475"/>
          <a:chExt cx="884947" cy="585216"/>
        </a:xfrm>
      </xdr:grpSpPr>
      <xdr:pic>
        <xdr:nvPicPr>
          <xdr:cNvPr id="7" name="Graphic 8" descr="Beginning">
            <a:extLst>
              <a:ext uri="{FF2B5EF4-FFF2-40B4-BE49-F238E27FC236}">
                <a16:creationId xmlns:a16="http://schemas.microsoft.com/office/drawing/2014/main" id="{28BF4788-FCF7-4C13-7762-41BB578EB80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E5DBE063-E9DD-4642-9D11-C46A14D54639}"/>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17</xdr:col>
      <xdr:colOff>95250</xdr:colOff>
      <xdr:row>0</xdr:row>
      <xdr:rowOff>47626</xdr:rowOff>
    </xdr:from>
    <xdr:to>
      <xdr:col>18</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56DF7864-3464-6F41-B854-89A7A07A677D}"/>
            </a:ext>
            <a:ext uri="{147F2762-F138-4A5C-976F-8EAC2B608ADB}">
              <a16:predDERef xmlns:a16="http://schemas.microsoft.com/office/drawing/2014/main" pred="{4047E99E-C4FF-4A21-9765-9B57F4CE96C6}"/>
            </a:ext>
          </a:extLst>
        </xdr:cNvPr>
        <xdr:cNvGrpSpPr/>
      </xdr:nvGrpSpPr>
      <xdr:grpSpPr>
        <a:xfrm>
          <a:off x="26917650" y="47626"/>
          <a:ext cx="602559" cy="565149"/>
          <a:chOff x="6580128" y="76200"/>
          <a:chExt cx="596209" cy="731285"/>
        </a:xfrm>
      </xdr:grpSpPr>
      <xdr:sp macro="" textlink="">
        <xdr:nvSpPr>
          <xdr:cNvPr id="10" name="TextBox 5">
            <a:extLst>
              <a:ext uri="{FF2B5EF4-FFF2-40B4-BE49-F238E27FC236}">
                <a16:creationId xmlns:a16="http://schemas.microsoft.com/office/drawing/2014/main" id="{3872C89A-9F21-296D-D93B-3026446FD66D}"/>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95D40312-014C-4EB8-9ADA-44D60A6608BA}"/>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590550</xdr:colOff>
      <xdr:row>0</xdr:row>
      <xdr:rowOff>400050</xdr:rowOff>
    </xdr:from>
    <xdr:to>
      <xdr:col>16</xdr:col>
      <xdr:colOff>9525</xdr:colOff>
      <xdr:row>1</xdr:row>
      <xdr:rowOff>219075</xdr:rowOff>
    </xdr:to>
    <xdr:pic>
      <xdr:nvPicPr>
        <xdr:cNvPr id="2" name="Picture 10">
          <a:extLst>
            <a:ext uri="{FF2B5EF4-FFF2-40B4-BE49-F238E27FC236}">
              <a16:creationId xmlns:a16="http://schemas.microsoft.com/office/drawing/2014/main" id="{AC56CEB5-D071-214B-A1C3-225AB6603285}"/>
            </a:ext>
          </a:extLst>
        </xdr:cNvPr>
        <xdr:cNvPicPr>
          <a:picLocks noChangeAspect="1"/>
        </xdr:cNvPicPr>
      </xdr:nvPicPr>
      <xdr:blipFill rotWithShape="1">
        <a:blip xmlns:r="http://schemas.openxmlformats.org/officeDocument/2006/relationships" r:embed="rId1"/>
        <a:srcRect l="76909" t="66416" r="7250" b="6385"/>
        <a:stretch/>
      </xdr:blipFill>
      <xdr:spPr>
        <a:xfrm>
          <a:off x="8070850" y="400050"/>
          <a:ext cx="1438275" cy="403225"/>
        </a:xfrm>
        <a:prstGeom prst="rect">
          <a:avLst/>
        </a:prstGeom>
      </xdr:spPr>
    </xdr:pic>
    <xdr:clientData/>
  </xdr:twoCellAnchor>
  <xdr:twoCellAnchor>
    <xdr:from>
      <xdr:col>14</xdr:col>
      <xdr:colOff>457175</xdr:colOff>
      <xdr:row>0</xdr:row>
      <xdr:rowOff>1</xdr:rowOff>
    </xdr:from>
    <xdr:to>
      <xdr:col>16</xdr:col>
      <xdr:colOff>142846</xdr:colOff>
      <xdr:row>1</xdr:row>
      <xdr:rowOff>1</xdr:rowOff>
    </xdr:to>
    <xdr:grpSp>
      <xdr:nvGrpSpPr>
        <xdr:cNvPr id="3" name="Group 1">
          <a:hlinkClick xmlns:r="http://schemas.openxmlformats.org/officeDocument/2006/relationships" r:id="rId2"/>
          <a:extLst>
            <a:ext uri="{FF2B5EF4-FFF2-40B4-BE49-F238E27FC236}">
              <a16:creationId xmlns:a16="http://schemas.microsoft.com/office/drawing/2014/main" id="{66851C67-DAB1-DE48-A264-64CD2127424A}"/>
            </a:ext>
            <a:ext uri="{147F2762-F138-4A5C-976F-8EAC2B608ADB}">
              <a16:predDERef xmlns:a16="http://schemas.microsoft.com/office/drawing/2014/main" pred="{0E072CD9-1C76-47A9-9C4B-3AC808848D68}"/>
            </a:ext>
          </a:extLst>
        </xdr:cNvPr>
        <xdr:cNvGrpSpPr/>
      </xdr:nvGrpSpPr>
      <xdr:grpSpPr>
        <a:xfrm>
          <a:off x="31967286" y="1"/>
          <a:ext cx="1040338" cy="578556"/>
          <a:chOff x="8790133" y="0"/>
          <a:chExt cx="900926" cy="581025"/>
        </a:xfrm>
      </xdr:grpSpPr>
      <xdr:pic>
        <xdr:nvPicPr>
          <xdr:cNvPr id="4" name="Graphic 2" descr="End">
            <a:extLst>
              <a:ext uri="{FF2B5EF4-FFF2-40B4-BE49-F238E27FC236}">
                <a16:creationId xmlns:a16="http://schemas.microsoft.com/office/drawing/2014/main" id="{FE4F491B-BC5F-9C44-9B9E-FF75BF5F95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90133" y="0"/>
            <a:ext cx="581024" cy="581025"/>
          </a:xfrm>
          <a:prstGeom prst="rect">
            <a:avLst/>
          </a:prstGeom>
        </xdr:spPr>
      </xdr:pic>
      <xdr:sp macro="" textlink="">
        <xdr:nvSpPr>
          <xdr:cNvPr id="5" name="TextBox 3">
            <a:extLst>
              <a:ext uri="{FF2B5EF4-FFF2-40B4-BE49-F238E27FC236}">
                <a16:creationId xmlns:a16="http://schemas.microsoft.com/office/drawing/2014/main" id="{54D51D9F-E4A8-CF40-A3B8-BC48910944AB}"/>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twoCellAnchor>
    <xdr:from>
      <xdr:col>12</xdr:col>
      <xdr:colOff>552444</xdr:colOff>
      <xdr:row>0</xdr:row>
      <xdr:rowOff>0</xdr:rowOff>
    </xdr:from>
    <xdr:to>
      <xdr:col>14</xdr:col>
      <xdr:colOff>276220</xdr:colOff>
      <xdr:row>1</xdr:row>
      <xdr:rowOff>1016</xdr:rowOff>
    </xdr:to>
    <xdr:grpSp>
      <xdr:nvGrpSpPr>
        <xdr:cNvPr id="6" name="Group 7">
          <a:hlinkClick xmlns:r="http://schemas.openxmlformats.org/officeDocument/2006/relationships" r:id="rId5"/>
          <a:extLst>
            <a:ext uri="{FF2B5EF4-FFF2-40B4-BE49-F238E27FC236}">
              <a16:creationId xmlns:a16="http://schemas.microsoft.com/office/drawing/2014/main" id="{7015D7A0-E0CE-3947-957F-C587FED5D105}"/>
            </a:ext>
            <a:ext uri="{147F2762-F138-4A5C-976F-8EAC2B608ADB}">
              <a16:predDERef xmlns:a16="http://schemas.microsoft.com/office/drawing/2014/main" pred="{98D09690-E404-4FA8-B6BE-CC8FEB744187}"/>
            </a:ext>
          </a:extLst>
        </xdr:cNvPr>
        <xdr:cNvGrpSpPr/>
      </xdr:nvGrpSpPr>
      <xdr:grpSpPr>
        <a:xfrm>
          <a:off x="30707888" y="0"/>
          <a:ext cx="1078443" cy="579572"/>
          <a:chOff x="10440277" y="752475"/>
          <a:chExt cx="884947" cy="585216"/>
        </a:xfrm>
      </xdr:grpSpPr>
      <xdr:pic>
        <xdr:nvPicPr>
          <xdr:cNvPr id="7" name="Graphic 8" descr="Beginning">
            <a:extLst>
              <a:ext uri="{FF2B5EF4-FFF2-40B4-BE49-F238E27FC236}">
                <a16:creationId xmlns:a16="http://schemas.microsoft.com/office/drawing/2014/main" id="{8F830DAA-2914-8D46-80AA-8AEEC7C856E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44199" y="752475"/>
            <a:ext cx="581025" cy="585216"/>
          </a:xfrm>
          <a:prstGeom prst="rect">
            <a:avLst/>
          </a:prstGeom>
        </xdr:spPr>
      </xdr:pic>
      <xdr:sp macro="" textlink="">
        <xdr:nvSpPr>
          <xdr:cNvPr id="8" name="TextBox 9">
            <a:extLst>
              <a:ext uri="{FF2B5EF4-FFF2-40B4-BE49-F238E27FC236}">
                <a16:creationId xmlns:a16="http://schemas.microsoft.com/office/drawing/2014/main" id="{BBC9C50C-3249-E146-B2B1-878A842113B5}"/>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12</xdr:col>
      <xdr:colOff>95250</xdr:colOff>
      <xdr:row>0</xdr:row>
      <xdr:rowOff>47626</xdr:rowOff>
    </xdr:from>
    <xdr:to>
      <xdr:col>13</xdr:col>
      <xdr:colOff>24709</xdr:colOff>
      <xdr:row>1</xdr:row>
      <xdr:rowOff>28575</xdr:rowOff>
    </xdr:to>
    <xdr:grpSp>
      <xdr:nvGrpSpPr>
        <xdr:cNvPr id="9" name="Group 4">
          <a:hlinkClick xmlns:r="http://schemas.openxmlformats.org/officeDocument/2006/relationships" r:id="rId8"/>
          <a:extLst>
            <a:ext uri="{FF2B5EF4-FFF2-40B4-BE49-F238E27FC236}">
              <a16:creationId xmlns:a16="http://schemas.microsoft.com/office/drawing/2014/main" id="{D60139CC-7EB8-7743-9532-B6E1D5950344}"/>
            </a:ext>
            <a:ext uri="{147F2762-F138-4A5C-976F-8EAC2B608ADB}">
              <a16:predDERef xmlns:a16="http://schemas.microsoft.com/office/drawing/2014/main" pred="{4047E99E-C4FF-4A21-9765-9B57F4CE96C6}"/>
            </a:ext>
          </a:extLst>
        </xdr:cNvPr>
        <xdr:cNvGrpSpPr/>
      </xdr:nvGrpSpPr>
      <xdr:grpSpPr>
        <a:xfrm>
          <a:off x="30250694" y="47626"/>
          <a:ext cx="606793" cy="559505"/>
          <a:chOff x="6580128" y="76200"/>
          <a:chExt cx="596209" cy="731285"/>
        </a:xfrm>
      </xdr:grpSpPr>
      <xdr:sp macro="" textlink="">
        <xdr:nvSpPr>
          <xdr:cNvPr id="10" name="TextBox 5">
            <a:extLst>
              <a:ext uri="{FF2B5EF4-FFF2-40B4-BE49-F238E27FC236}">
                <a16:creationId xmlns:a16="http://schemas.microsoft.com/office/drawing/2014/main" id="{A23D2CEF-8955-DC45-8D8C-0DD0155294C2}"/>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11" name="Freeform 36">
            <a:extLst>
              <a:ext uri="{FF2B5EF4-FFF2-40B4-BE49-F238E27FC236}">
                <a16:creationId xmlns:a16="http://schemas.microsoft.com/office/drawing/2014/main" id="{B3429BBF-F759-3A4E-AB50-AB2CC37275DF}"/>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542920</xdr:colOff>
      <xdr:row>0</xdr:row>
      <xdr:rowOff>0</xdr:rowOff>
    </xdr:from>
    <xdr:to>
      <xdr:col>5</xdr:col>
      <xdr:colOff>609596</xdr:colOff>
      <xdr:row>0</xdr:row>
      <xdr:rowOff>585216</xdr:rowOff>
    </xdr:to>
    <xdr:grpSp>
      <xdr:nvGrpSpPr>
        <xdr:cNvPr id="8" name="Group 7">
          <a:hlinkClick xmlns:r="http://schemas.openxmlformats.org/officeDocument/2006/relationships" r:id="rId1"/>
          <a:extLst>
            <a:ext uri="{FF2B5EF4-FFF2-40B4-BE49-F238E27FC236}">
              <a16:creationId xmlns:a16="http://schemas.microsoft.com/office/drawing/2014/main" id="{F81C478B-ADFC-4B3F-9A29-332D90E74721}"/>
            </a:ext>
          </a:extLst>
        </xdr:cNvPr>
        <xdr:cNvGrpSpPr/>
      </xdr:nvGrpSpPr>
      <xdr:grpSpPr>
        <a:xfrm>
          <a:off x="10585689" y="0"/>
          <a:ext cx="1072907" cy="585216"/>
          <a:chOff x="10440277" y="752475"/>
          <a:chExt cx="884947" cy="585216"/>
        </a:xfrm>
      </xdr:grpSpPr>
      <xdr:pic>
        <xdr:nvPicPr>
          <xdr:cNvPr id="9" name="Graphic 8" descr="Beginning">
            <a:extLst>
              <a:ext uri="{FF2B5EF4-FFF2-40B4-BE49-F238E27FC236}">
                <a16:creationId xmlns:a16="http://schemas.microsoft.com/office/drawing/2014/main" id="{DAD653D4-ADB4-431F-9FB1-3795DE67C6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744199" y="752475"/>
            <a:ext cx="581025" cy="585216"/>
          </a:xfrm>
          <a:prstGeom prst="rect">
            <a:avLst/>
          </a:prstGeom>
        </xdr:spPr>
      </xdr:pic>
      <xdr:sp macro="" textlink="">
        <xdr:nvSpPr>
          <xdr:cNvPr id="10" name="TextBox 9">
            <a:extLst>
              <a:ext uri="{FF2B5EF4-FFF2-40B4-BE49-F238E27FC236}">
                <a16:creationId xmlns:a16="http://schemas.microsoft.com/office/drawing/2014/main" id="{D5746665-63A3-4CED-8140-6EA10C7675E5}"/>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4</xdr:col>
      <xdr:colOff>85726</xdr:colOff>
      <xdr:row>0</xdr:row>
      <xdr:rowOff>47626</xdr:rowOff>
    </xdr:from>
    <xdr:to>
      <xdr:col>4</xdr:col>
      <xdr:colOff>624785</xdr:colOff>
      <xdr:row>1</xdr:row>
      <xdr:rowOff>9525</xdr:rowOff>
    </xdr:to>
    <xdr:grpSp>
      <xdr:nvGrpSpPr>
        <xdr:cNvPr id="5" name="Group 4">
          <a:hlinkClick xmlns:r="http://schemas.openxmlformats.org/officeDocument/2006/relationships" r:id="rId4"/>
          <a:extLst>
            <a:ext uri="{FF2B5EF4-FFF2-40B4-BE49-F238E27FC236}">
              <a16:creationId xmlns:a16="http://schemas.microsoft.com/office/drawing/2014/main" id="{D999F110-D007-410D-BAF1-E88DE2575688}"/>
            </a:ext>
          </a:extLst>
        </xdr:cNvPr>
        <xdr:cNvGrpSpPr/>
      </xdr:nvGrpSpPr>
      <xdr:grpSpPr>
        <a:xfrm>
          <a:off x="10128495" y="47626"/>
          <a:ext cx="539059" cy="567591"/>
          <a:chOff x="6580128" y="76200"/>
          <a:chExt cx="596209" cy="731285"/>
        </a:xfrm>
      </xdr:grpSpPr>
      <xdr:sp macro="" textlink="">
        <xdr:nvSpPr>
          <xdr:cNvPr id="7" name="TextBox 6">
            <a:extLst>
              <a:ext uri="{FF2B5EF4-FFF2-40B4-BE49-F238E27FC236}">
                <a16:creationId xmlns:a16="http://schemas.microsoft.com/office/drawing/2014/main" id="{2BA5D128-D31C-4976-8408-991D7E1F7AA7}"/>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6" name="Freeform 36">
            <a:extLst>
              <a:ext uri="{FF2B5EF4-FFF2-40B4-BE49-F238E27FC236}">
                <a16:creationId xmlns:a16="http://schemas.microsoft.com/office/drawing/2014/main" id="{7A79F5A5-F314-4B8C-9537-35F7B7D312F5}"/>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editAs="oneCell">
    <xdr:from>
      <xdr:col>6</xdr:col>
      <xdr:colOff>571500</xdr:colOff>
      <xdr:row>0</xdr:row>
      <xdr:rowOff>352425</xdr:rowOff>
    </xdr:from>
    <xdr:to>
      <xdr:col>8</xdr:col>
      <xdr:colOff>600075</xdr:colOff>
      <xdr:row>1</xdr:row>
      <xdr:rowOff>239018</xdr:rowOff>
    </xdr:to>
    <xdr:pic>
      <xdr:nvPicPr>
        <xdr:cNvPr id="11" name="Picture 10">
          <a:extLst>
            <a:ext uri="{FF2B5EF4-FFF2-40B4-BE49-F238E27FC236}">
              <a16:creationId xmlns:a16="http://schemas.microsoft.com/office/drawing/2014/main" id="{861B86DC-BBF5-4F23-BD62-80EE7F92844F}"/>
            </a:ext>
          </a:extLst>
        </xdr:cNvPr>
        <xdr:cNvPicPr>
          <a:picLocks noChangeAspect="1"/>
        </xdr:cNvPicPr>
      </xdr:nvPicPr>
      <xdr:blipFill rotWithShape="1">
        <a:blip xmlns:r="http://schemas.openxmlformats.org/officeDocument/2006/relationships" r:embed="rId5"/>
        <a:srcRect l="76909" t="66416" r="7250" b="633"/>
        <a:stretch/>
      </xdr:blipFill>
      <xdr:spPr>
        <a:xfrm>
          <a:off x="11220450" y="352425"/>
          <a:ext cx="1247775" cy="496193"/>
        </a:xfrm>
        <a:prstGeom prst="rect">
          <a:avLst/>
        </a:prstGeom>
      </xdr:spPr>
    </xdr:pic>
    <xdr:clientData/>
  </xdr:twoCellAnchor>
  <xdr:twoCellAnchor>
    <xdr:from>
      <xdr:col>6</xdr:col>
      <xdr:colOff>180951</xdr:colOff>
      <xdr:row>0</xdr:row>
      <xdr:rowOff>1</xdr:rowOff>
    </xdr:from>
    <xdr:to>
      <xdr:col>7</xdr:col>
      <xdr:colOff>476222</xdr:colOff>
      <xdr:row>0</xdr:row>
      <xdr:rowOff>590551</xdr:rowOff>
    </xdr:to>
    <xdr:grpSp>
      <xdr:nvGrpSpPr>
        <xdr:cNvPr id="2" name="Group 1">
          <a:hlinkClick xmlns:r="http://schemas.openxmlformats.org/officeDocument/2006/relationships" r:id="rId6"/>
          <a:extLst>
            <a:ext uri="{FF2B5EF4-FFF2-40B4-BE49-F238E27FC236}">
              <a16:creationId xmlns:a16="http://schemas.microsoft.com/office/drawing/2014/main" id="{A86EF35F-B4A3-440C-8126-613FBAA99D67}"/>
            </a:ext>
          </a:extLst>
        </xdr:cNvPr>
        <xdr:cNvGrpSpPr/>
      </xdr:nvGrpSpPr>
      <xdr:grpSpPr>
        <a:xfrm>
          <a:off x="11933336" y="1"/>
          <a:ext cx="998655" cy="590550"/>
          <a:chOff x="8790133" y="0"/>
          <a:chExt cx="900926" cy="581025"/>
        </a:xfrm>
      </xdr:grpSpPr>
      <xdr:pic>
        <xdr:nvPicPr>
          <xdr:cNvPr id="3" name="Graphic 2" descr="End">
            <a:extLst>
              <a:ext uri="{FF2B5EF4-FFF2-40B4-BE49-F238E27FC236}">
                <a16:creationId xmlns:a16="http://schemas.microsoft.com/office/drawing/2014/main" id="{E0E65BC6-413C-4BDF-BD94-0921ECCE9C9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790133" y="0"/>
            <a:ext cx="581024" cy="581025"/>
          </a:xfrm>
          <a:prstGeom prst="rect">
            <a:avLst/>
          </a:prstGeom>
        </xdr:spPr>
      </xdr:pic>
      <xdr:sp macro="" textlink="">
        <xdr:nvSpPr>
          <xdr:cNvPr id="4" name="TextBox 3">
            <a:extLst>
              <a:ext uri="{FF2B5EF4-FFF2-40B4-BE49-F238E27FC236}">
                <a16:creationId xmlns:a16="http://schemas.microsoft.com/office/drawing/2014/main" id="{7A80915A-6C52-4F7C-A884-11F56494619E}"/>
              </a:ext>
            </a:extLst>
          </xdr:cNvPr>
          <xdr:cNvSpPr txBox="1"/>
        </xdr:nvSpPr>
        <xdr:spPr>
          <a:xfrm>
            <a:off x="9236767" y="138367"/>
            <a:ext cx="454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100">
                <a:solidFill>
                  <a:srgbClr val="C00000"/>
                </a:solidFill>
              </a:rPr>
              <a:t>Next</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542919</xdr:colOff>
      <xdr:row>0</xdr:row>
      <xdr:rowOff>19050</xdr:rowOff>
    </xdr:from>
    <xdr:to>
      <xdr:col>6</xdr:col>
      <xdr:colOff>180970</xdr:colOff>
      <xdr:row>0</xdr:row>
      <xdr:rowOff>604266</xdr:rowOff>
    </xdr:to>
    <xdr:grpSp>
      <xdr:nvGrpSpPr>
        <xdr:cNvPr id="8" name="Group 7">
          <a:hlinkClick xmlns:r="http://schemas.openxmlformats.org/officeDocument/2006/relationships" r:id="rId1"/>
          <a:extLst>
            <a:ext uri="{FF2B5EF4-FFF2-40B4-BE49-F238E27FC236}">
              <a16:creationId xmlns:a16="http://schemas.microsoft.com/office/drawing/2014/main" id="{64F309CA-21F0-4E10-B306-511D7D5848EB}"/>
            </a:ext>
          </a:extLst>
        </xdr:cNvPr>
        <xdr:cNvGrpSpPr/>
      </xdr:nvGrpSpPr>
      <xdr:grpSpPr>
        <a:xfrm>
          <a:off x="10271119" y="19050"/>
          <a:ext cx="1123951" cy="585216"/>
          <a:chOff x="10440277" y="752475"/>
          <a:chExt cx="884947" cy="585216"/>
        </a:xfrm>
      </xdr:grpSpPr>
      <xdr:pic>
        <xdr:nvPicPr>
          <xdr:cNvPr id="9" name="Graphic 8" descr="Beginning">
            <a:extLst>
              <a:ext uri="{FF2B5EF4-FFF2-40B4-BE49-F238E27FC236}">
                <a16:creationId xmlns:a16="http://schemas.microsoft.com/office/drawing/2014/main" id="{35C04A3F-76C4-4142-BC28-1C0498AE83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744199" y="752475"/>
            <a:ext cx="581025" cy="585216"/>
          </a:xfrm>
          <a:prstGeom prst="rect">
            <a:avLst/>
          </a:prstGeom>
        </xdr:spPr>
      </xdr:pic>
      <xdr:sp macro="" textlink="">
        <xdr:nvSpPr>
          <xdr:cNvPr id="10" name="TextBox 9">
            <a:extLst>
              <a:ext uri="{FF2B5EF4-FFF2-40B4-BE49-F238E27FC236}">
                <a16:creationId xmlns:a16="http://schemas.microsoft.com/office/drawing/2014/main" id="{8612DCC0-E163-4450-ACC7-DA5CB46AD1E8}"/>
              </a:ext>
            </a:extLst>
          </xdr:cNvPr>
          <xdr:cNvSpPr txBox="1"/>
        </xdr:nvSpPr>
        <xdr:spPr>
          <a:xfrm>
            <a:off x="10440277" y="895350"/>
            <a:ext cx="445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CO" sz="1100">
                <a:solidFill>
                  <a:srgbClr val="C00000"/>
                </a:solidFill>
              </a:rPr>
              <a:t>Back</a:t>
            </a:r>
          </a:p>
        </xdr:txBody>
      </xdr:sp>
    </xdr:grpSp>
    <xdr:clientData/>
  </xdr:twoCellAnchor>
  <xdr:twoCellAnchor>
    <xdr:from>
      <xdr:col>4</xdr:col>
      <xdr:colOff>85725</xdr:colOff>
      <xdr:row>0</xdr:row>
      <xdr:rowOff>66676</xdr:rowOff>
    </xdr:from>
    <xdr:to>
      <xdr:col>5</xdr:col>
      <xdr:colOff>34234</xdr:colOff>
      <xdr:row>1</xdr:row>
      <xdr:rowOff>0</xdr:rowOff>
    </xdr:to>
    <xdr:grpSp>
      <xdr:nvGrpSpPr>
        <xdr:cNvPr id="5" name="Group 4">
          <a:hlinkClick xmlns:r="http://schemas.openxmlformats.org/officeDocument/2006/relationships" r:id="rId4"/>
          <a:extLst>
            <a:ext uri="{FF2B5EF4-FFF2-40B4-BE49-F238E27FC236}">
              <a16:creationId xmlns:a16="http://schemas.microsoft.com/office/drawing/2014/main" id="{622A497D-40F0-43CE-ADF3-6B5569F84A36}"/>
            </a:ext>
          </a:extLst>
        </xdr:cNvPr>
        <xdr:cNvGrpSpPr/>
      </xdr:nvGrpSpPr>
      <xdr:grpSpPr>
        <a:xfrm>
          <a:off x="9813925" y="66676"/>
          <a:ext cx="621609" cy="568324"/>
          <a:chOff x="6580128" y="76200"/>
          <a:chExt cx="596209" cy="731285"/>
        </a:xfrm>
      </xdr:grpSpPr>
      <xdr:sp macro="" textlink="">
        <xdr:nvSpPr>
          <xdr:cNvPr id="6" name="TextBox 5">
            <a:extLst>
              <a:ext uri="{FF2B5EF4-FFF2-40B4-BE49-F238E27FC236}">
                <a16:creationId xmlns:a16="http://schemas.microsoft.com/office/drawing/2014/main" id="{9877103C-B564-4A2B-90B3-4E14E4F3C24C}"/>
              </a:ext>
            </a:extLst>
          </xdr:cNvPr>
          <xdr:cNvSpPr txBox="1"/>
        </xdr:nvSpPr>
        <xdr:spPr>
          <a:xfrm>
            <a:off x="6580128" y="542925"/>
            <a:ext cx="596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000">
                <a:solidFill>
                  <a:srgbClr val="C00000"/>
                </a:solidFill>
                <a:effectLst/>
                <a:latin typeface="+mn-lt"/>
                <a:ea typeface="+mn-ea"/>
                <a:cs typeface="+mn-cs"/>
              </a:rPr>
              <a:t> </a:t>
            </a:r>
            <a:r>
              <a:rPr lang="en-GB" sz="1000" b="1">
                <a:solidFill>
                  <a:srgbClr val="C00000"/>
                </a:solidFill>
                <a:effectLst/>
                <a:latin typeface="+mn-lt"/>
                <a:ea typeface="+mn-ea"/>
                <a:cs typeface="+mn-cs"/>
              </a:rPr>
              <a:t>Results</a:t>
            </a:r>
            <a:endParaRPr lang="es-CO" sz="1000" b="1">
              <a:solidFill>
                <a:srgbClr val="C00000"/>
              </a:solidFill>
              <a:effectLst/>
              <a:latin typeface="+mn-lt"/>
              <a:ea typeface="+mn-ea"/>
              <a:cs typeface="+mn-cs"/>
            </a:endParaRPr>
          </a:p>
        </xdr:txBody>
      </xdr:sp>
      <xdr:sp macro="" textlink="">
        <xdr:nvSpPr>
          <xdr:cNvPr id="7" name="Freeform 36">
            <a:extLst>
              <a:ext uri="{FF2B5EF4-FFF2-40B4-BE49-F238E27FC236}">
                <a16:creationId xmlns:a16="http://schemas.microsoft.com/office/drawing/2014/main" id="{3967EE83-878A-462A-A840-EDF245ACABC6}"/>
              </a:ext>
            </a:extLst>
          </xdr:cNvPr>
          <xdr:cNvSpPr>
            <a:spLocks noEditPoints="1"/>
          </xdr:cNvSpPr>
        </xdr:nvSpPr>
        <xdr:spPr bwMode="auto">
          <a:xfrm>
            <a:off x="6610350" y="76200"/>
            <a:ext cx="526386" cy="495300"/>
          </a:xfrm>
          <a:custGeom>
            <a:avLst/>
            <a:gdLst>
              <a:gd name="T0" fmla="*/ 262 w 310"/>
              <a:gd name="T1" fmla="*/ 99 h 312"/>
              <a:gd name="T2" fmla="*/ 208 w 310"/>
              <a:gd name="T3" fmla="*/ 28 h 312"/>
              <a:gd name="T4" fmla="*/ 155 w 310"/>
              <a:gd name="T5" fmla="*/ 0 h 312"/>
              <a:gd name="T6" fmla="*/ 1 w 310"/>
              <a:gd name="T7" fmla="*/ 142 h 312"/>
              <a:gd name="T8" fmla="*/ 0 w 310"/>
              <a:gd name="T9" fmla="*/ 146 h 312"/>
              <a:gd name="T10" fmla="*/ 1 w 310"/>
              <a:gd name="T11" fmla="*/ 150 h 312"/>
              <a:gd name="T12" fmla="*/ 3 w 310"/>
              <a:gd name="T13" fmla="*/ 151 h 312"/>
              <a:gd name="T14" fmla="*/ 7 w 310"/>
              <a:gd name="T15" fmla="*/ 151 h 312"/>
              <a:gd name="T16" fmla="*/ 26 w 310"/>
              <a:gd name="T17" fmla="*/ 134 h 312"/>
              <a:gd name="T18" fmla="*/ 283 w 310"/>
              <a:gd name="T19" fmla="*/ 312 h 312"/>
              <a:gd name="T20" fmla="*/ 301 w 310"/>
              <a:gd name="T21" fmla="*/ 150 h 312"/>
              <a:gd name="T22" fmla="*/ 303 w 310"/>
              <a:gd name="T23" fmla="*/ 151 h 312"/>
              <a:gd name="T24" fmla="*/ 305 w 310"/>
              <a:gd name="T25" fmla="*/ 151 h 312"/>
              <a:gd name="T26" fmla="*/ 309 w 310"/>
              <a:gd name="T27" fmla="*/ 150 h 312"/>
              <a:gd name="T28" fmla="*/ 310 w 310"/>
              <a:gd name="T29" fmla="*/ 148 h 312"/>
              <a:gd name="T30" fmla="*/ 310 w 310"/>
              <a:gd name="T31" fmla="*/ 144 h 312"/>
              <a:gd name="T32" fmla="*/ 308 w 310"/>
              <a:gd name="T33" fmla="*/ 142 h 312"/>
              <a:gd name="T34" fmla="*/ 251 w 310"/>
              <a:gd name="T35" fmla="*/ 39 h 312"/>
              <a:gd name="T36" fmla="*/ 219 w 310"/>
              <a:gd name="T37" fmla="*/ 59 h 312"/>
              <a:gd name="T38" fmla="*/ 187 w 310"/>
              <a:gd name="T39" fmla="*/ 301 h 312"/>
              <a:gd name="T40" fmla="*/ 123 w 310"/>
              <a:gd name="T41" fmla="*/ 189 h 312"/>
              <a:gd name="T42" fmla="*/ 123 w 310"/>
              <a:gd name="T43" fmla="*/ 187 h 312"/>
              <a:gd name="T44" fmla="*/ 126 w 310"/>
              <a:gd name="T45" fmla="*/ 184 h 312"/>
              <a:gd name="T46" fmla="*/ 182 w 310"/>
              <a:gd name="T47" fmla="*/ 184 h 312"/>
              <a:gd name="T48" fmla="*/ 184 w 310"/>
              <a:gd name="T49" fmla="*/ 184 h 312"/>
              <a:gd name="T50" fmla="*/ 186 w 310"/>
              <a:gd name="T51" fmla="*/ 187 h 312"/>
              <a:gd name="T52" fmla="*/ 187 w 310"/>
              <a:gd name="T53" fmla="*/ 301 h 312"/>
              <a:gd name="T54" fmla="*/ 198 w 310"/>
              <a:gd name="T55" fmla="*/ 301 h 312"/>
              <a:gd name="T56" fmla="*/ 198 w 310"/>
              <a:gd name="T57" fmla="*/ 189 h 312"/>
              <a:gd name="T58" fmla="*/ 196 w 310"/>
              <a:gd name="T59" fmla="*/ 182 h 312"/>
              <a:gd name="T60" fmla="*/ 188 w 310"/>
              <a:gd name="T61" fmla="*/ 174 h 312"/>
              <a:gd name="T62" fmla="*/ 182 w 310"/>
              <a:gd name="T63" fmla="*/ 173 h 312"/>
              <a:gd name="T64" fmla="*/ 128 w 310"/>
              <a:gd name="T65" fmla="*/ 173 h 312"/>
              <a:gd name="T66" fmla="*/ 122 w 310"/>
              <a:gd name="T67" fmla="*/ 174 h 312"/>
              <a:gd name="T68" fmla="*/ 113 w 310"/>
              <a:gd name="T69" fmla="*/ 182 h 312"/>
              <a:gd name="T70" fmla="*/ 112 w 310"/>
              <a:gd name="T71" fmla="*/ 189 h 312"/>
              <a:gd name="T72" fmla="*/ 37 w 310"/>
              <a:gd name="T73" fmla="*/ 301 h 312"/>
              <a:gd name="T74" fmla="*/ 155 w 310"/>
              <a:gd name="T75" fmla="*/ 14 h 312"/>
              <a:gd name="T76" fmla="*/ 262 w 310"/>
              <a:gd name="T77" fmla="*/ 114 h 312"/>
              <a:gd name="T78" fmla="*/ 273 w 310"/>
              <a:gd name="T79" fmla="*/ 301 h 3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10" h="312">
                <a:moveTo>
                  <a:pt x="308" y="142"/>
                </a:moveTo>
                <a:lnTo>
                  <a:pt x="262" y="99"/>
                </a:lnTo>
                <a:lnTo>
                  <a:pt x="262" y="28"/>
                </a:lnTo>
                <a:lnTo>
                  <a:pt x="208" y="28"/>
                </a:lnTo>
                <a:lnTo>
                  <a:pt x="208" y="49"/>
                </a:lnTo>
                <a:lnTo>
                  <a:pt x="155" y="0"/>
                </a:lnTo>
                <a:lnTo>
                  <a:pt x="1" y="142"/>
                </a:lnTo>
                <a:lnTo>
                  <a:pt x="1" y="142"/>
                </a:lnTo>
                <a:lnTo>
                  <a:pt x="0" y="144"/>
                </a:lnTo>
                <a:lnTo>
                  <a:pt x="0" y="146"/>
                </a:lnTo>
                <a:lnTo>
                  <a:pt x="0" y="148"/>
                </a:lnTo>
                <a:lnTo>
                  <a:pt x="1" y="150"/>
                </a:lnTo>
                <a:lnTo>
                  <a:pt x="1" y="150"/>
                </a:lnTo>
                <a:lnTo>
                  <a:pt x="3" y="151"/>
                </a:lnTo>
                <a:lnTo>
                  <a:pt x="5" y="151"/>
                </a:lnTo>
                <a:lnTo>
                  <a:pt x="7" y="151"/>
                </a:lnTo>
                <a:lnTo>
                  <a:pt x="8" y="150"/>
                </a:lnTo>
                <a:lnTo>
                  <a:pt x="26" y="134"/>
                </a:lnTo>
                <a:lnTo>
                  <a:pt x="26" y="312"/>
                </a:lnTo>
                <a:lnTo>
                  <a:pt x="283" y="312"/>
                </a:lnTo>
                <a:lnTo>
                  <a:pt x="283" y="134"/>
                </a:lnTo>
                <a:lnTo>
                  <a:pt x="301" y="150"/>
                </a:lnTo>
                <a:lnTo>
                  <a:pt x="301" y="150"/>
                </a:lnTo>
                <a:lnTo>
                  <a:pt x="303" y="151"/>
                </a:lnTo>
                <a:lnTo>
                  <a:pt x="305" y="151"/>
                </a:lnTo>
                <a:lnTo>
                  <a:pt x="305" y="151"/>
                </a:lnTo>
                <a:lnTo>
                  <a:pt x="307" y="151"/>
                </a:lnTo>
                <a:lnTo>
                  <a:pt x="309" y="150"/>
                </a:lnTo>
                <a:lnTo>
                  <a:pt x="309" y="150"/>
                </a:lnTo>
                <a:lnTo>
                  <a:pt x="310" y="148"/>
                </a:lnTo>
                <a:lnTo>
                  <a:pt x="310" y="146"/>
                </a:lnTo>
                <a:lnTo>
                  <a:pt x="310" y="144"/>
                </a:lnTo>
                <a:lnTo>
                  <a:pt x="308" y="142"/>
                </a:lnTo>
                <a:lnTo>
                  <a:pt x="308" y="142"/>
                </a:lnTo>
                <a:close/>
                <a:moveTo>
                  <a:pt x="219" y="39"/>
                </a:moveTo>
                <a:lnTo>
                  <a:pt x="251" y="39"/>
                </a:lnTo>
                <a:lnTo>
                  <a:pt x="251" y="89"/>
                </a:lnTo>
                <a:lnTo>
                  <a:pt x="219" y="59"/>
                </a:lnTo>
                <a:lnTo>
                  <a:pt x="219" y="39"/>
                </a:lnTo>
                <a:close/>
                <a:moveTo>
                  <a:pt x="187" y="301"/>
                </a:moveTo>
                <a:lnTo>
                  <a:pt x="123" y="301"/>
                </a:lnTo>
                <a:lnTo>
                  <a:pt x="123" y="189"/>
                </a:lnTo>
                <a:lnTo>
                  <a:pt x="123" y="189"/>
                </a:lnTo>
                <a:lnTo>
                  <a:pt x="123" y="187"/>
                </a:lnTo>
                <a:lnTo>
                  <a:pt x="124" y="185"/>
                </a:lnTo>
                <a:lnTo>
                  <a:pt x="126" y="184"/>
                </a:lnTo>
                <a:lnTo>
                  <a:pt x="128" y="184"/>
                </a:lnTo>
                <a:lnTo>
                  <a:pt x="182" y="184"/>
                </a:lnTo>
                <a:lnTo>
                  <a:pt x="182" y="184"/>
                </a:lnTo>
                <a:lnTo>
                  <a:pt x="184" y="184"/>
                </a:lnTo>
                <a:lnTo>
                  <a:pt x="185" y="185"/>
                </a:lnTo>
                <a:lnTo>
                  <a:pt x="186" y="187"/>
                </a:lnTo>
                <a:lnTo>
                  <a:pt x="187" y="189"/>
                </a:lnTo>
                <a:lnTo>
                  <a:pt x="187" y="301"/>
                </a:lnTo>
                <a:close/>
                <a:moveTo>
                  <a:pt x="273" y="301"/>
                </a:moveTo>
                <a:lnTo>
                  <a:pt x="198" y="301"/>
                </a:lnTo>
                <a:lnTo>
                  <a:pt x="198" y="189"/>
                </a:lnTo>
                <a:lnTo>
                  <a:pt x="198" y="189"/>
                </a:lnTo>
                <a:lnTo>
                  <a:pt x="197" y="185"/>
                </a:lnTo>
                <a:lnTo>
                  <a:pt x="196" y="182"/>
                </a:lnTo>
                <a:lnTo>
                  <a:pt x="193" y="177"/>
                </a:lnTo>
                <a:lnTo>
                  <a:pt x="188" y="174"/>
                </a:lnTo>
                <a:lnTo>
                  <a:pt x="185" y="173"/>
                </a:lnTo>
                <a:lnTo>
                  <a:pt x="182" y="173"/>
                </a:lnTo>
                <a:lnTo>
                  <a:pt x="128" y="173"/>
                </a:lnTo>
                <a:lnTo>
                  <a:pt x="128" y="173"/>
                </a:lnTo>
                <a:lnTo>
                  <a:pt x="124" y="173"/>
                </a:lnTo>
                <a:lnTo>
                  <a:pt x="122" y="174"/>
                </a:lnTo>
                <a:lnTo>
                  <a:pt x="117" y="177"/>
                </a:lnTo>
                <a:lnTo>
                  <a:pt x="113" y="182"/>
                </a:lnTo>
                <a:lnTo>
                  <a:pt x="112" y="185"/>
                </a:lnTo>
                <a:lnTo>
                  <a:pt x="112" y="189"/>
                </a:lnTo>
                <a:lnTo>
                  <a:pt x="112" y="301"/>
                </a:lnTo>
                <a:lnTo>
                  <a:pt x="37" y="301"/>
                </a:lnTo>
                <a:lnTo>
                  <a:pt x="37" y="124"/>
                </a:lnTo>
                <a:lnTo>
                  <a:pt x="155" y="14"/>
                </a:lnTo>
                <a:lnTo>
                  <a:pt x="231" y="85"/>
                </a:lnTo>
                <a:lnTo>
                  <a:pt x="262" y="114"/>
                </a:lnTo>
                <a:lnTo>
                  <a:pt x="273" y="124"/>
                </a:lnTo>
                <a:lnTo>
                  <a:pt x="273" y="301"/>
                </a:lnTo>
                <a:close/>
              </a:path>
            </a:pathLst>
          </a:custGeom>
          <a:solidFill>
            <a:srgbClr val="C0000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363" rtl="0" eaLnBrk="1" latinLnBrk="0" hangingPunct="1">
              <a:defRPr sz="1800" kern="1200">
                <a:solidFill>
                  <a:schemeClr val="tx1"/>
                </a:solidFill>
                <a:latin typeface="+mn-lt"/>
                <a:ea typeface="+mn-ea"/>
                <a:cs typeface="+mn-cs"/>
              </a:defRPr>
            </a:lvl1pPr>
            <a:lvl2pPr marL="457182" algn="l" defTabSz="914363" rtl="0" eaLnBrk="1" latinLnBrk="0" hangingPunct="1">
              <a:defRPr sz="1800" kern="1200">
                <a:solidFill>
                  <a:schemeClr val="tx1"/>
                </a:solidFill>
                <a:latin typeface="+mn-lt"/>
                <a:ea typeface="+mn-ea"/>
                <a:cs typeface="+mn-cs"/>
              </a:defRPr>
            </a:lvl2pPr>
            <a:lvl3pPr marL="914363" algn="l" defTabSz="914363" rtl="0" eaLnBrk="1" latinLnBrk="0" hangingPunct="1">
              <a:defRPr sz="1800" kern="1200">
                <a:solidFill>
                  <a:schemeClr val="tx1"/>
                </a:solidFill>
                <a:latin typeface="+mn-lt"/>
                <a:ea typeface="+mn-ea"/>
                <a:cs typeface="+mn-cs"/>
              </a:defRPr>
            </a:lvl3pPr>
            <a:lvl4pPr marL="1371545" algn="l" defTabSz="914363" rtl="0" eaLnBrk="1" latinLnBrk="0" hangingPunct="1">
              <a:defRPr sz="1800" kern="1200">
                <a:solidFill>
                  <a:schemeClr val="tx1"/>
                </a:solidFill>
                <a:latin typeface="+mn-lt"/>
                <a:ea typeface="+mn-ea"/>
                <a:cs typeface="+mn-cs"/>
              </a:defRPr>
            </a:lvl4pPr>
            <a:lvl5pPr marL="1828727" algn="l" defTabSz="914363" rtl="0" eaLnBrk="1" latinLnBrk="0" hangingPunct="1">
              <a:defRPr sz="1800" kern="1200">
                <a:solidFill>
                  <a:schemeClr val="tx1"/>
                </a:solidFill>
                <a:latin typeface="+mn-lt"/>
                <a:ea typeface="+mn-ea"/>
                <a:cs typeface="+mn-cs"/>
              </a:defRPr>
            </a:lvl5pPr>
            <a:lvl6pPr marL="2285909" algn="l" defTabSz="914363" rtl="0" eaLnBrk="1" latinLnBrk="0" hangingPunct="1">
              <a:defRPr sz="1800" kern="1200">
                <a:solidFill>
                  <a:schemeClr val="tx1"/>
                </a:solidFill>
                <a:latin typeface="+mn-lt"/>
                <a:ea typeface="+mn-ea"/>
                <a:cs typeface="+mn-cs"/>
              </a:defRPr>
            </a:lvl6pPr>
            <a:lvl7pPr marL="2743090" algn="l" defTabSz="914363" rtl="0" eaLnBrk="1" latinLnBrk="0" hangingPunct="1">
              <a:defRPr sz="1800" kern="1200">
                <a:solidFill>
                  <a:schemeClr val="tx1"/>
                </a:solidFill>
                <a:latin typeface="+mn-lt"/>
                <a:ea typeface="+mn-ea"/>
                <a:cs typeface="+mn-cs"/>
              </a:defRPr>
            </a:lvl7pPr>
            <a:lvl8pPr marL="3200272" algn="l" defTabSz="914363" rtl="0" eaLnBrk="1" latinLnBrk="0" hangingPunct="1">
              <a:defRPr sz="1800" kern="1200">
                <a:solidFill>
                  <a:schemeClr val="tx1"/>
                </a:solidFill>
                <a:latin typeface="+mn-lt"/>
                <a:ea typeface="+mn-ea"/>
                <a:cs typeface="+mn-cs"/>
              </a:defRPr>
            </a:lvl8pPr>
            <a:lvl9pPr marL="3657454" algn="l" defTabSz="914363"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editAs="oneCell">
    <xdr:from>
      <xdr:col>7</xdr:col>
      <xdr:colOff>247651</xdr:colOff>
      <xdr:row>0</xdr:row>
      <xdr:rowOff>381000</xdr:rowOff>
    </xdr:from>
    <xdr:to>
      <xdr:col>9</xdr:col>
      <xdr:colOff>1</xdr:colOff>
      <xdr:row>1</xdr:row>
      <xdr:rowOff>239018</xdr:rowOff>
    </xdr:to>
    <xdr:pic>
      <xdr:nvPicPr>
        <xdr:cNvPr id="11" name="Picture 10">
          <a:extLst>
            <a:ext uri="{FF2B5EF4-FFF2-40B4-BE49-F238E27FC236}">
              <a16:creationId xmlns:a16="http://schemas.microsoft.com/office/drawing/2014/main" id="{25DAD170-9E7B-46D4-A1A8-77DEAA433E8A}"/>
            </a:ext>
          </a:extLst>
        </xdr:cNvPr>
        <xdr:cNvPicPr>
          <a:picLocks noChangeAspect="1"/>
        </xdr:cNvPicPr>
      </xdr:nvPicPr>
      <xdr:blipFill rotWithShape="1">
        <a:blip xmlns:r="http://schemas.openxmlformats.org/officeDocument/2006/relationships" r:embed="rId5"/>
        <a:srcRect l="76909" t="66416" r="7613" b="633"/>
        <a:stretch/>
      </xdr:blipFill>
      <xdr:spPr>
        <a:xfrm>
          <a:off x="11249026" y="381000"/>
          <a:ext cx="1219200" cy="49619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F4A324-9F47-4593-A261-FC0699B478A7}" name="ReliabilityQ1" displayName="ReliabilityQ1" ref="B2:E9" totalsRowShown="0" headerRowDxfId="195" headerRowBorderDxfId="194" tableBorderDxfId="193" totalsRowBorderDxfId="192">
  <autoFilter ref="B2:E9" xr:uid="{873ABC46-4EE1-4E4A-8392-A19A9856E468}"/>
  <tableColumns count="4">
    <tableColumn id="1" xr3:uid="{5F86FF3B-58EA-42EE-9D1B-FDF663C968D2}" name="Pillar" dataDxfId="191"/>
    <tableColumn id="2" xr3:uid="{FA98C8BA-5662-44F2-BB78-44F039E5FAB8}" name="Criteria" dataDxfId="190"/>
    <tableColumn id="3" xr3:uid="{7674F1B9-FC0F-4B5A-95A0-82517C11C653}" name="Question" dataDxfId="189"/>
    <tableColumn id="4" xr3:uid="{D1A538E8-5345-4F64-9C41-4EBE3A3C5A8E}" name="Value" dataDxfId="18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7102CF4-288D-4B84-97CA-E4137DF7613D}" name="SecurityQ5" displayName="SecurityQ5" ref="B93:E100" totalsRowShown="0" headerRowDxfId="127" headerRowBorderDxfId="126" tableBorderDxfId="125" totalsRowBorderDxfId="124">
  <autoFilter ref="B93:E100" xr:uid="{F8224803-7363-4DD3-B841-0BECE2C364E5}"/>
  <tableColumns count="4">
    <tableColumn id="1" xr3:uid="{EAE7215C-A3BB-48B2-9F7D-288C74612941}" name="Pillar" dataDxfId="123"/>
    <tableColumn id="2" xr3:uid="{57AA26A0-0A34-4B84-BE4E-370D3C4ECC0D}" name="Criteria" dataDxfId="122"/>
    <tableColumn id="3" xr3:uid="{96166149-460F-46FB-B97E-FD8853A55331}" name="Question" dataDxfId="121"/>
    <tableColumn id="4" xr3:uid="{72EF3B45-9C72-4432-8B82-5DFE1E1CE961}" name="Value" dataDxfId="12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956EDD-5DE0-4690-996E-0D6DB8D7078C}" name="OperationalExcellenceQ1" displayName="OperationalExcellenceQ1" ref="B104:E115" totalsRowShown="0" headerRowDxfId="119" headerRowBorderDxfId="118" tableBorderDxfId="117" totalsRowBorderDxfId="116">
  <autoFilter ref="B104:E115" xr:uid="{B1BB6EFA-D232-46D7-87F2-5D12328F2201}"/>
  <tableColumns count="4">
    <tableColumn id="1" xr3:uid="{49406AB1-718B-4A4F-9142-25B0069EE504}" name="Pillar" dataDxfId="115"/>
    <tableColumn id="2" xr3:uid="{1B070CB0-4053-45C1-9C1F-F162C5D6BDC1}" name="Criteria" dataDxfId="114"/>
    <tableColumn id="3" xr3:uid="{EA404DDF-F0AC-4BA1-A558-6FC7CBE86BA4}" name="Question" dataDxfId="113"/>
    <tableColumn id="4" xr3:uid="{3361A80C-11F7-461C-97EA-86DBA4640E8D}" name="Value" dataDxfId="1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37E277-CA96-4826-B4F0-6E3A04CCF472}" name="OperationalExcellenceQ2" displayName="OperationalExcellenceQ2" ref="B117:E123" totalsRowShown="0" headerRowDxfId="111" headerRowBorderDxfId="110" tableBorderDxfId="109" totalsRowBorderDxfId="108">
  <autoFilter ref="B117:E123" xr:uid="{26DBDFF1-A043-4AA2-900F-3695E4EA3625}"/>
  <tableColumns count="4">
    <tableColumn id="1" xr3:uid="{BB83E531-ACE2-4A2C-B89D-03A4EC86AA3F}" name="Pillar" dataDxfId="107"/>
    <tableColumn id="2" xr3:uid="{B5041165-224E-4D0D-8BC9-5C0015B7AB44}" name="Criteria" dataDxfId="106"/>
    <tableColumn id="3" xr3:uid="{93846166-7805-482D-AAEC-930885B2127B}" name="Question" dataDxfId="105"/>
    <tableColumn id="4" xr3:uid="{558E4A38-D1B9-42C0-B870-94D875677787}" name="Value" dataDxfId="10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CE008E4-6847-44EB-8973-89AFFC8F2834}" name="OperationalExcellenceQ3" displayName="OperationalExcellenceQ3" ref="B125:E137" totalsRowShown="0" headerRowDxfId="103" headerRowBorderDxfId="102" tableBorderDxfId="101" totalsRowBorderDxfId="100">
  <autoFilter ref="B125:E137" xr:uid="{79719AC3-86B1-4093-87A3-4288F5FE158D}"/>
  <tableColumns count="4">
    <tableColumn id="1" xr3:uid="{798CBC14-7919-4AAF-9D0B-9855A8E32213}" name="Pillar" dataDxfId="99"/>
    <tableColumn id="2" xr3:uid="{0BF80E6B-88D0-4B9F-A0AA-EE1F27A41A63}" name="Criteria" dataDxfId="98"/>
    <tableColumn id="3" xr3:uid="{48AD1BC5-2168-4E0C-825E-BB366CA7E644}" name="Question" dataDxfId="97"/>
    <tableColumn id="4" xr3:uid="{77366A87-069E-49CF-A361-D5EE0014A0BE}" name="Value" dataDxfId="9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6E3F55-EA33-46F3-A990-1EE7F799B7AD}" name="OperationalExcellenceQ4" displayName="OperationalExcellenceQ4" ref="B139:E151" totalsRowShown="0" headerRowDxfId="95" headerRowBorderDxfId="94" tableBorderDxfId="93" totalsRowBorderDxfId="92">
  <autoFilter ref="B139:E151" xr:uid="{88348001-C9AA-4E2B-A116-8EC54D92FE6C}"/>
  <tableColumns count="4">
    <tableColumn id="1" xr3:uid="{B217B8E8-639A-4362-AE5D-63E35C9BE280}" name="Pillar" dataDxfId="91"/>
    <tableColumn id="2" xr3:uid="{2BBFB97A-0900-47C9-9A3A-9D034D50FB8B}" name="Criteria" dataDxfId="90"/>
    <tableColumn id="3" xr3:uid="{2EC3528A-8AEA-467B-9A88-241DC0D83FE1}" name="Question" dataDxfId="89"/>
    <tableColumn id="4" xr3:uid="{93A70C79-98E2-4CEB-8472-DA2C45B7E219}" name="Value" dataDxfId="8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2A21765-2FE5-4AA5-8F07-39FD95556F08}" name="OperationalExcellenceQ5" displayName="OperationalExcellenceQ5" ref="B153:E162" totalsRowShown="0" headerRowDxfId="87" headerRowBorderDxfId="86" tableBorderDxfId="85" totalsRowBorderDxfId="84">
  <autoFilter ref="B153:E162" xr:uid="{AE278E98-15B7-4C0A-8FA1-7BD198CAF139}"/>
  <tableColumns count="4">
    <tableColumn id="1" xr3:uid="{2D896442-8316-47DD-AD15-9AA505912E08}" name="Pillar" dataDxfId="83"/>
    <tableColumn id="2" xr3:uid="{A3CEA495-0CA0-4F33-A83B-AF86D5459833}" name="Criteria" dataDxfId="82"/>
    <tableColumn id="3" xr3:uid="{DE588C54-49AE-4600-885B-1AA012BFEF2E}" name="Question" dataDxfId="81"/>
    <tableColumn id="4" xr3:uid="{715A8835-C5EA-4A6C-A00C-A0C8B6815509}" name="Value" dataDxfId="8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E6BADA6-D021-4245-A080-23A08F982F42}" name="PerformanceEfficiencyQ1" displayName="PerformanceEfficiencyQ1" ref="B166:E173" totalsRowShown="0" headerRowDxfId="79" headerRowBorderDxfId="78" tableBorderDxfId="77" totalsRowBorderDxfId="76">
  <autoFilter ref="B166:E173" xr:uid="{76D4EC0D-9480-4E5D-811F-5B9BA16D4C74}"/>
  <tableColumns count="4">
    <tableColumn id="1" xr3:uid="{0FD51E41-7189-4710-893B-0798676C590E}" name="Pillar" dataDxfId="75"/>
    <tableColumn id="2" xr3:uid="{BFEE865D-FA49-45B2-BCAA-4350E6134497}" name="Criteria" dataDxfId="74"/>
    <tableColumn id="3" xr3:uid="{77C6CB81-A117-49CB-98F6-BC8BDD2565F1}" name="Question" dataDxfId="73"/>
    <tableColumn id="4" xr3:uid="{346D3739-3FF5-49FE-924C-E92551ACF12C}" name="Value" dataDxfId="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3C2AB0F-0B48-44A3-9289-8575CFB88176}" name="PerformanceEfficiencyQ2" displayName="PerformanceEfficiencyQ2" ref="B175:E188" totalsRowShown="0" headerRowDxfId="71" headerRowBorderDxfId="70" tableBorderDxfId="69" totalsRowBorderDxfId="68">
  <autoFilter ref="B175:E188" xr:uid="{5BC24301-3DAC-4EF6-98E7-C40F75897F94}"/>
  <tableColumns count="4">
    <tableColumn id="1" xr3:uid="{924BC979-35E7-4DB2-B021-8151E1DD0F69}" name="Pillar" dataDxfId="67"/>
    <tableColumn id="2" xr3:uid="{EB82A2EA-8BBD-4AA7-8412-CF160BD168DC}" name="Criteria" dataDxfId="66"/>
    <tableColumn id="3" xr3:uid="{B61B5452-66E1-49E5-BB62-9FEC3295199C}" name="Question" dataDxfId="65"/>
    <tableColumn id="4" xr3:uid="{C36A7635-0FDF-4722-90EA-7B7159C2A6D9}" name="Value" dataDxfId="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3FDECDB-2792-41C6-A712-71EA0CA408C2}" name="PerformanceEfficiencyQ3" displayName="PerformanceEfficiencyQ3" ref="B191:E199" totalsRowShown="0" headerRowDxfId="63" headerRowBorderDxfId="62" tableBorderDxfId="61" totalsRowBorderDxfId="60">
  <autoFilter ref="B191:E199" xr:uid="{6EAB473A-168E-42CB-B126-8EB1A5971AB6}"/>
  <tableColumns count="4">
    <tableColumn id="1" xr3:uid="{326A6075-F0BF-4E97-93D2-490718A7B861}" name="Pillar" dataDxfId="59"/>
    <tableColumn id="2" xr3:uid="{69C417F7-5915-4569-9619-61D18868F262}" name="Criteria" dataDxfId="58"/>
    <tableColumn id="3" xr3:uid="{A577DD53-4E61-4ADF-A79B-78B4C16AD533}" name="Question" dataDxfId="57"/>
    <tableColumn id="4" xr3:uid="{6016E1F1-7AE3-4599-AF5D-3D46E15E8E66}" name="Value" dataDxfId="5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11FB251-FB96-460F-98C2-5BB7815DC309}" name="PerformanceEfficiencyQ4" displayName="PerformanceEfficiencyQ4" ref="B201:E209" totalsRowShown="0" headerRowDxfId="55" headerRowBorderDxfId="54" tableBorderDxfId="53" totalsRowBorderDxfId="52">
  <autoFilter ref="B201:E209" xr:uid="{F95B235E-F371-4DF4-9007-03F65D347FA9}"/>
  <tableColumns count="4">
    <tableColumn id="1" xr3:uid="{DEFA2510-A8A1-4296-9F89-21DE2EF74DDE}" name="Pillar" dataDxfId="51"/>
    <tableColumn id="2" xr3:uid="{A2824580-7CAF-40C4-86D0-F66C7771E716}" name="Criteria" dataDxfId="50"/>
    <tableColumn id="3" xr3:uid="{F185DD06-CF44-4E5A-B3B7-4B42DF04E2B7}" name="Question" dataDxfId="49"/>
    <tableColumn id="4" xr3:uid="{C1F945F0-C5FC-4275-8F42-779312652EE4}" name="Value"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7990AA-0C99-4B67-A90B-271BFD5CBEA0}" name="ReliabilityQ2" displayName="ReliabilityQ2" ref="B11:E19" totalsRowShown="0" headerRowDxfId="187" headerRowBorderDxfId="186" tableBorderDxfId="185">
  <autoFilter ref="B11:E19" xr:uid="{180AEA7F-0ADF-4389-85A6-B08DAF3CADA1}"/>
  <tableColumns count="4">
    <tableColumn id="1" xr3:uid="{EB771651-E53A-4992-A427-2EC476945641}" name="Pillar" dataDxfId="184"/>
    <tableColumn id="2" xr3:uid="{780579A6-72BF-4800-8967-3101AE823EEF}" name="Criteria" dataDxfId="183"/>
    <tableColumn id="3" xr3:uid="{0E2C06CB-58F4-4778-B448-51912583CE3B}" name="Question" dataDxfId="182"/>
    <tableColumn id="4" xr3:uid="{7107DFA9-9FE3-4437-87B5-90701D4C9026}" name="Value" dataDxfId="18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A6C230C-71DE-441C-BBBB-7C243C2EF6FA}" name="PerformanceEfficiencyQ5" displayName="PerformanceEfficiencyQ5" ref="B211:E217" totalsRowShown="0" headerRowDxfId="47" headerRowBorderDxfId="46" tableBorderDxfId="45" totalsRowBorderDxfId="44">
  <autoFilter ref="B211:E217" xr:uid="{7870C8D6-8056-4B2A-843B-7B5F700056DA}"/>
  <tableColumns count="4">
    <tableColumn id="1" xr3:uid="{6403014D-3AC0-4BCE-A5F0-582A986E2228}" name="Pillar" dataDxfId="43"/>
    <tableColumn id="2" xr3:uid="{37BE784B-B18A-4E69-A259-8C3CC02C74B7}" name="Criteria" dataDxfId="42"/>
    <tableColumn id="3" xr3:uid="{4E973E4D-5F2C-4886-A9A7-40B949DDD1CB}" name="Question" dataDxfId="41"/>
    <tableColumn id="4" xr3:uid="{05AD9BB6-787B-4017-B6CD-3DA8D6F16EF0}" name="Value"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63C6044-6968-4B31-BC6B-B8E05947D3CA}" name="CostOptimizationQ1" displayName="CostOptimizationQ1" ref="B221:E231" totalsRowShown="0" headerRowDxfId="39" headerRowBorderDxfId="38" tableBorderDxfId="37" totalsRowBorderDxfId="36">
  <autoFilter ref="B221:E231" xr:uid="{F9FBF769-0A56-4759-8FB6-CB52161BC36B}"/>
  <tableColumns count="4">
    <tableColumn id="1" xr3:uid="{B6725BD1-680A-4579-829E-1F2ACA9D827E}" name="Pillar" dataDxfId="35"/>
    <tableColumn id="2" xr3:uid="{0567710D-E772-4B24-8791-86B9C65A2C7E}" name="Criteria" dataDxfId="34"/>
    <tableColumn id="3" xr3:uid="{0C02C6EA-348D-4EA9-8C66-C63B8B69321D}" name="Question" dataDxfId="33"/>
    <tableColumn id="4" xr3:uid="{453E0635-FE96-4B47-9163-2F4120F51A63}" name="Value" dataDxfId="3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D2639FB-7951-4076-BAB5-B2C7900935E7}" name="CostOptimizationQ2" displayName="CostOptimizationQ2" ref="B233:E240" totalsRowShown="0" headerRowDxfId="31" headerRowBorderDxfId="30" tableBorderDxfId="29" totalsRowBorderDxfId="28">
  <autoFilter ref="B233:E240" xr:uid="{923AEF40-5FB6-4217-AFC7-8D1F790C19E1}"/>
  <tableColumns count="4">
    <tableColumn id="1" xr3:uid="{3FC4D2A5-F3B4-4C32-8DDC-ECBEBB8E50E8}" name="Pillar" dataDxfId="27"/>
    <tableColumn id="2" xr3:uid="{B91B4207-5E79-430B-B5EA-7281D33C23F6}" name="Criteria" dataDxfId="26"/>
    <tableColumn id="3" xr3:uid="{F185E21C-78B9-46E4-82C1-141CC7E1DA13}" name="Question" dataDxfId="25"/>
    <tableColumn id="4" xr3:uid="{4D10E523-150E-46FA-914A-5CCE7FF2E387}" name="Value" dataDxfId="2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7BA39F6-3703-401B-958E-E405C46E2665}" name="CostOptimizationQ3" displayName="CostOptimizationQ3" ref="B242:E250" totalsRowShown="0" headerRowDxfId="23" headerRowBorderDxfId="22" tableBorderDxfId="21" totalsRowBorderDxfId="20">
  <autoFilter ref="B242:E250" xr:uid="{4027F8E1-C9FC-4E3A-8ECD-550CA9D45B31}"/>
  <tableColumns count="4">
    <tableColumn id="1" xr3:uid="{7713F244-3F04-4916-81C5-F9DA2BB82F47}" name="Pillar" dataDxfId="19"/>
    <tableColumn id="2" xr3:uid="{5FE87BBE-AE1C-4052-BC0A-CF17903127CC}" name="Criteria" dataDxfId="18"/>
    <tableColumn id="3" xr3:uid="{A42D2EB0-C4A5-4EB1-874F-4D03C4B6E3F0}" name="Question" dataDxfId="17"/>
    <tableColumn id="4" xr3:uid="{900201B8-CD8F-41EB-AFE2-45EFADBD560F}" name="Value" dataDxfId="16"/>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F96E17E-A640-42F8-9833-6337A9DBD443}" name="CostOptimizationQ4" displayName="CostOptimizationQ4" ref="B252:E260" totalsRowShown="0" headerRowDxfId="15" headerRowBorderDxfId="14" tableBorderDxfId="13" totalsRowBorderDxfId="12">
  <autoFilter ref="B252:E260" xr:uid="{3437A4CE-26AD-4BBF-9B1C-11CB22652C04}"/>
  <tableColumns count="4">
    <tableColumn id="1" xr3:uid="{1EAD9B04-8EB7-4FF3-AE19-13AC81F25484}" name="Pillar" dataDxfId="11"/>
    <tableColumn id="2" xr3:uid="{917B5E65-1B67-4BCC-BB78-3449C0C03110}" name="Criteria" dataDxfId="10"/>
    <tableColumn id="3" xr3:uid="{0C549EBD-7C5F-472B-B798-885A84FE75A9}" name="Question" dataDxfId="9"/>
    <tableColumn id="4" xr3:uid="{3578D517-D5DE-4413-AF0D-285E275DA34F}" name="Value" dataDxfId="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2433394-804E-40D7-8CAD-15BCF98AD451}" name="CostOptimizationQ5" displayName="CostOptimizationQ5" ref="B262:E268" totalsRowShown="0" headerRowDxfId="7" headerRowBorderDxfId="6" tableBorderDxfId="5" totalsRowBorderDxfId="4">
  <autoFilter ref="B262:E268" xr:uid="{666DFEA4-3C79-49F5-B0CA-E1A73D2560BE}"/>
  <tableColumns count="4">
    <tableColumn id="1" xr3:uid="{DDE628C7-B99D-4740-B2B5-58A6D6FCEDD2}" name="Pillar" dataDxfId="3"/>
    <tableColumn id="2" xr3:uid="{1FB34F59-3301-42B7-A0EA-12369CAA8BAC}" name="Criteria" dataDxfId="2"/>
    <tableColumn id="3" xr3:uid="{82D5BD23-D641-4660-90B0-05EA6D08F368}" name="Question" dataDxfId="1"/>
    <tableColumn id="4" xr3:uid="{DA58F3AB-10AE-4A6F-8D44-18D68530CC5B}" name="Valu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654260-32B6-4A2A-B962-4E9D54282327}" name="ReliabilityQ3" displayName="ReliabilityQ3" ref="B22:E28" totalsRowShown="0" headerRowDxfId="180" headerRowBorderDxfId="179" tableBorderDxfId="178" totalsRowBorderDxfId="177">
  <autoFilter ref="B22:E28" xr:uid="{51548F0C-8619-46A0-8D7A-D4401BAA6682}"/>
  <tableColumns count="4">
    <tableColumn id="1" xr3:uid="{59D63AEF-5103-4F89-96D5-9BBCF2B1C6AF}" name="Pillar" dataDxfId="176"/>
    <tableColumn id="2" xr3:uid="{72F25902-5DA2-42A5-B49F-30164B5F31E0}" name="Criteria" dataDxfId="175"/>
    <tableColumn id="3" xr3:uid="{0A1B1D7D-3E51-41F0-BA15-21253AF5423C}" name="Question" dataDxfId="174"/>
    <tableColumn id="4" xr3:uid="{2F9A4C97-D0F8-4E3E-8C41-9725203EE13F}" name="Value" dataDxfId="1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3BC049-766C-410C-87B1-B76F4F24C753}" name="ReliabilityQ4" displayName="ReliabilityQ4" ref="B31:E35" totalsRowShown="0" headerRowDxfId="172" headerRowBorderDxfId="171" tableBorderDxfId="170">
  <autoFilter ref="B31:E35" xr:uid="{EC3D4A4B-A1E8-4228-A27B-542C421B38A7}"/>
  <tableColumns count="4">
    <tableColumn id="1" xr3:uid="{D027C301-6828-43DD-B8C4-CD1C6AD707CB}" name="Pillar" dataDxfId="169"/>
    <tableColumn id="2" xr3:uid="{118E8AB5-9492-49DB-9197-A237C5E2182B}" name="Criteria" dataDxfId="168"/>
    <tableColumn id="3" xr3:uid="{CDEB7804-500B-4C87-8401-03F4B962B2DE}" name="Question" dataDxfId="167"/>
    <tableColumn id="4" xr3:uid="{F3915C11-51D1-467A-BDF3-E1F9C558A4F0}" name="Value" dataDxfId="1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619101-A4DC-44E6-8500-300AA07B3723}" name="ReliabilityQ5" displayName="ReliabilityQ5" ref="B38:E42" totalsRowShown="0" headerRowDxfId="165" headerRowBorderDxfId="164" tableBorderDxfId="163" totalsRowBorderDxfId="162">
  <autoFilter ref="B38:E42" xr:uid="{F222825B-C093-4E3F-9F41-A9286D8B0950}"/>
  <tableColumns count="4">
    <tableColumn id="1" xr3:uid="{63476EA4-3DC7-4C36-897D-29110273AFA7}" name="Pillar" dataDxfId="161"/>
    <tableColumn id="2" xr3:uid="{134F8B90-A6F9-413E-8861-89DA44DD9E3B}" name="Criteria" dataDxfId="160"/>
    <tableColumn id="3" xr3:uid="{3A3E3089-5905-4905-8569-419B1E64EC3C}" name="Question" dataDxfId="159"/>
    <tableColumn id="4" xr3:uid="{5D367F90-6125-4F06-97E4-37FC50C91420}" name="Value" dataDxfId="15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E8E523-504B-40C4-B032-188A97CD326A}" name="SecurityQ1" displayName="SecurityQ1" ref="B46:E56" totalsRowShown="0" headerRowDxfId="157" headerRowBorderDxfId="156" tableBorderDxfId="155">
  <autoFilter ref="B46:E56" xr:uid="{4A3E42CC-7D24-48AB-B35F-741939FDECE2}"/>
  <tableColumns count="4">
    <tableColumn id="1" xr3:uid="{5E10A288-1A9A-496A-BD11-A6786930E7C0}" name="Pillar" dataDxfId="154"/>
    <tableColumn id="2" xr3:uid="{C1FD835E-F4AC-4811-A970-6A2CD5AA7DE5}" name="Criteria" dataDxfId="153"/>
    <tableColumn id="3" xr3:uid="{18CA2DD9-1B6B-4205-AC69-FCF896EF9C9D}" name="Question" dataDxfId="152"/>
    <tableColumn id="4" xr3:uid="{FDB94125-2F1A-419C-9AD8-23B75D1F7B1F}" name="Value" dataDxfId="1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7BAB3C-A8BB-4521-BAE3-9DB8F55842AD}" name="SecurityQ2" displayName="SecurityQ2" ref="B58:E68" totalsRowShown="0" headerRowDxfId="150" headerRowBorderDxfId="149" tableBorderDxfId="148">
  <autoFilter ref="B58:E68" xr:uid="{A8B7DD84-2991-4898-B266-6E2A3CA3CE80}"/>
  <tableColumns count="4">
    <tableColumn id="1" xr3:uid="{CEAC9C8F-FBE4-4B77-ADB9-E1EA31AF806C}" name="Pillar" dataDxfId="147"/>
    <tableColumn id="2" xr3:uid="{178941D4-1346-41B5-AE27-FA5235BCECD8}" name="Criteria" dataDxfId="146"/>
    <tableColumn id="3" xr3:uid="{EB0B1F75-87D4-4B9B-90ED-FBD619A09EF2}" name="Question" dataDxfId="145"/>
    <tableColumn id="4" xr3:uid="{7388931C-74CE-4477-A85E-4265B6D08590}" name="Value" dataDxfId="1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F98202-1E63-44A6-8973-8758AF3F2DF6}" name="SecurityQ3" displayName="SecurityQ3" ref="B70:E81" totalsRowShown="0" headerRowDxfId="143" headerRowBorderDxfId="142" tableBorderDxfId="141" totalsRowBorderDxfId="140">
  <autoFilter ref="B70:E81" xr:uid="{4CB17D60-5418-444F-8215-8EA1B4C63465}"/>
  <tableColumns count="4">
    <tableColumn id="1" xr3:uid="{E982BF8B-DC59-4041-BEB5-E9FB08A14D05}" name="Pillar" dataDxfId="139"/>
    <tableColumn id="2" xr3:uid="{E7A9007F-E0CF-4CA1-8960-0CD5616145F9}" name="Criteria" dataDxfId="138"/>
    <tableColumn id="3" xr3:uid="{36FC08B1-D000-4DCC-B2D3-FFD9F2000B1C}" name="Question" dataDxfId="137"/>
    <tableColumn id="4" xr3:uid="{FB5ACA5B-BE99-4BE0-BE3C-F994B8B363FD}" name="Value" dataDxfId="1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C2706E9-BAF6-43C0-919C-C6F4B7F1F3E7}" name="SecurityQ4" displayName="SecurityQ4" ref="B83:E91" totalsRowShown="0" headerRowDxfId="135" headerRowBorderDxfId="134" tableBorderDxfId="133" totalsRowBorderDxfId="132">
  <autoFilter ref="B83:E91" xr:uid="{7877E5D8-8CD3-4CBB-83D0-0A4C56F41EB9}"/>
  <tableColumns count="4">
    <tableColumn id="1" xr3:uid="{846113F5-1E9C-4A7D-B826-D1FA58E529AE}" name="Pillar" dataDxfId="131"/>
    <tableColumn id="2" xr3:uid="{D46A3145-F019-4973-A64E-456133587BB3}" name="Criteria" dataDxfId="130"/>
    <tableColumn id="3" xr3:uid="{74C5E212-64DC-4DE0-A94F-FDC38E7D16CB}" name="Question" dataDxfId="129"/>
    <tableColumn id="4" xr3:uid="{A9F53877-F417-4DCE-AAEE-5A5241250538}" name="Value" dataDxfId="1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6">
      <a:dk1>
        <a:sysClr val="windowText" lastClr="000000"/>
      </a:dk1>
      <a:lt1>
        <a:sysClr val="window" lastClr="FFFFFF"/>
      </a:lt1>
      <a:dk2>
        <a:srgbClr val="D8D8D8"/>
      </a:dk2>
      <a:lt2>
        <a:srgbClr val="E7E6E6"/>
      </a:lt2>
      <a:accent1>
        <a:srgbClr val="C00000"/>
      </a:accent1>
      <a:accent2>
        <a:srgbClr val="FF0000"/>
      </a:accent2>
      <a:accent3>
        <a:srgbClr val="FFBFBF"/>
      </a:accent3>
      <a:accent4>
        <a:srgbClr val="FFC000"/>
      </a:accent4>
      <a:accent5>
        <a:srgbClr val="C00000"/>
      </a:accent5>
      <a:accent6>
        <a:srgbClr val="70AD47"/>
      </a:accent6>
      <a:hlink>
        <a:srgbClr val="000000"/>
      </a:hlink>
      <a:folHlink>
        <a:srgbClr val="000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0B89-1924-AA49-90E9-4FA779BEAE83}">
  <dimension ref="A1:Q464"/>
  <sheetViews>
    <sheetView workbookViewId="0">
      <selection activeCell="D9" sqref="D9"/>
    </sheetView>
  </sheetViews>
  <sheetFormatPr baseColWidth="10" defaultColWidth="11.5" defaultRowHeight="15"/>
  <cols>
    <col min="1" max="1" width="37.6640625" customWidth="1"/>
    <col min="2" max="2" width="17" customWidth="1"/>
    <col min="3" max="3" width="27.33203125" style="105" customWidth="1"/>
    <col min="4" max="4" width="24.5" style="105" customWidth="1"/>
    <col min="5" max="5" width="25.5" customWidth="1"/>
    <col min="6" max="6" width="42.33203125" customWidth="1"/>
    <col min="7" max="17" width="11.5" style="85"/>
  </cols>
  <sheetData>
    <row r="1" spans="1:6" s="85" customFormat="1">
      <c r="C1" s="86"/>
      <c r="D1" s="86"/>
    </row>
    <row r="2" spans="1:6">
      <c r="A2" s="168"/>
      <c r="B2" s="171"/>
      <c r="C2" s="172"/>
      <c r="D2" s="172"/>
      <c r="E2" s="172"/>
      <c r="F2" s="173"/>
    </row>
    <row r="3" spans="1:6">
      <c r="A3" s="169"/>
      <c r="B3" s="171"/>
      <c r="C3" s="172"/>
      <c r="D3" s="172"/>
      <c r="E3" s="172"/>
      <c r="F3" s="173"/>
    </row>
    <row r="4" spans="1:6">
      <c r="A4" s="169"/>
      <c r="B4" s="171"/>
      <c r="C4" s="172"/>
      <c r="D4" s="172"/>
      <c r="E4" s="172"/>
      <c r="F4" s="173"/>
    </row>
    <row r="5" spans="1:6">
      <c r="A5" s="170"/>
      <c r="B5" s="174"/>
      <c r="C5" s="172"/>
      <c r="D5" s="172"/>
      <c r="E5" s="172"/>
      <c r="F5" s="173"/>
    </row>
    <row r="6" spans="1:6" s="85" customFormat="1">
      <c r="A6" s="87"/>
      <c r="B6" s="88"/>
      <c r="C6" s="89"/>
      <c r="D6" s="89"/>
      <c r="E6" s="88"/>
      <c r="F6" s="88"/>
    </row>
    <row r="7" spans="1:6" s="85" customFormat="1">
      <c r="A7" s="90"/>
      <c r="B7" s="90"/>
      <c r="C7" s="91"/>
      <c r="D7" s="91"/>
      <c r="E7" s="90"/>
      <c r="F7" s="92"/>
    </row>
    <row r="8" spans="1:6" ht="16">
      <c r="A8" s="93" t="s">
        <v>0</v>
      </c>
      <c r="B8" s="94" t="s">
        <v>1</v>
      </c>
      <c r="C8" s="94" t="s">
        <v>2</v>
      </c>
      <c r="D8" s="95" t="s">
        <v>3</v>
      </c>
      <c r="E8" s="175" t="s">
        <v>4</v>
      </c>
      <c r="F8" s="167"/>
    </row>
    <row r="9" spans="1:6" ht="16">
      <c r="A9" s="96" t="s">
        <v>5</v>
      </c>
      <c r="B9" s="97">
        <v>44694</v>
      </c>
      <c r="C9" s="98" t="s">
        <v>6</v>
      </c>
      <c r="D9" s="99"/>
      <c r="E9" s="166" t="s">
        <v>7</v>
      </c>
      <c r="F9" s="176"/>
    </row>
    <row r="10" spans="1:6" ht="16">
      <c r="A10" s="100"/>
      <c r="B10" s="101"/>
      <c r="C10" s="101"/>
      <c r="D10" s="96"/>
      <c r="E10" s="166"/>
      <c r="F10" s="167"/>
    </row>
    <row r="11" spans="1:6" ht="16">
      <c r="A11" s="100"/>
      <c r="B11" s="102"/>
      <c r="C11" s="103"/>
      <c r="D11" s="96"/>
      <c r="E11" s="166"/>
      <c r="F11" s="167"/>
    </row>
    <row r="12" spans="1:6" ht="16">
      <c r="A12" s="100"/>
      <c r="B12" s="103"/>
      <c r="C12" s="100"/>
      <c r="D12" s="96"/>
      <c r="E12" s="166"/>
      <c r="F12" s="167"/>
    </row>
    <row r="13" spans="1:6" ht="16">
      <c r="A13" s="100"/>
      <c r="B13" s="100"/>
      <c r="C13" s="100"/>
      <c r="D13" s="96"/>
      <c r="E13" s="166"/>
      <c r="F13" s="167"/>
    </row>
    <row r="14" spans="1:6" ht="16">
      <c r="A14" s="100"/>
      <c r="B14" s="96"/>
      <c r="C14" s="104"/>
      <c r="D14" s="96"/>
      <c r="E14" s="166"/>
      <c r="F14" s="167"/>
    </row>
    <row r="15" spans="1:6" ht="16">
      <c r="A15" s="100"/>
      <c r="B15" s="100"/>
      <c r="C15" s="100"/>
      <c r="D15" s="96"/>
      <c r="E15" s="166"/>
      <c r="F15" s="167"/>
    </row>
    <row r="16" spans="1:6" ht="16">
      <c r="A16" s="100"/>
      <c r="B16" s="100"/>
      <c r="C16" s="100"/>
      <c r="D16" s="96"/>
      <c r="E16" s="166"/>
      <c r="F16" s="167"/>
    </row>
    <row r="17" spans="1:6" ht="16">
      <c r="A17" s="100"/>
      <c r="B17" s="100"/>
      <c r="C17" s="100"/>
      <c r="D17" s="96"/>
      <c r="E17" s="166"/>
      <c r="F17" s="167"/>
    </row>
    <row r="18" spans="1:6" ht="16">
      <c r="A18" s="100"/>
      <c r="B18" s="100"/>
      <c r="C18" s="100"/>
      <c r="D18" s="96"/>
      <c r="E18" s="166"/>
      <c r="F18" s="167"/>
    </row>
    <row r="19" spans="1:6" ht="16">
      <c r="A19" s="100"/>
      <c r="B19" s="100"/>
      <c r="C19" s="100"/>
      <c r="D19" s="96"/>
      <c r="E19" s="166"/>
      <c r="F19" s="167"/>
    </row>
    <row r="20" spans="1:6" ht="16">
      <c r="A20" s="100"/>
      <c r="B20" s="100"/>
      <c r="C20" s="100"/>
      <c r="D20" s="96"/>
      <c r="E20" s="166"/>
      <c r="F20" s="167"/>
    </row>
    <row r="21" spans="1:6" ht="16">
      <c r="A21" s="100"/>
      <c r="B21" s="100"/>
      <c r="C21" s="100"/>
      <c r="D21" s="96"/>
      <c r="E21" s="166"/>
      <c r="F21" s="167"/>
    </row>
    <row r="22" spans="1:6" ht="16">
      <c r="A22" s="100"/>
      <c r="B22" s="100"/>
      <c r="C22" s="100"/>
      <c r="D22" s="96"/>
      <c r="E22" s="166"/>
      <c r="F22" s="167"/>
    </row>
    <row r="23" spans="1:6" ht="16">
      <c r="A23" s="100"/>
      <c r="B23" s="100"/>
      <c r="C23" s="100"/>
      <c r="D23" s="96"/>
      <c r="E23" s="166"/>
      <c r="F23" s="167"/>
    </row>
    <row r="24" spans="1:6" s="85" customFormat="1">
      <c r="C24" s="86"/>
      <c r="D24" s="86"/>
    </row>
    <row r="25" spans="1:6" s="85" customFormat="1">
      <c r="C25" s="86"/>
      <c r="D25" s="86"/>
    </row>
    <row r="26" spans="1:6" s="85" customFormat="1">
      <c r="C26" s="86"/>
      <c r="D26" s="86"/>
    </row>
    <row r="27" spans="1:6" s="85" customFormat="1">
      <c r="C27" s="86"/>
      <c r="D27" s="86"/>
    </row>
    <row r="28" spans="1:6" s="85" customFormat="1">
      <c r="C28" s="86"/>
      <c r="D28" s="86"/>
    </row>
    <row r="29" spans="1:6" s="85" customFormat="1">
      <c r="C29" s="86"/>
      <c r="D29" s="86"/>
    </row>
    <row r="30" spans="1:6" s="85" customFormat="1">
      <c r="C30" s="86"/>
      <c r="D30" s="86"/>
    </row>
    <row r="31" spans="1:6" s="85" customFormat="1">
      <c r="C31" s="86"/>
      <c r="D31" s="86"/>
    </row>
    <row r="32" spans="1:6" s="85" customFormat="1">
      <c r="C32" s="86"/>
      <c r="D32" s="86"/>
    </row>
    <row r="33" spans="3:4" s="85" customFormat="1">
      <c r="C33" s="86"/>
      <c r="D33" s="86"/>
    </row>
    <row r="34" spans="3:4" s="85" customFormat="1">
      <c r="C34" s="86"/>
      <c r="D34" s="86"/>
    </row>
    <row r="35" spans="3:4" s="85" customFormat="1">
      <c r="C35" s="86"/>
      <c r="D35" s="86"/>
    </row>
    <row r="36" spans="3:4" s="85" customFormat="1">
      <c r="C36" s="86"/>
      <c r="D36" s="86"/>
    </row>
    <row r="37" spans="3:4" s="85" customFormat="1">
      <c r="C37" s="86"/>
      <c r="D37" s="86"/>
    </row>
    <row r="38" spans="3:4" s="85" customFormat="1">
      <c r="C38" s="86"/>
      <c r="D38" s="86"/>
    </row>
    <row r="39" spans="3:4" s="85" customFormat="1">
      <c r="C39" s="86"/>
      <c r="D39" s="86"/>
    </row>
    <row r="40" spans="3:4" s="85" customFormat="1">
      <c r="C40" s="86"/>
      <c r="D40" s="86"/>
    </row>
    <row r="41" spans="3:4" s="85" customFormat="1">
      <c r="C41" s="86"/>
      <c r="D41" s="86"/>
    </row>
    <row r="42" spans="3:4" s="85" customFormat="1">
      <c r="C42" s="86"/>
      <c r="D42" s="86"/>
    </row>
    <row r="43" spans="3:4" s="85" customFormat="1">
      <c r="C43" s="86"/>
      <c r="D43" s="86"/>
    </row>
    <row r="44" spans="3:4" s="85" customFormat="1">
      <c r="C44" s="86"/>
      <c r="D44" s="86"/>
    </row>
    <row r="45" spans="3:4" s="85" customFormat="1">
      <c r="C45" s="86"/>
      <c r="D45" s="86"/>
    </row>
    <row r="46" spans="3:4" s="85" customFormat="1">
      <c r="C46" s="86"/>
      <c r="D46" s="86"/>
    </row>
    <row r="47" spans="3:4" s="85" customFormat="1">
      <c r="C47" s="86"/>
      <c r="D47" s="86"/>
    </row>
    <row r="48" spans="3:4" s="85" customFormat="1">
      <c r="C48" s="86"/>
      <c r="D48" s="86"/>
    </row>
    <row r="49" spans="3:4" s="85" customFormat="1">
      <c r="C49" s="86"/>
      <c r="D49" s="86"/>
    </row>
    <row r="50" spans="3:4" s="85" customFormat="1">
      <c r="C50" s="86"/>
      <c r="D50" s="86"/>
    </row>
    <row r="51" spans="3:4" s="85" customFormat="1">
      <c r="C51" s="86"/>
      <c r="D51" s="86"/>
    </row>
    <row r="52" spans="3:4" s="85" customFormat="1">
      <c r="C52" s="86"/>
      <c r="D52" s="86"/>
    </row>
    <row r="53" spans="3:4" s="85" customFormat="1">
      <c r="C53" s="86"/>
      <c r="D53" s="86"/>
    </row>
    <row r="54" spans="3:4" s="85" customFormat="1">
      <c r="C54" s="86"/>
      <c r="D54" s="86"/>
    </row>
    <row r="55" spans="3:4" s="85" customFormat="1">
      <c r="C55" s="86"/>
      <c r="D55" s="86"/>
    </row>
    <row r="56" spans="3:4" s="85" customFormat="1">
      <c r="C56" s="86"/>
      <c r="D56" s="86"/>
    </row>
    <row r="57" spans="3:4" s="85" customFormat="1">
      <c r="C57" s="86"/>
      <c r="D57" s="86"/>
    </row>
    <row r="58" spans="3:4" s="85" customFormat="1">
      <c r="C58" s="86"/>
      <c r="D58" s="86"/>
    </row>
    <row r="59" spans="3:4" s="85" customFormat="1">
      <c r="C59" s="86"/>
      <c r="D59" s="86"/>
    </row>
    <row r="60" spans="3:4" s="85" customFormat="1">
      <c r="C60" s="86"/>
      <c r="D60" s="86"/>
    </row>
    <row r="61" spans="3:4" s="85" customFormat="1">
      <c r="C61" s="86"/>
      <c r="D61" s="86"/>
    </row>
    <row r="62" spans="3:4" s="85" customFormat="1">
      <c r="C62" s="86"/>
      <c r="D62" s="86"/>
    </row>
    <row r="63" spans="3:4" s="85" customFormat="1">
      <c r="C63" s="86"/>
      <c r="D63" s="86"/>
    </row>
    <row r="64" spans="3:4" s="85" customFormat="1">
      <c r="C64" s="86"/>
      <c r="D64" s="86"/>
    </row>
    <row r="65" spans="3:4" s="85" customFormat="1">
      <c r="C65" s="86"/>
      <c r="D65" s="86"/>
    </row>
    <row r="66" spans="3:4" s="85" customFormat="1">
      <c r="C66" s="86"/>
      <c r="D66" s="86"/>
    </row>
    <row r="67" spans="3:4" s="85" customFormat="1">
      <c r="C67" s="86"/>
      <c r="D67" s="86"/>
    </row>
    <row r="68" spans="3:4" s="85" customFormat="1">
      <c r="C68" s="86"/>
      <c r="D68" s="86"/>
    </row>
    <row r="69" spans="3:4" s="85" customFormat="1">
      <c r="C69" s="86"/>
      <c r="D69" s="86"/>
    </row>
    <row r="70" spans="3:4" s="85" customFormat="1">
      <c r="C70" s="86"/>
      <c r="D70" s="86"/>
    </row>
    <row r="71" spans="3:4" s="85" customFormat="1">
      <c r="C71" s="86"/>
      <c r="D71" s="86"/>
    </row>
    <row r="72" spans="3:4" s="85" customFormat="1">
      <c r="C72" s="86"/>
      <c r="D72" s="86"/>
    </row>
    <row r="73" spans="3:4" s="85" customFormat="1">
      <c r="C73" s="86"/>
      <c r="D73" s="86"/>
    </row>
    <row r="74" spans="3:4" s="85" customFormat="1">
      <c r="C74" s="86"/>
      <c r="D74" s="86"/>
    </row>
    <row r="75" spans="3:4" s="85" customFormat="1">
      <c r="C75" s="86"/>
      <c r="D75" s="86"/>
    </row>
    <row r="76" spans="3:4" s="85" customFormat="1">
      <c r="C76" s="86"/>
      <c r="D76" s="86"/>
    </row>
    <row r="77" spans="3:4" s="85" customFormat="1">
      <c r="C77" s="86"/>
      <c r="D77" s="86"/>
    </row>
    <row r="78" spans="3:4" s="85" customFormat="1">
      <c r="C78" s="86"/>
      <c r="D78" s="86"/>
    </row>
    <row r="79" spans="3:4" s="85" customFormat="1">
      <c r="C79" s="86"/>
      <c r="D79" s="86"/>
    </row>
    <row r="80" spans="3:4" s="85" customFormat="1">
      <c r="C80" s="86"/>
      <c r="D80" s="86"/>
    </row>
    <row r="81" spans="3:4" s="85" customFormat="1">
      <c r="C81" s="86"/>
      <c r="D81" s="86"/>
    </row>
    <row r="82" spans="3:4" s="85" customFormat="1">
      <c r="C82" s="86"/>
      <c r="D82" s="86"/>
    </row>
    <row r="83" spans="3:4" s="85" customFormat="1">
      <c r="C83" s="86"/>
      <c r="D83" s="86"/>
    </row>
    <row r="84" spans="3:4" s="85" customFormat="1">
      <c r="C84" s="86"/>
      <c r="D84" s="86"/>
    </row>
    <row r="85" spans="3:4" s="85" customFormat="1">
      <c r="C85" s="86"/>
      <c r="D85" s="86"/>
    </row>
    <row r="86" spans="3:4" s="85" customFormat="1">
      <c r="C86" s="86"/>
      <c r="D86" s="86"/>
    </row>
    <row r="87" spans="3:4" s="85" customFormat="1">
      <c r="C87" s="86"/>
      <c r="D87" s="86"/>
    </row>
    <row r="88" spans="3:4" s="85" customFormat="1">
      <c r="C88" s="86"/>
      <c r="D88" s="86"/>
    </row>
    <row r="89" spans="3:4" s="85" customFormat="1">
      <c r="C89" s="86"/>
      <c r="D89" s="86"/>
    </row>
    <row r="90" spans="3:4" s="85" customFormat="1">
      <c r="C90" s="86"/>
      <c r="D90" s="86"/>
    </row>
    <row r="91" spans="3:4" s="85" customFormat="1">
      <c r="C91" s="86"/>
      <c r="D91" s="86"/>
    </row>
    <row r="92" spans="3:4" s="85" customFormat="1">
      <c r="C92" s="86"/>
      <c r="D92" s="86"/>
    </row>
    <row r="93" spans="3:4" s="85" customFormat="1">
      <c r="C93" s="86"/>
      <c r="D93" s="86"/>
    </row>
    <row r="94" spans="3:4" s="85" customFormat="1">
      <c r="C94" s="86"/>
      <c r="D94" s="86"/>
    </row>
    <row r="95" spans="3:4" s="85" customFormat="1">
      <c r="C95" s="86"/>
      <c r="D95" s="86"/>
    </row>
    <row r="96" spans="3:4" s="85" customFormat="1">
      <c r="C96" s="86"/>
      <c r="D96" s="86"/>
    </row>
    <row r="97" spans="3:4" s="85" customFormat="1">
      <c r="C97" s="86"/>
      <c r="D97" s="86"/>
    </row>
    <row r="98" spans="3:4" s="85" customFormat="1">
      <c r="C98" s="86"/>
      <c r="D98" s="86"/>
    </row>
    <row r="99" spans="3:4" s="85" customFormat="1">
      <c r="C99" s="86"/>
      <c r="D99" s="86"/>
    </row>
    <row r="100" spans="3:4" s="85" customFormat="1">
      <c r="C100" s="86"/>
      <c r="D100" s="86"/>
    </row>
    <row r="101" spans="3:4" s="85" customFormat="1">
      <c r="C101" s="86"/>
      <c r="D101" s="86"/>
    </row>
    <row r="102" spans="3:4" s="85" customFormat="1">
      <c r="C102" s="86"/>
      <c r="D102" s="86"/>
    </row>
    <row r="103" spans="3:4" s="85" customFormat="1">
      <c r="C103" s="86"/>
      <c r="D103" s="86"/>
    </row>
    <row r="104" spans="3:4" s="85" customFormat="1">
      <c r="C104" s="86"/>
      <c r="D104" s="86"/>
    </row>
    <row r="105" spans="3:4" s="85" customFormat="1">
      <c r="C105" s="86"/>
      <c r="D105" s="86"/>
    </row>
    <row r="106" spans="3:4" s="85" customFormat="1">
      <c r="C106" s="86"/>
      <c r="D106" s="86"/>
    </row>
    <row r="107" spans="3:4" s="85" customFormat="1">
      <c r="C107" s="86"/>
      <c r="D107" s="86"/>
    </row>
    <row r="108" spans="3:4" s="85" customFormat="1">
      <c r="C108" s="86"/>
      <c r="D108" s="86"/>
    </row>
    <row r="109" spans="3:4" s="85" customFormat="1">
      <c r="C109" s="86"/>
      <c r="D109" s="86"/>
    </row>
    <row r="110" spans="3:4" s="85" customFormat="1">
      <c r="C110" s="86"/>
      <c r="D110" s="86"/>
    </row>
    <row r="111" spans="3:4" s="85" customFormat="1">
      <c r="C111" s="86"/>
      <c r="D111" s="86"/>
    </row>
    <row r="112" spans="3:4" s="85" customFormat="1">
      <c r="C112" s="86"/>
      <c r="D112" s="86"/>
    </row>
    <row r="113" spans="3:4" s="85" customFormat="1">
      <c r="C113" s="86"/>
      <c r="D113" s="86"/>
    </row>
    <row r="114" spans="3:4" s="85" customFormat="1">
      <c r="C114" s="86"/>
      <c r="D114" s="86"/>
    </row>
    <row r="115" spans="3:4" s="85" customFormat="1">
      <c r="C115" s="86"/>
      <c r="D115" s="86"/>
    </row>
    <row r="116" spans="3:4" s="85" customFormat="1">
      <c r="C116" s="86"/>
      <c r="D116" s="86"/>
    </row>
    <row r="117" spans="3:4" s="85" customFormat="1">
      <c r="C117" s="86"/>
      <c r="D117" s="86"/>
    </row>
    <row r="118" spans="3:4" s="85" customFormat="1">
      <c r="C118" s="86"/>
      <c r="D118" s="86"/>
    </row>
    <row r="119" spans="3:4" s="85" customFormat="1">
      <c r="C119" s="86"/>
      <c r="D119" s="86"/>
    </row>
    <row r="120" spans="3:4" s="85" customFormat="1">
      <c r="C120" s="86"/>
      <c r="D120" s="86"/>
    </row>
    <row r="121" spans="3:4" s="85" customFormat="1">
      <c r="C121" s="86"/>
      <c r="D121" s="86"/>
    </row>
    <row r="122" spans="3:4" s="85" customFormat="1">
      <c r="C122" s="86"/>
      <c r="D122" s="86"/>
    </row>
    <row r="123" spans="3:4" s="85" customFormat="1">
      <c r="C123" s="86"/>
      <c r="D123" s="86"/>
    </row>
    <row r="124" spans="3:4" s="85" customFormat="1">
      <c r="C124" s="86"/>
      <c r="D124" s="86"/>
    </row>
    <row r="125" spans="3:4" s="85" customFormat="1">
      <c r="C125" s="86"/>
      <c r="D125" s="86"/>
    </row>
    <row r="126" spans="3:4" s="85" customFormat="1">
      <c r="C126" s="86"/>
      <c r="D126" s="86"/>
    </row>
    <row r="127" spans="3:4" s="85" customFormat="1">
      <c r="C127" s="86"/>
      <c r="D127" s="86"/>
    </row>
    <row r="128" spans="3:4" s="85" customFormat="1">
      <c r="C128" s="86"/>
      <c r="D128" s="86"/>
    </row>
    <row r="129" spans="3:4" s="85" customFormat="1">
      <c r="C129" s="86"/>
      <c r="D129" s="86"/>
    </row>
    <row r="130" spans="3:4" s="85" customFormat="1">
      <c r="C130" s="86"/>
      <c r="D130" s="86"/>
    </row>
    <row r="131" spans="3:4" s="85" customFormat="1">
      <c r="C131" s="86"/>
      <c r="D131" s="86"/>
    </row>
    <row r="132" spans="3:4" s="85" customFormat="1">
      <c r="C132" s="86"/>
      <c r="D132" s="86"/>
    </row>
    <row r="133" spans="3:4" s="85" customFormat="1">
      <c r="C133" s="86"/>
      <c r="D133" s="86"/>
    </row>
    <row r="134" spans="3:4" s="85" customFormat="1">
      <c r="C134" s="86"/>
      <c r="D134" s="86"/>
    </row>
    <row r="135" spans="3:4" s="85" customFormat="1">
      <c r="C135" s="86"/>
      <c r="D135" s="86"/>
    </row>
    <row r="136" spans="3:4" s="85" customFormat="1">
      <c r="C136" s="86"/>
      <c r="D136" s="86"/>
    </row>
    <row r="137" spans="3:4" s="85" customFormat="1">
      <c r="C137" s="86"/>
      <c r="D137" s="86"/>
    </row>
    <row r="138" spans="3:4" s="85" customFormat="1">
      <c r="C138" s="86"/>
      <c r="D138" s="86"/>
    </row>
    <row r="139" spans="3:4" s="85" customFormat="1">
      <c r="C139" s="86"/>
      <c r="D139" s="86"/>
    </row>
    <row r="140" spans="3:4" s="85" customFormat="1">
      <c r="C140" s="86"/>
      <c r="D140" s="86"/>
    </row>
    <row r="141" spans="3:4" s="85" customFormat="1">
      <c r="C141" s="86"/>
      <c r="D141" s="86"/>
    </row>
    <row r="142" spans="3:4" s="85" customFormat="1">
      <c r="C142" s="86"/>
      <c r="D142" s="86"/>
    </row>
    <row r="143" spans="3:4" s="85" customFormat="1">
      <c r="C143" s="86"/>
      <c r="D143" s="86"/>
    </row>
    <row r="144" spans="3:4" s="85" customFormat="1">
      <c r="C144" s="86"/>
      <c r="D144" s="86"/>
    </row>
    <row r="145" spans="3:4" s="85" customFormat="1">
      <c r="C145" s="86"/>
      <c r="D145" s="86"/>
    </row>
    <row r="146" spans="3:4" s="85" customFormat="1">
      <c r="C146" s="86"/>
      <c r="D146" s="86"/>
    </row>
    <row r="147" spans="3:4" s="85" customFormat="1">
      <c r="C147" s="86"/>
      <c r="D147" s="86"/>
    </row>
    <row r="148" spans="3:4" s="85" customFormat="1">
      <c r="C148" s="86"/>
      <c r="D148" s="86"/>
    </row>
    <row r="149" spans="3:4" s="85" customFormat="1">
      <c r="C149" s="86"/>
      <c r="D149" s="86"/>
    </row>
    <row r="150" spans="3:4" s="85" customFormat="1">
      <c r="C150" s="86"/>
      <c r="D150" s="86"/>
    </row>
    <row r="151" spans="3:4" s="85" customFormat="1">
      <c r="C151" s="86"/>
      <c r="D151" s="86"/>
    </row>
    <row r="152" spans="3:4" s="85" customFormat="1">
      <c r="C152" s="86"/>
      <c r="D152" s="86"/>
    </row>
    <row r="153" spans="3:4" s="85" customFormat="1">
      <c r="C153" s="86"/>
      <c r="D153" s="86"/>
    </row>
    <row r="154" spans="3:4" s="85" customFormat="1">
      <c r="C154" s="86"/>
      <c r="D154" s="86"/>
    </row>
    <row r="155" spans="3:4" s="85" customFormat="1">
      <c r="C155" s="86"/>
      <c r="D155" s="86"/>
    </row>
    <row r="156" spans="3:4" s="85" customFormat="1">
      <c r="C156" s="86"/>
      <c r="D156" s="86"/>
    </row>
    <row r="157" spans="3:4" s="85" customFormat="1">
      <c r="C157" s="86"/>
      <c r="D157" s="86"/>
    </row>
    <row r="158" spans="3:4" s="85" customFormat="1">
      <c r="C158" s="86"/>
      <c r="D158" s="86"/>
    </row>
    <row r="159" spans="3:4" s="85" customFormat="1">
      <c r="C159" s="86"/>
      <c r="D159" s="86"/>
    </row>
    <row r="160" spans="3:4" s="85" customFormat="1">
      <c r="C160" s="86"/>
      <c r="D160" s="86"/>
    </row>
    <row r="161" spans="3:4" s="85" customFormat="1">
      <c r="C161" s="86"/>
      <c r="D161" s="86"/>
    </row>
    <row r="162" spans="3:4" s="85" customFormat="1">
      <c r="C162" s="86"/>
      <c r="D162" s="86"/>
    </row>
    <row r="163" spans="3:4" s="85" customFormat="1">
      <c r="C163" s="86"/>
      <c r="D163" s="86"/>
    </row>
    <row r="164" spans="3:4" s="85" customFormat="1">
      <c r="C164" s="86"/>
      <c r="D164" s="86"/>
    </row>
    <row r="165" spans="3:4" s="85" customFormat="1">
      <c r="C165" s="86"/>
      <c r="D165" s="86"/>
    </row>
    <row r="166" spans="3:4" s="85" customFormat="1">
      <c r="C166" s="86"/>
      <c r="D166" s="86"/>
    </row>
    <row r="167" spans="3:4" s="85" customFormat="1">
      <c r="C167" s="86"/>
      <c r="D167" s="86"/>
    </row>
    <row r="168" spans="3:4" s="85" customFormat="1">
      <c r="C168" s="86"/>
      <c r="D168" s="86"/>
    </row>
    <row r="169" spans="3:4" s="85" customFormat="1">
      <c r="C169" s="86"/>
      <c r="D169" s="86"/>
    </row>
    <row r="170" spans="3:4" s="85" customFormat="1">
      <c r="C170" s="86"/>
      <c r="D170" s="86"/>
    </row>
    <row r="171" spans="3:4" s="85" customFormat="1">
      <c r="C171" s="86"/>
      <c r="D171" s="86"/>
    </row>
    <row r="172" spans="3:4" s="85" customFormat="1">
      <c r="C172" s="86"/>
      <c r="D172" s="86"/>
    </row>
    <row r="173" spans="3:4" s="85" customFormat="1">
      <c r="C173" s="86"/>
      <c r="D173" s="86"/>
    </row>
    <row r="174" spans="3:4" s="85" customFormat="1">
      <c r="C174" s="86"/>
      <c r="D174" s="86"/>
    </row>
    <row r="175" spans="3:4" s="85" customFormat="1">
      <c r="C175" s="86"/>
      <c r="D175" s="86"/>
    </row>
    <row r="176" spans="3:4" s="85" customFormat="1">
      <c r="C176" s="86"/>
      <c r="D176" s="86"/>
    </row>
    <row r="177" spans="3:4" s="85" customFormat="1">
      <c r="C177" s="86"/>
      <c r="D177" s="86"/>
    </row>
    <row r="178" spans="3:4" s="85" customFormat="1">
      <c r="C178" s="86"/>
      <c r="D178" s="86"/>
    </row>
    <row r="179" spans="3:4" s="85" customFormat="1">
      <c r="C179" s="86"/>
      <c r="D179" s="86"/>
    </row>
    <row r="180" spans="3:4" s="85" customFormat="1">
      <c r="C180" s="86"/>
      <c r="D180" s="86"/>
    </row>
    <row r="181" spans="3:4" s="85" customFormat="1">
      <c r="C181" s="86"/>
      <c r="D181" s="86"/>
    </row>
    <row r="182" spans="3:4" s="85" customFormat="1">
      <c r="C182" s="86"/>
      <c r="D182" s="86"/>
    </row>
    <row r="183" spans="3:4" s="85" customFormat="1">
      <c r="C183" s="86"/>
      <c r="D183" s="86"/>
    </row>
    <row r="184" spans="3:4" s="85" customFormat="1">
      <c r="C184" s="86"/>
      <c r="D184" s="86"/>
    </row>
    <row r="185" spans="3:4" s="85" customFormat="1">
      <c r="C185" s="86"/>
      <c r="D185" s="86"/>
    </row>
    <row r="186" spans="3:4" s="85" customFormat="1">
      <c r="C186" s="86"/>
      <c r="D186" s="86"/>
    </row>
    <row r="187" spans="3:4" s="85" customFormat="1">
      <c r="C187" s="86"/>
      <c r="D187" s="86"/>
    </row>
    <row r="188" spans="3:4" s="85" customFormat="1">
      <c r="C188" s="86"/>
      <c r="D188" s="86"/>
    </row>
    <row r="189" spans="3:4" s="85" customFormat="1">
      <c r="C189" s="86"/>
      <c r="D189" s="86"/>
    </row>
    <row r="190" spans="3:4" s="85" customFormat="1">
      <c r="C190" s="86"/>
      <c r="D190" s="86"/>
    </row>
    <row r="191" spans="3:4" s="85" customFormat="1">
      <c r="C191" s="86"/>
      <c r="D191" s="86"/>
    </row>
    <row r="192" spans="3:4" s="85" customFormat="1">
      <c r="C192" s="86"/>
      <c r="D192" s="86"/>
    </row>
    <row r="193" spans="3:4" s="85" customFormat="1">
      <c r="C193" s="86"/>
      <c r="D193" s="86"/>
    </row>
    <row r="194" spans="3:4" s="85" customFormat="1">
      <c r="C194" s="86"/>
      <c r="D194" s="86"/>
    </row>
    <row r="195" spans="3:4" s="85" customFormat="1">
      <c r="C195" s="86"/>
      <c r="D195" s="86"/>
    </row>
    <row r="196" spans="3:4" s="85" customFormat="1">
      <c r="C196" s="86"/>
      <c r="D196" s="86"/>
    </row>
    <row r="197" spans="3:4" s="85" customFormat="1">
      <c r="C197" s="86"/>
      <c r="D197" s="86"/>
    </row>
    <row r="198" spans="3:4" s="85" customFormat="1">
      <c r="C198" s="86"/>
      <c r="D198" s="86"/>
    </row>
    <row r="199" spans="3:4" s="85" customFormat="1">
      <c r="C199" s="86"/>
      <c r="D199" s="86"/>
    </row>
    <row r="200" spans="3:4" s="85" customFormat="1">
      <c r="C200" s="86"/>
      <c r="D200" s="86"/>
    </row>
    <row r="201" spans="3:4" s="85" customFormat="1">
      <c r="C201" s="86"/>
      <c r="D201" s="86"/>
    </row>
    <row r="202" spans="3:4" s="85" customFormat="1">
      <c r="C202" s="86"/>
      <c r="D202" s="86"/>
    </row>
    <row r="203" spans="3:4" s="85" customFormat="1">
      <c r="C203" s="86"/>
      <c r="D203" s="86"/>
    </row>
    <row r="204" spans="3:4" s="85" customFormat="1">
      <c r="C204" s="86"/>
      <c r="D204" s="86"/>
    </row>
    <row r="205" spans="3:4" s="85" customFormat="1">
      <c r="C205" s="86"/>
      <c r="D205" s="86"/>
    </row>
    <row r="206" spans="3:4" s="85" customFormat="1">
      <c r="C206" s="86"/>
      <c r="D206" s="86"/>
    </row>
    <row r="207" spans="3:4" s="85" customFormat="1">
      <c r="C207" s="86"/>
      <c r="D207" s="86"/>
    </row>
    <row r="208" spans="3:4" s="85" customFormat="1">
      <c r="C208" s="86"/>
      <c r="D208" s="86"/>
    </row>
    <row r="209" spans="3:4" s="85" customFormat="1">
      <c r="C209" s="86"/>
      <c r="D209" s="86"/>
    </row>
    <row r="210" spans="3:4" s="85" customFormat="1">
      <c r="C210" s="86"/>
      <c r="D210" s="86"/>
    </row>
    <row r="211" spans="3:4" s="85" customFormat="1">
      <c r="C211" s="86"/>
      <c r="D211" s="86"/>
    </row>
    <row r="212" spans="3:4" s="85" customFormat="1">
      <c r="C212" s="86"/>
      <c r="D212" s="86"/>
    </row>
    <row r="213" spans="3:4" s="85" customFormat="1">
      <c r="C213" s="86"/>
      <c r="D213" s="86"/>
    </row>
    <row r="214" spans="3:4" s="85" customFormat="1">
      <c r="C214" s="86"/>
      <c r="D214" s="86"/>
    </row>
    <row r="215" spans="3:4" s="85" customFormat="1">
      <c r="C215" s="86"/>
      <c r="D215" s="86"/>
    </row>
    <row r="216" spans="3:4" s="85" customFormat="1">
      <c r="C216" s="86"/>
      <c r="D216" s="86"/>
    </row>
    <row r="217" spans="3:4" s="85" customFormat="1">
      <c r="C217" s="86"/>
      <c r="D217" s="86"/>
    </row>
    <row r="218" spans="3:4" s="85" customFormat="1">
      <c r="C218" s="86"/>
      <c r="D218" s="86"/>
    </row>
    <row r="219" spans="3:4" s="85" customFormat="1">
      <c r="C219" s="86"/>
      <c r="D219" s="86"/>
    </row>
    <row r="220" spans="3:4" s="85" customFormat="1">
      <c r="C220" s="86"/>
      <c r="D220" s="86"/>
    </row>
    <row r="221" spans="3:4" s="85" customFormat="1">
      <c r="C221" s="86"/>
      <c r="D221" s="86"/>
    </row>
    <row r="222" spans="3:4" s="85" customFormat="1">
      <c r="C222" s="86"/>
      <c r="D222" s="86"/>
    </row>
    <row r="223" spans="3:4" s="85" customFormat="1">
      <c r="C223" s="86"/>
      <c r="D223" s="86"/>
    </row>
    <row r="224" spans="3:4" s="85" customFormat="1">
      <c r="C224" s="86"/>
      <c r="D224" s="86"/>
    </row>
    <row r="225" spans="3:4" s="85" customFormat="1">
      <c r="C225" s="86"/>
      <c r="D225" s="86"/>
    </row>
    <row r="226" spans="3:4" s="85" customFormat="1">
      <c r="C226" s="86"/>
      <c r="D226" s="86"/>
    </row>
    <row r="227" spans="3:4" s="85" customFormat="1">
      <c r="C227" s="86"/>
      <c r="D227" s="86"/>
    </row>
    <row r="228" spans="3:4" s="85" customFormat="1">
      <c r="C228" s="86"/>
      <c r="D228" s="86"/>
    </row>
    <row r="229" spans="3:4" s="85" customFormat="1">
      <c r="C229" s="86"/>
      <c r="D229" s="86"/>
    </row>
    <row r="230" spans="3:4" s="85" customFormat="1">
      <c r="C230" s="86"/>
      <c r="D230" s="86"/>
    </row>
    <row r="231" spans="3:4" s="85" customFormat="1">
      <c r="C231" s="86"/>
      <c r="D231" s="86"/>
    </row>
    <row r="232" spans="3:4" s="85" customFormat="1">
      <c r="C232" s="86"/>
      <c r="D232" s="86"/>
    </row>
    <row r="233" spans="3:4" s="85" customFormat="1">
      <c r="C233" s="86"/>
      <c r="D233" s="86"/>
    </row>
    <row r="234" spans="3:4" s="85" customFormat="1">
      <c r="C234" s="86"/>
      <c r="D234" s="86"/>
    </row>
    <row r="235" spans="3:4" s="85" customFormat="1">
      <c r="C235" s="86"/>
      <c r="D235" s="86"/>
    </row>
    <row r="236" spans="3:4" s="85" customFormat="1">
      <c r="C236" s="86"/>
      <c r="D236" s="86"/>
    </row>
    <row r="237" spans="3:4" s="85" customFormat="1">
      <c r="C237" s="86"/>
      <c r="D237" s="86"/>
    </row>
    <row r="238" spans="3:4" s="85" customFormat="1">
      <c r="C238" s="86"/>
      <c r="D238" s="86"/>
    </row>
    <row r="239" spans="3:4" s="85" customFormat="1">
      <c r="C239" s="86"/>
      <c r="D239" s="86"/>
    </row>
    <row r="240" spans="3:4" s="85" customFormat="1">
      <c r="C240" s="86"/>
      <c r="D240" s="86"/>
    </row>
    <row r="241" spans="3:4" s="85" customFormat="1">
      <c r="C241" s="86"/>
      <c r="D241" s="86"/>
    </row>
    <row r="242" spans="3:4" s="85" customFormat="1">
      <c r="C242" s="86"/>
      <c r="D242" s="86"/>
    </row>
    <row r="243" spans="3:4" s="85" customFormat="1">
      <c r="C243" s="86"/>
      <c r="D243" s="86"/>
    </row>
    <row r="244" spans="3:4" s="85" customFormat="1">
      <c r="C244" s="86"/>
      <c r="D244" s="86"/>
    </row>
    <row r="245" spans="3:4" s="85" customFormat="1">
      <c r="C245" s="86"/>
      <c r="D245" s="86"/>
    </row>
    <row r="246" spans="3:4" s="85" customFormat="1">
      <c r="C246" s="86"/>
      <c r="D246" s="86"/>
    </row>
    <row r="247" spans="3:4" s="85" customFormat="1">
      <c r="C247" s="86"/>
      <c r="D247" s="86"/>
    </row>
    <row r="248" spans="3:4" s="85" customFormat="1">
      <c r="C248" s="86"/>
      <c r="D248" s="86"/>
    </row>
    <row r="249" spans="3:4" s="85" customFormat="1">
      <c r="C249" s="86"/>
      <c r="D249" s="86"/>
    </row>
    <row r="250" spans="3:4" s="85" customFormat="1">
      <c r="C250" s="86"/>
      <c r="D250" s="86"/>
    </row>
    <row r="251" spans="3:4" s="85" customFormat="1">
      <c r="C251" s="86"/>
      <c r="D251" s="86"/>
    </row>
    <row r="252" spans="3:4" s="85" customFormat="1">
      <c r="C252" s="86"/>
      <c r="D252" s="86"/>
    </row>
    <row r="253" spans="3:4" s="85" customFormat="1">
      <c r="C253" s="86"/>
      <c r="D253" s="86"/>
    </row>
    <row r="254" spans="3:4" s="85" customFormat="1">
      <c r="C254" s="86"/>
      <c r="D254" s="86"/>
    </row>
    <row r="255" spans="3:4" s="85" customFormat="1">
      <c r="C255" s="86"/>
      <c r="D255" s="86"/>
    </row>
    <row r="256" spans="3:4" s="85" customFormat="1">
      <c r="C256" s="86"/>
      <c r="D256" s="86"/>
    </row>
    <row r="257" spans="3:4" s="85" customFormat="1">
      <c r="C257" s="86"/>
      <c r="D257" s="86"/>
    </row>
    <row r="258" spans="3:4" s="85" customFormat="1">
      <c r="C258" s="86"/>
      <c r="D258" s="86"/>
    </row>
    <row r="259" spans="3:4" s="85" customFormat="1">
      <c r="C259" s="86"/>
      <c r="D259" s="86"/>
    </row>
    <row r="260" spans="3:4" s="85" customFormat="1">
      <c r="C260" s="86"/>
      <c r="D260" s="86"/>
    </row>
    <row r="261" spans="3:4" s="85" customFormat="1">
      <c r="C261" s="86"/>
      <c r="D261" s="86"/>
    </row>
    <row r="262" spans="3:4" s="85" customFormat="1">
      <c r="C262" s="86"/>
      <c r="D262" s="86"/>
    </row>
    <row r="263" spans="3:4" s="85" customFormat="1">
      <c r="C263" s="86"/>
      <c r="D263" s="86"/>
    </row>
    <row r="264" spans="3:4" s="85" customFormat="1">
      <c r="C264" s="86"/>
      <c r="D264" s="86"/>
    </row>
    <row r="265" spans="3:4" s="85" customFormat="1">
      <c r="C265" s="86"/>
      <c r="D265" s="86"/>
    </row>
    <row r="266" spans="3:4" s="85" customFormat="1">
      <c r="C266" s="86"/>
      <c r="D266" s="86"/>
    </row>
    <row r="267" spans="3:4" s="85" customFormat="1">
      <c r="C267" s="86"/>
      <c r="D267" s="86"/>
    </row>
    <row r="268" spans="3:4" s="85" customFormat="1">
      <c r="C268" s="86"/>
      <c r="D268" s="86"/>
    </row>
    <row r="269" spans="3:4" s="85" customFormat="1">
      <c r="C269" s="86"/>
      <c r="D269" s="86"/>
    </row>
    <row r="270" spans="3:4" s="85" customFormat="1">
      <c r="C270" s="86"/>
      <c r="D270" s="86"/>
    </row>
    <row r="271" spans="3:4" s="85" customFormat="1">
      <c r="C271" s="86"/>
      <c r="D271" s="86"/>
    </row>
    <row r="272" spans="3:4" s="85" customFormat="1">
      <c r="C272" s="86"/>
      <c r="D272" s="86"/>
    </row>
    <row r="273" spans="3:4" s="85" customFormat="1">
      <c r="C273" s="86"/>
      <c r="D273" s="86"/>
    </row>
    <row r="274" spans="3:4" s="85" customFormat="1">
      <c r="C274" s="86"/>
      <c r="D274" s="86"/>
    </row>
    <row r="275" spans="3:4" s="85" customFormat="1">
      <c r="C275" s="86"/>
      <c r="D275" s="86"/>
    </row>
    <row r="276" spans="3:4" s="85" customFormat="1">
      <c r="C276" s="86"/>
      <c r="D276" s="86"/>
    </row>
    <row r="277" spans="3:4" s="85" customFormat="1">
      <c r="C277" s="86"/>
      <c r="D277" s="86"/>
    </row>
    <row r="278" spans="3:4" s="85" customFormat="1">
      <c r="C278" s="86"/>
      <c r="D278" s="86"/>
    </row>
    <row r="279" spans="3:4" s="85" customFormat="1">
      <c r="C279" s="86"/>
      <c r="D279" s="86"/>
    </row>
    <row r="280" spans="3:4" s="85" customFormat="1">
      <c r="C280" s="86"/>
      <c r="D280" s="86"/>
    </row>
    <row r="281" spans="3:4" s="85" customFormat="1">
      <c r="C281" s="86"/>
      <c r="D281" s="86"/>
    </row>
    <row r="282" spans="3:4" s="85" customFormat="1">
      <c r="C282" s="86"/>
      <c r="D282" s="86"/>
    </row>
    <row r="283" spans="3:4" s="85" customFormat="1">
      <c r="C283" s="86"/>
      <c r="D283" s="86"/>
    </row>
    <row r="284" spans="3:4" s="85" customFormat="1">
      <c r="C284" s="86"/>
      <c r="D284" s="86"/>
    </row>
    <row r="285" spans="3:4" s="85" customFormat="1">
      <c r="C285" s="86"/>
      <c r="D285" s="86"/>
    </row>
    <row r="286" spans="3:4" s="85" customFormat="1">
      <c r="C286" s="86"/>
      <c r="D286" s="86"/>
    </row>
    <row r="287" spans="3:4" s="85" customFormat="1">
      <c r="C287" s="86"/>
      <c r="D287" s="86"/>
    </row>
    <row r="288" spans="3:4" s="85" customFormat="1">
      <c r="C288" s="86"/>
      <c r="D288" s="86"/>
    </row>
    <row r="289" spans="3:4" s="85" customFormat="1">
      <c r="C289" s="86"/>
      <c r="D289" s="86"/>
    </row>
    <row r="290" spans="3:4" s="85" customFormat="1">
      <c r="C290" s="86"/>
      <c r="D290" s="86"/>
    </row>
    <row r="291" spans="3:4" s="85" customFormat="1">
      <c r="C291" s="86"/>
      <c r="D291" s="86"/>
    </row>
    <row r="292" spans="3:4" s="85" customFormat="1">
      <c r="C292" s="86"/>
      <c r="D292" s="86"/>
    </row>
    <row r="293" spans="3:4" s="85" customFormat="1">
      <c r="C293" s="86"/>
      <c r="D293" s="86"/>
    </row>
    <row r="294" spans="3:4" s="85" customFormat="1">
      <c r="C294" s="86"/>
      <c r="D294" s="86"/>
    </row>
    <row r="295" spans="3:4" s="85" customFormat="1">
      <c r="C295" s="86"/>
      <c r="D295" s="86"/>
    </row>
    <row r="296" spans="3:4" s="85" customFormat="1">
      <c r="C296" s="86"/>
      <c r="D296" s="86"/>
    </row>
    <row r="297" spans="3:4" s="85" customFormat="1">
      <c r="C297" s="86"/>
      <c r="D297" s="86"/>
    </row>
    <row r="298" spans="3:4" s="85" customFormat="1">
      <c r="C298" s="86"/>
      <c r="D298" s="86"/>
    </row>
    <row r="299" spans="3:4" s="85" customFormat="1">
      <c r="C299" s="86"/>
      <c r="D299" s="86"/>
    </row>
    <row r="300" spans="3:4" s="85" customFormat="1">
      <c r="C300" s="86"/>
      <c r="D300" s="86"/>
    </row>
    <row r="301" spans="3:4" s="85" customFormat="1">
      <c r="C301" s="86"/>
      <c r="D301" s="86"/>
    </row>
    <row r="302" spans="3:4" s="85" customFormat="1">
      <c r="C302" s="86"/>
      <c r="D302" s="86"/>
    </row>
    <row r="303" spans="3:4" s="85" customFormat="1">
      <c r="C303" s="86"/>
      <c r="D303" s="86"/>
    </row>
    <row r="304" spans="3:4" s="85" customFormat="1">
      <c r="C304" s="86"/>
      <c r="D304" s="86"/>
    </row>
    <row r="305" spans="3:4" s="85" customFormat="1">
      <c r="C305" s="86"/>
      <c r="D305" s="86"/>
    </row>
    <row r="306" spans="3:4" s="85" customFormat="1">
      <c r="C306" s="86"/>
      <c r="D306" s="86"/>
    </row>
    <row r="307" spans="3:4" s="85" customFormat="1">
      <c r="C307" s="86"/>
      <c r="D307" s="86"/>
    </row>
    <row r="308" spans="3:4" s="85" customFormat="1">
      <c r="C308" s="86"/>
      <c r="D308" s="86"/>
    </row>
    <row r="309" spans="3:4" s="85" customFormat="1">
      <c r="C309" s="86"/>
      <c r="D309" s="86"/>
    </row>
    <row r="310" spans="3:4" s="85" customFormat="1">
      <c r="C310" s="86"/>
      <c r="D310" s="86"/>
    </row>
    <row r="311" spans="3:4" s="85" customFormat="1">
      <c r="C311" s="86"/>
      <c r="D311" s="86"/>
    </row>
    <row r="312" spans="3:4" s="85" customFormat="1">
      <c r="C312" s="86"/>
      <c r="D312" s="86"/>
    </row>
    <row r="313" spans="3:4" s="85" customFormat="1">
      <c r="C313" s="86"/>
      <c r="D313" s="86"/>
    </row>
    <row r="314" spans="3:4" s="85" customFormat="1">
      <c r="C314" s="86"/>
      <c r="D314" s="86"/>
    </row>
    <row r="315" spans="3:4" s="85" customFormat="1">
      <c r="C315" s="86"/>
      <c r="D315" s="86"/>
    </row>
    <row r="316" spans="3:4" s="85" customFormat="1">
      <c r="C316" s="86"/>
      <c r="D316" s="86"/>
    </row>
    <row r="317" spans="3:4" s="85" customFormat="1">
      <c r="C317" s="86"/>
      <c r="D317" s="86"/>
    </row>
    <row r="318" spans="3:4" s="85" customFormat="1">
      <c r="C318" s="86"/>
      <c r="D318" s="86"/>
    </row>
    <row r="319" spans="3:4" s="85" customFormat="1">
      <c r="C319" s="86"/>
      <c r="D319" s="86"/>
    </row>
    <row r="320" spans="3:4" s="85" customFormat="1">
      <c r="C320" s="86"/>
      <c r="D320" s="86"/>
    </row>
    <row r="321" spans="3:4" s="85" customFormat="1">
      <c r="C321" s="86"/>
      <c r="D321" s="86"/>
    </row>
    <row r="322" spans="3:4" s="85" customFormat="1">
      <c r="C322" s="86"/>
      <c r="D322" s="86"/>
    </row>
    <row r="323" spans="3:4" s="85" customFormat="1">
      <c r="C323" s="86"/>
      <c r="D323" s="86"/>
    </row>
    <row r="324" spans="3:4" s="85" customFormat="1">
      <c r="C324" s="86"/>
      <c r="D324" s="86"/>
    </row>
    <row r="325" spans="3:4" s="85" customFormat="1">
      <c r="C325" s="86"/>
      <c r="D325" s="86"/>
    </row>
    <row r="326" spans="3:4" s="85" customFormat="1">
      <c r="C326" s="86"/>
      <c r="D326" s="86"/>
    </row>
    <row r="327" spans="3:4" s="85" customFormat="1">
      <c r="C327" s="86"/>
      <c r="D327" s="86"/>
    </row>
    <row r="328" spans="3:4" s="85" customFormat="1">
      <c r="C328" s="86"/>
      <c r="D328" s="86"/>
    </row>
    <row r="329" spans="3:4" s="85" customFormat="1">
      <c r="C329" s="86"/>
      <c r="D329" s="86"/>
    </row>
    <row r="330" spans="3:4" s="85" customFormat="1">
      <c r="C330" s="86"/>
      <c r="D330" s="86"/>
    </row>
    <row r="331" spans="3:4" s="85" customFormat="1">
      <c r="C331" s="86"/>
      <c r="D331" s="86"/>
    </row>
    <row r="332" spans="3:4" s="85" customFormat="1">
      <c r="C332" s="86"/>
      <c r="D332" s="86"/>
    </row>
    <row r="333" spans="3:4" s="85" customFormat="1">
      <c r="C333" s="86"/>
      <c r="D333" s="86"/>
    </row>
    <row r="334" spans="3:4" s="85" customFormat="1">
      <c r="C334" s="86"/>
      <c r="D334" s="86"/>
    </row>
    <row r="335" spans="3:4" s="85" customFormat="1">
      <c r="C335" s="86"/>
      <c r="D335" s="86"/>
    </row>
    <row r="336" spans="3:4" s="85" customFormat="1">
      <c r="C336" s="86"/>
      <c r="D336" s="86"/>
    </row>
    <row r="337" spans="3:4" s="85" customFormat="1">
      <c r="C337" s="86"/>
      <c r="D337" s="86"/>
    </row>
    <row r="338" spans="3:4" s="85" customFormat="1">
      <c r="C338" s="86"/>
      <c r="D338" s="86"/>
    </row>
    <row r="339" spans="3:4" s="85" customFormat="1">
      <c r="C339" s="86"/>
      <c r="D339" s="86"/>
    </row>
    <row r="340" spans="3:4" s="85" customFormat="1">
      <c r="C340" s="86"/>
      <c r="D340" s="86"/>
    </row>
    <row r="341" spans="3:4" s="85" customFormat="1">
      <c r="C341" s="86"/>
      <c r="D341" s="86"/>
    </row>
    <row r="342" spans="3:4" s="85" customFormat="1">
      <c r="C342" s="86"/>
      <c r="D342" s="86"/>
    </row>
    <row r="343" spans="3:4" s="85" customFormat="1">
      <c r="C343" s="86"/>
      <c r="D343" s="86"/>
    </row>
    <row r="344" spans="3:4" s="85" customFormat="1">
      <c r="C344" s="86"/>
      <c r="D344" s="86"/>
    </row>
    <row r="345" spans="3:4" s="85" customFormat="1">
      <c r="C345" s="86"/>
      <c r="D345" s="86"/>
    </row>
    <row r="346" spans="3:4" s="85" customFormat="1">
      <c r="C346" s="86"/>
      <c r="D346" s="86"/>
    </row>
    <row r="347" spans="3:4" s="85" customFormat="1">
      <c r="C347" s="86"/>
      <c r="D347" s="86"/>
    </row>
    <row r="348" spans="3:4" s="85" customFormat="1">
      <c r="C348" s="86"/>
      <c r="D348" s="86"/>
    </row>
    <row r="349" spans="3:4" s="85" customFormat="1">
      <c r="C349" s="86"/>
      <c r="D349" s="86"/>
    </row>
    <row r="350" spans="3:4" s="85" customFormat="1">
      <c r="C350" s="86"/>
      <c r="D350" s="86"/>
    </row>
    <row r="351" spans="3:4" s="85" customFormat="1">
      <c r="C351" s="86"/>
      <c r="D351" s="86"/>
    </row>
    <row r="352" spans="3:4" s="85" customFormat="1">
      <c r="C352" s="86"/>
      <c r="D352" s="86"/>
    </row>
    <row r="353" spans="3:4" s="85" customFormat="1">
      <c r="C353" s="86"/>
      <c r="D353" s="86"/>
    </row>
    <row r="354" spans="3:4" s="85" customFormat="1">
      <c r="C354" s="86"/>
      <c r="D354" s="86"/>
    </row>
    <row r="355" spans="3:4" s="85" customFormat="1">
      <c r="C355" s="86"/>
      <c r="D355" s="86"/>
    </row>
    <row r="356" spans="3:4" s="85" customFormat="1">
      <c r="C356" s="86"/>
      <c r="D356" s="86"/>
    </row>
    <row r="357" spans="3:4" s="85" customFormat="1">
      <c r="C357" s="86"/>
      <c r="D357" s="86"/>
    </row>
    <row r="358" spans="3:4" s="85" customFormat="1">
      <c r="C358" s="86"/>
      <c r="D358" s="86"/>
    </row>
    <row r="359" spans="3:4" s="85" customFormat="1">
      <c r="C359" s="86"/>
      <c r="D359" s="86"/>
    </row>
    <row r="360" spans="3:4" s="85" customFormat="1">
      <c r="C360" s="86"/>
      <c r="D360" s="86"/>
    </row>
    <row r="361" spans="3:4" s="85" customFormat="1">
      <c r="C361" s="86"/>
      <c r="D361" s="86"/>
    </row>
    <row r="362" spans="3:4" s="85" customFormat="1">
      <c r="C362" s="86"/>
      <c r="D362" s="86"/>
    </row>
    <row r="363" spans="3:4" s="85" customFormat="1">
      <c r="C363" s="86"/>
      <c r="D363" s="86"/>
    </row>
    <row r="364" spans="3:4" s="85" customFormat="1">
      <c r="C364" s="86"/>
      <c r="D364" s="86"/>
    </row>
    <row r="365" spans="3:4" s="85" customFormat="1">
      <c r="C365" s="86"/>
      <c r="D365" s="86"/>
    </row>
    <row r="366" spans="3:4" s="85" customFormat="1">
      <c r="C366" s="86"/>
      <c r="D366" s="86"/>
    </row>
    <row r="367" spans="3:4" s="85" customFormat="1">
      <c r="C367" s="86"/>
      <c r="D367" s="86"/>
    </row>
    <row r="368" spans="3:4" s="85" customFormat="1">
      <c r="C368" s="86"/>
      <c r="D368" s="86"/>
    </row>
    <row r="369" spans="3:4" s="85" customFormat="1">
      <c r="C369" s="86"/>
      <c r="D369" s="86"/>
    </row>
    <row r="370" spans="3:4" s="85" customFormat="1">
      <c r="C370" s="86"/>
      <c r="D370" s="86"/>
    </row>
    <row r="371" spans="3:4" s="85" customFormat="1">
      <c r="C371" s="86"/>
      <c r="D371" s="86"/>
    </row>
    <row r="372" spans="3:4" s="85" customFormat="1">
      <c r="C372" s="86"/>
      <c r="D372" s="86"/>
    </row>
    <row r="373" spans="3:4" s="85" customFormat="1">
      <c r="C373" s="86"/>
      <c r="D373" s="86"/>
    </row>
    <row r="374" spans="3:4" s="85" customFormat="1">
      <c r="C374" s="86"/>
      <c r="D374" s="86"/>
    </row>
    <row r="375" spans="3:4" s="85" customFormat="1">
      <c r="C375" s="86"/>
      <c r="D375" s="86"/>
    </row>
    <row r="376" spans="3:4" s="85" customFormat="1">
      <c r="C376" s="86"/>
      <c r="D376" s="86"/>
    </row>
    <row r="377" spans="3:4" s="85" customFormat="1">
      <c r="C377" s="86"/>
      <c r="D377" s="86"/>
    </row>
    <row r="378" spans="3:4" s="85" customFormat="1">
      <c r="C378" s="86"/>
      <c r="D378" s="86"/>
    </row>
    <row r="379" spans="3:4" s="85" customFormat="1">
      <c r="C379" s="86"/>
      <c r="D379" s="86"/>
    </row>
    <row r="380" spans="3:4" s="85" customFormat="1">
      <c r="C380" s="86"/>
      <c r="D380" s="86"/>
    </row>
    <row r="381" spans="3:4" s="85" customFormat="1">
      <c r="C381" s="86"/>
      <c r="D381" s="86"/>
    </row>
    <row r="382" spans="3:4" s="85" customFormat="1">
      <c r="C382" s="86"/>
      <c r="D382" s="86"/>
    </row>
    <row r="383" spans="3:4" s="85" customFormat="1">
      <c r="C383" s="86"/>
      <c r="D383" s="86"/>
    </row>
    <row r="384" spans="3:4" s="85" customFormat="1">
      <c r="C384" s="86"/>
      <c r="D384" s="86"/>
    </row>
    <row r="385" spans="3:4" s="85" customFormat="1">
      <c r="C385" s="86"/>
      <c r="D385" s="86"/>
    </row>
    <row r="386" spans="3:4" s="85" customFormat="1">
      <c r="C386" s="86"/>
      <c r="D386" s="86"/>
    </row>
    <row r="387" spans="3:4" s="85" customFormat="1">
      <c r="C387" s="86"/>
      <c r="D387" s="86"/>
    </row>
    <row r="388" spans="3:4" s="85" customFormat="1">
      <c r="C388" s="86"/>
      <c r="D388" s="86"/>
    </row>
    <row r="389" spans="3:4" s="85" customFormat="1">
      <c r="C389" s="86"/>
      <c r="D389" s="86"/>
    </row>
    <row r="390" spans="3:4" s="85" customFormat="1">
      <c r="C390" s="86"/>
      <c r="D390" s="86"/>
    </row>
    <row r="391" spans="3:4" s="85" customFormat="1">
      <c r="C391" s="86"/>
      <c r="D391" s="86"/>
    </row>
    <row r="392" spans="3:4" s="85" customFormat="1">
      <c r="C392" s="86"/>
      <c r="D392" s="86"/>
    </row>
    <row r="393" spans="3:4" s="85" customFormat="1">
      <c r="C393" s="86"/>
      <c r="D393" s="86"/>
    </row>
    <row r="394" spans="3:4" s="85" customFormat="1">
      <c r="C394" s="86"/>
      <c r="D394" s="86"/>
    </row>
    <row r="395" spans="3:4" s="85" customFormat="1">
      <c r="C395" s="86"/>
      <c r="D395" s="86"/>
    </row>
    <row r="396" spans="3:4" s="85" customFormat="1">
      <c r="C396" s="86"/>
      <c r="D396" s="86"/>
    </row>
    <row r="397" spans="3:4" s="85" customFormat="1">
      <c r="C397" s="86"/>
      <c r="D397" s="86"/>
    </row>
    <row r="398" spans="3:4" s="85" customFormat="1">
      <c r="C398" s="86"/>
      <c r="D398" s="86"/>
    </row>
    <row r="399" spans="3:4" s="85" customFormat="1">
      <c r="C399" s="86"/>
      <c r="D399" s="86"/>
    </row>
    <row r="400" spans="3:4" s="85" customFormat="1">
      <c r="C400" s="86"/>
      <c r="D400" s="86"/>
    </row>
    <row r="401" spans="3:4" s="85" customFormat="1">
      <c r="C401" s="86"/>
      <c r="D401" s="86"/>
    </row>
    <row r="402" spans="3:4" s="85" customFormat="1">
      <c r="C402" s="86"/>
      <c r="D402" s="86"/>
    </row>
    <row r="403" spans="3:4" s="85" customFormat="1">
      <c r="C403" s="86"/>
      <c r="D403" s="86"/>
    </row>
    <row r="404" spans="3:4" s="85" customFormat="1">
      <c r="C404" s="86"/>
      <c r="D404" s="86"/>
    </row>
    <row r="405" spans="3:4" s="85" customFormat="1">
      <c r="C405" s="86"/>
      <c r="D405" s="86"/>
    </row>
    <row r="406" spans="3:4" s="85" customFormat="1">
      <c r="C406" s="86"/>
      <c r="D406" s="86"/>
    </row>
    <row r="407" spans="3:4" s="85" customFormat="1">
      <c r="C407" s="86"/>
      <c r="D407" s="86"/>
    </row>
    <row r="408" spans="3:4" s="85" customFormat="1">
      <c r="C408" s="86"/>
      <c r="D408" s="86"/>
    </row>
    <row r="409" spans="3:4" s="85" customFormat="1">
      <c r="C409" s="86"/>
      <c r="D409" s="86"/>
    </row>
    <row r="410" spans="3:4" s="85" customFormat="1">
      <c r="C410" s="86"/>
      <c r="D410" s="86"/>
    </row>
    <row r="411" spans="3:4" s="85" customFormat="1">
      <c r="C411" s="86"/>
      <c r="D411" s="86"/>
    </row>
    <row r="412" spans="3:4" s="85" customFormat="1">
      <c r="C412" s="86"/>
      <c r="D412" s="86"/>
    </row>
    <row r="413" spans="3:4" s="85" customFormat="1">
      <c r="C413" s="86"/>
      <c r="D413" s="86"/>
    </row>
    <row r="414" spans="3:4" s="85" customFormat="1">
      <c r="C414" s="86"/>
      <c r="D414" s="86"/>
    </row>
    <row r="415" spans="3:4" s="85" customFormat="1">
      <c r="C415" s="86"/>
      <c r="D415" s="86"/>
    </row>
    <row r="416" spans="3:4" s="85" customFormat="1">
      <c r="C416" s="86"/>
      <c r="D416" s="86"/>
    </row>
    <row r="417" spans="3:4" s="85" customFormat="1">
      <c r="C417" s="86"/>
      <c r="D417" s="86"/>
    </row>
    <row r="418" spans="3:4" s="85" customFormat="1">
      <c r="C418" s="86"/>
      <c r="D418" s="86"/>
    </row>
    <row r="419" spans="3:4" s="85" customFormat="1">
      <c r="C419" s="86"/>
      <c r="D419" s="86"/>
    </row>
    <row r="420" spans="3:4" s="85" customFormat="1">
      <c r="C420" s="86"/>
      <c r="D420" s="86"/>
    </row>
    <row r="421" spans="3:4" s="85" customFormat="1">
      <c r="C421" s="86"/>
      <c r="D421" s="86"/>
    </row>
    <row r="422" spans="3:4" s="85" customFormat="1">
      <c r="C422" s="86"/>
      <c r="D422" s="86"/>
    </row>
    <row r="423" spans="3:4" s="85" customFormat="1">
      <c r="C423" s="86"/>
      <c r="D423" s="86"/>
    </row>
    <row r="424" spans="3:4" s="85" customFormat="1">
      <c r="C424" s="86"/>
      <c r="D424" s="86"/>
    </row>
    <row r="425" spans="3:4" s="85" customFormat="1">
      <c r="C425" s="86"/>
      <c r="D425" s="86"/>
    </row>
    <row r="426" spans="3:4" s="85" customFormat="1">
      <c r="C426" s="86"/>
      <c r="D426" s="86"/>
    </row>
    <row r="427" spans="3:4" s="85" customFormat="1">
      <c r="C427" s="86"/>
      <c r="D427" s="86"/>
    </row>
    <row r="428" spans="3:4" s="85" customFormat="1">
      <c r="C428" s="86"/>
      <c r="D428" s="86"/>
    </row>
    <row r="429" spans="3:4" s="85" customFormat="1">
      <c r="C429" s="86"/>
      <c r="D429" s="86"/>
    </row>
    <row r="430" spans="3:4" s="85" customFormat="1">
      <c r="C430" s="86"/>
      <c r="D430" s="86"/>
    </row>
    <row r="431" spans="3:4" s="85" customFormat="1">
      <c r="C431" s="86"/>
      <c r="D431" s="86"/>
    </row>
    <row r="432" spans="3:4" s="85" customFormat="1">
      <c r="C432" s="86"/>
      <c r="D432" s="86"/>
    </row>
    <row r="433" spans="3:4" s="85" customFormat="1">
      <c r="C433" s="86"/>
      <c r="D433" s="86"/>
    </row>
    <row r="434" spans="3:4" s="85" customFormat="1">
      <c r="C434" s="86"/>
      <c r="D434" s="86"/>
    </row>
    <row r="435" spans="3:4" s="85" customFormat="1">
      <c r="C435" s="86"/>
      <c r="D435" s="86"/>
    </row>
    <row r="436" spans="3:4" s="85" customFormat="1">
      <c r="C436" s="86"/>
      <c r="D436" s="86"/>
    </row>
    <row r="437" spans="3:4" s="85" customFormat="1">
      <c r="C437" s="86"/>
      <c r="D437" s="86"/>
    </row>
    <row r="438" spans="3:4" s="85" customFormat="1">
      <c r="C438" s="86"/>
      <c r="D438" s="86"/>
    </row>
    <row r="439" spans="3:4" s="85" customFormat="1">
      <c r="C439" s="86"/>
      <c r="D439" s="86"/>
    </row>
    <row r="440" spans="3:4" s="85" customFormat="1">
      <c r="C440" s="86"/>
      <c r="D440" s="86"/>
    </row>
    <row r="441" spans="3:4" s="85" customFormat="1">
      <c r="C441" s="86"/>
      <c r="D441" s="86"/>
    </row>
    <row r="442" spans="3:4" s="85" customFormat="1">
      <c r="C442" s="86"/>
      <c r="D442" s="86"/>
    </row>
    <row r="443" spans="3:4" s="85" customFormat="1">
      <c r="C443" s="86"/>
      <c r="D443" s="86"/>
    </row>
    <row r="444" spans="3:4" s="85" customFormat="1">
      <c r="C444" s="86"/>
      <c r="D444" s="86"/>
    </row>
    <row r="445" spans="3:4" s="85" customFormat="1">
      <c r="C445" s="86"/>
      <c r="D445" s="86"/>
    </row>
    <row r="446" spans="3:4" s="85" customFormat="1">
      <c r="C446" s="86"/>
      <c r="D446" s="86"/>
    </row>
    <row r="447" spans="3:4" s="85" customFormat="1">
      <c r="C447" s="86"/>
      <c r="D447" s="86"/>
    </row>
    <row r="448" spans="3:4" s="85" customFormat="1">
      <c r="C448" s="86"/>
      <c r="D448" s="86"/>
    </row>
    <row r="449" spans="3:4" s="85" customFormat="1">
      <c r="C449" s="86"/>
      <c r="D449" s="86"/>
    </row>
    <row r="450" spans="3:4" s="85" customFormat="1">
      <c r="C450" s="86"/>
      <c r="D450" s="86"/>
    </row>
    <row r="451" spans="3:4" s="85" customFormat="1">
      <c r="C451" s="86"/>
      <c r="D451" s="86"/>
    </row>
    <row r="452" spans="3:4" s="85" customFormat="1">
      <c r="C452" s="86"/>
      <c r="D452" s="86"/>
    </row>
    <row r="453" spans="3:4" s="85" customFormat="1">
      <c r="C453" s="86"/>
      <c r="D453" s="86"/>
    </row>
    <row r="454" spans="3:4" s="85" customFormat="1">
      <c r="C454" s="86"/>
      <c r="D454" s="86"/>
    </row>
    <row r="455" spans="3:4" s="85" customFormat="1">
      <c r="C455" s="86"/>
      <c r="D455" s="86"/>
    </row>
    <row r="456" spans="3:4" s="85" customFormat="1">
      <c r="C456" s="86"/>
      <c r="D456" s="86"/>
    </row>
    <row r="457" spans="3:4" s="85" customFormat="1">
      <c r="C457" s="86"/>
      <c r="D457" s="86"/>
    </row>
    <row r="458" spans="3:4" s="85" customFormat="1">
      <c r="C458" s="86"/>
      <c r="D458" s="86"/>
    </row>
    <row r="459" spans="3:4" s="85" customFormat="1">
      <c r="C459" s="86"/>
      <c r="D459" s="86"/>
    </row>
    <row r="460" spans="3:4" s="85" customFormat="1">
      <c r="C460" s="86"/>
      <c r="D460" s="86"/>
    </row>
    <row r="461" spans="3:4" s="85" customFormat="1">
      <c r="C461" s="86"/>
      <c r="D461" s="86"/>
    </row>
    <row r="462" spans="3:4" s="85" customFormat="1">
      <c r="C462" s="86"/>
      <c r="D462" s="86"/>
    </row>
    <row r="463" spans="3:4" s="85" customFormat="1">
      <c r="C463" s="86"/>
      <c r="D463" s="86"/>
    </row>
    <row r="464" spans="3:4" s="85" customFormat="1">
      <c r="C464" s="86"/>
      <c r="D464" s="86"/>
    </row>
  </sheetData>
  <mergeCells count="21">
    <mergeCell ref="E21:F21"/>
    <mergeCell ref="E22:F22"/>
    <mergeCell ref="E23:F23"/>
    <mergeCell ref="E15:F15"/>
    <mergeCell ref="E16:F16"/>
    <mergeCell ref="E17:F17"/>
    <mergeCell ref="E18:F18"/>
    <mergeCell ref="E19:F19"/>
    <mergeCell ref="E20:F20"/>
    <mergeCell ref="E14:F14"/>
    <mergeCell ref="A2:A5"/>
    <mergeCell ref="B2:F2"/>
    <mergeCell ref="B3:F3"/>
    <mergeCell ref="B4:F4"/>
    <mergeCell ref="B5:F5"/>
    <mergeCell ref="E8:F8"/>
    <mergeCell ref="E9:F9"/>
    <mergeCell ref="E10:F10"/>
    <mergeCell ref="E11:F11"/>
    <mergeCell ref="E12:F12"/>
    <mergeCell ref="E13:F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89F6B-C0CA-4A4D-9AC5-528390C697D2}">
  <dimension ref="A1"/>
  <sheetViews>
    <sheetView workbookViewId="0">
      <selection activeCell="L29" sqref="L29"/>
    </sheetView>
  </sheetViews>
  <sheetFormatPr baseColWidth="10"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D2E2-CACB-FF48-81DC-C8DA7A383856}">
  <dimension ref="A1"/>
  <sheetViews>
    <sheetView workbookViewId="0">
      <selection activeCell="K29" sqref="K29"/>
    </sheetView>
  </sheetViews>
  <sheetFormatPr baseColWidth="10"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702AF-DD64-F448-B336-D763DF0522E2}">
  <dimension ref="A1:Q409"/>
  <sheetViews>
    <sheetView workbookViewId="0">
      <selection activeCell="B2" sqref="B2"/>
    </sheetView>
  </sheetViews>
  <sheetFormatPr baseColWidth="10" defaultRowHeight="15"/>
  <cols>
    <col min="2" max="2" width="25.1640625" customWidth="1"/>
    <col min="3" max="3" width="8.5" customWidth="1"/>
    <col min="4" max="4" width="32.1640625" customWidth="1"/>
    <col min="5" max="7" width="14.33203125" customWidth="1"/>
    <col min="8" max="8" width="13" customWidth="1"/>
    <col min="9" max="9" width="25.1640625" customWidth="1"/>
    <col min="10" max="10" width="15.6640625" customWidth="1"/>
    <col min="11" max="17" width="25.1640625" customWidth="1"/>
  </cols>
  <sheetData>
    <row r="1" spans="1:17" ht="35" thickBot="1">
      <c r="A1" s="124"/>
      <c r="B1" s="181" t="s">
        <v>597</v>
      </c>
      <c r="C1" s="182"/>
      <c r="D1" s="182"/>
      <c r="E1" s="182"/>
      <c r="F1" s="182"/>
      <c r="G1" s="182"/>
      <c r="H1" s="182"/>
      <c r="I1" s="182"/>
      <c r="J1" s="182"/>
      <c r="K1" s="182"/>
      <c r="L1" s="183"/>
      <c r="M1" s="126"/>
      <c r="N1" s="127"/>
      <c r="O1" s="127"/>
      <c r="P1" s="127"/>
      <c r="Q1" s="127"/>
    </row>
    <row r="2" spans="1:17" ht="18" thickBot="1">
      <c r="A2" s="124"/>
      <c r="B2" s="130" t="s">
        <v>486</v>
      </c>
      <c r="C2" s="130"/>
      <c r="D2" s="130" t="s">
        <v>38</v>
      </c>
      <c r="E2" s="147" t="s">
        <v>533</v>
      </c>
      <c r="F2" s="147" t="s">
        <v>534</v>
      </c>
      <c r="G2" s="147"/>
      <c r="H2" s="200" t="s">
        <v>499</v>
      </c>
      <c r="I2" s="202"/>
      <c r="J2" s="200" t="s">
        <v>500</v>
      </c>
      <c r="K2" s="202"/>
      <c r="L2" s="130" t="s">
        <v>443</v>
      </c>
      <c r="M2" s="184" t="s">
        <v>28</v>
      </c>
      <c r="N2" s="185"/>
      <c r="O2" s="185"/>
      <c r="P2" s="185"/>
      <c r="Q2" s="186"/>
    </row>
    <row r="3" spans="1:17" ht="18" thickBot="1">
      <c r="A3" s="124"/>
      <c r="B3" s="146"/>
      <c r="C3" s="146"/>
      <c r="D3" s="130"/>
      <c r="E3" s="147"/>
      <c r="F3" s="147"/>
      <c r="G3" s="147"/>
      <c r="H3" s="147" t="s">
        <v>501</v>
      </c>
      <c r="I3" s="147" t="s">
        <v>522</v>
      </c>
      <c r="J3" s="147" t="s">
        <v>501</v>
      </c>
      <c r="K3" s="147" t="s">
        <v>522</v>
      </c>
      <c r="L3" s="146"/>
      <c r="M3" s="143"/>
      <c r="N3" s="144"/>
      <c r="O3" s="144"/>
      <c r="P3" s="144"/>
      <c r="Q3" s="144"/>
    </row>
    <row r="4" spans="1:17" ht="35" thickBot="1">
      <c r="A4" s="124"/>
      <c r="B4" s="193" t="s">
        <v>487</v>
      </c>
      <c r="C4" s="131" t="s">
        <v>543</v>
      </c>
      <c r="D4" s="137" t="s">
        <v>544</v>
      </c>
      <c r="E4" s="137"/>
      <c r="F4" s="137"/>
      <c r="G4" s="137"/>
      <c r="H4" s="137"/>
      <c r="I4" s="137"/>
      <c r="J4" s="137"/>
      <c r="K4" s="132"/>
      <c r="L4" s="133"/>
      <c r="M4" s="190"/>
      <c r="N4" s="191"/>
      <c r="O4" s="191"/>
      <c r="P4" s="191"/>
      <c r="Q4" s="191"/>
    </row>
    <row r="5" spans="1:17" ht="17" thickBot="1">
      <c r="A5" s="124"/>
      <c r="B5" s="194"/>
      <c r="C5" s="131"/>
      <c r="D5" s="137"/>
      <c r="E5" s="137"/>
      <c r="F5" s="137"/>
      <c r="G5" s="137"/>
      <c r="H5" s="137"/>
      <c r="I5" s="137"/>
      <c r="J5" s="137"/>
      <c r="K5" s="132"/>
      <c r="L5" s="133"/>
      <c r="M5" s="145"/>
      <c r="N5" s="139"/>
      <c r="O5" s="139"/>
      <c r="P5" s="139"/>
      <c r="Q5" s="139"/>
    </row>
    <row r="6" spans="1:17" ht="18" thickBot="1">
      <c r="A6" s="124"/>
      <c r="B6" s="194"/>
      <c r="C6" s="131" t="s">
        <v>531</v>
      </c>
      <c r="D6" s="137" t="s">
        <v>530</v>
      </c>
      <c r="E6" s="137"/>
      <c r="F6" s="137" t="s">
        <v>519</v>
      </c>
      <c r="G6" s="137"/>
      <c r="H6" s="137"/>
      <c r="I6" s="137"/>
      <c r="J6" s="137"/>
      <c r="K6" s="132"/>
      <c r="L6" s="133"/>
      <c r="M6" s="145"/>
      <c r="N6" s="139"/>
      <c r="O6" s="139"/>
      <c r="P6" s="139"/>
      <c r="Q6" s="139"/>
    </row>
    <row r="7" spans="1:17" ht="18" customHeight="1" thickBot="1">
      <c r="A7" s="124"/>
      <c r="B7" s="194"/>
      <c r="C7" s="131" t="s">
        <v>531</v>
      </c>
      <c r="D7" s="137" t="s">
        <v>532</v>
      </c>
      <c r="E7" s="137"/>
      <c r="F7" s="137" t="s">
        <v>520</v>
      </c>
      <c r="G7" s="137"/>
      <c r="H7" s="137"/>
      <c r="I7" s="137"/>
      <c r="J7" s="137"/>
      <c r="K7" s="132"/>
      <c r="L7" s="133"/>
      <c r="M7" s="145"/>
      <c r="N7" s="139"/>
      <c r="O7" s="139"/>
      <c r="P7" s="139"/>
      <c r="Q7" s="139"/>
    </row>
    <row r="8" spans="1:17" ht="17" thickBot="1">
      <c r="A8" s="124"/>
      <c r="B8" s="194"/>
      <c r="C8" s="135"/>
      <c r="D8" s="138"/>
      <c r="E8" s="138"/>
      <c r="F8" s="138"/>
      <c r="G8" s="138"/>
      <c r="H8" s="138"/>
      <c r="I8" s="137"/>
      <c r="J8" s="138"/>
      <c r="K8" s="132"/>
      <c r="L8" s="133"/>
      <c r="M8" s="190"/>
      <c r="N8" s="191"/>
      <c r="O8" s="191"/>
      <c r="P8" s="191"/>
      <c r="Q8" s="191"/>
    </row>
    <row r="9" spans="1:17" ht="17" thickBot="1">
      <c r="A9" s="124"/>
      <c r="B9" s="194"/>
      <c r="C9" s="135" t="s">
        <v>536</v>
      </c>
      <c r="D9" s="138" t="s">
        <v>535</v>
      </c>
      <c r="E9" s="138"/>
      <c r="F9" s="138"/>
      <c r="G9" s="138"/>
      <c r="H9" s="138"/>
      <c r="I9" s="137"/>
      <c r="J9" s="138"/>
      <c r="K9" s="132"/>
      <c r="L9" s="133"/>
      <c r="M9" s="139"/>
      <c r="N9" s="139"/>
      <c r="O9" s="139"/>
      <c r="P9" s="139"/>
      <c r="Q9" s="139"/>
    </row>
    <row r="10" spans="1:17" ht="17" thickBot="1">
      <c r="A10" s="124"/>
      <c r="B10" s="194"/>
      <c r="C10" s="135"/>
      <c r="D10" s="138"/>
      <c r="E10" s="138"/>
      <c r="F10" s="138"/>
      <c r="G10" s="138"/>
      <c r="H10" s="138"/>
      <c r="I10" s="137"/>
      <c r="J10" s="138"/>
      <c r="K10" s="132"/>
      <c r="L10" s="133"/>
      <c r="M10" s="139"/>
      <c r="N10" s="139"/>
      <c r="O10" s="139"/>
      <c r="P10" s="139"/>
      <c r="Q10" s="139"/>
    </row>
    <row r="11" spans="1:17" ht="17" thickBot="1">
      <c r="A11" s="124"/>
      <c r="B11" s="194"/>
      <c r="C11" s="135"/>
      <c r="D11" s="138"/>
      <c r="E11" s="138"/>
      <c r="F11" s="138"/>
      <c r="G11" s="138"/>
      <c r="H11" s="138"/>
      <c r="I11" s="137"/>
      <c r="J11" s="138"/>
      <c r="K11" s="132"/>
      <c r="L11" s="133"/>
      <c r="M11" s="139"/>
      <c r="N11" s="139"/>
      <c r="O11" s="139"/>
      <c r="P11" s="139"/>
      <c r="Q11" s="139"/>
    </row>
    <row r="12" spans="1:17" ht="17" thickBot="1">
      <c r="A12" s="124"/>
      <c r="B12" s="194"/>
      <c r="C12" s="135"/>
      <c r="D12" s="138"/>
      <c r="E12" s="138"/>
      <c r="F12" s="138"/>
      <c r="G12" s="138"/>
      <c r="H12" s="138"/>
      <c r="I12" s="137"/>
      <c r="J12" s="138"/>
      <c r="K12" s="132"/>
      <c r="L12" s="133"/>
      <c r="M12" s="134"/>
      <c r="N12" s="139"/>
      <c r="O12" s="139"/>
      <c r="P12" s="139"/>
      <c r="Q12" s="140"/>
    </row>
    <row r="13" spans="1:17" ht="17" thickBot="1">
      <c r="A13" s="124"/>
      <c r="B13" s="194"/>
      <c r="C13" s="135"/>
      <c r="D13" s="138"/>
      <c r="E13" s="138"/>
      <c r="F13" s="138"/>
      <c r="G13" s="138"/>
      <c r="H13" s="138"/>
      <c r="I13" s="137"/>
      <c r="J13" s="138"/>
      <c r="K13" s="132"/>
      <c r="L13" s="133"/>
      <c r="M13" s="190"/>
      <c r="N13" s="191"/>
      <c r="O13" s="191"/>
      <c r="P13" s="191"/>
      <c r="Q13" s="191"/>
    </row>
    <row r="14" spans="1:17" ht="16" thickBot="1">
      <c r="A14" s="124"/>
      <c r="B14" s="194"/>
      <c r="C14" s="135"/>
      <c r="D14" s="138"/>
      <c r="E14" s="138"/>
      <c r="F14" s="138"/>
      <c r="G14" s="138"/>
      <c r="H14" s="138"/>
      <c r="I14" s="138"/>
      <c r="J14" s="138"/>
      <c r="K14" s="132"/>
      <c r="L14" s="133"/>
      <c r="M14" s="134"/>
      <c r="N14" s="139"/>
      <c r="O14" s="139"/>
      <c r="P14" s="139"/>
      <c r="Q14" s="140"/>
    </row>
    <row r="15" spans="1:17" ht="17" thickBot="1">
      <c r="A15" s="124"/>
      <c r="B15" s="194"/>
      <c r="C15" s="135" t="s">
        <v>549</v>
      </c>
      <c r="D15" s="138" t="s">
        <v>550</v>
      </c>
      <c r="E15" s="138"/>
      <c r="F15" s="138"/>
      <c r="G15" s="138"/>
      <c r="H15" s="138"/>
      <c r="I15" s="138"/>
      <c r="J15" s="138"/>
      <c r="K15" s="132"/>
      <c r="L15" s="133"/>
      <c r="M15" s="190"/>
      <c r="N15" s="191"/>
      <c r="O15" s="191"/>
      <c r="P15" s="191"/>
      <c r="Q15" s="191"/>
    </row>
    <row r="16" spans="1:17" ht="16" thickBot="1">
      <c r="A16" s="124"/>
      <c r="B16" s="194"/>
      <c r="C16" s="135"/>
      <c r="D16" s="138"/>
      <c r="E16" s="138"/>
      <c r="F16" s="138"/>
      <c r="G16" s="138"/>
      <c r="H16" s="138"/>
      <c r="I16" s="138"/>
      <c r="J16" s="138"/>
      <c r="K16" s="132"/>
      <c r="L16" s="148"/>
      <c r="M16" s="139"/>
      <c r="N16" s="139"/>
      <c r="O16" s="139"/>
      <c r="P16" s="139"/>
      <c r="Q16" s="139"/>
    </row>
    <row r="17" spans="1:17" ht="16" thickBot="1">
      <c r="A17" s="124"/>
      <c r="B17" s="194"/>
      <c r="C17" s="135"/>
      <c r="D17" s="138"/>
      <c r="E17" s="138"/>
      <c r="F17" s="138"/>
      <c r="G17" s="138"/>
      <c r="H17" s="138"/>
      <c r="I17" s="138"/>
      <c r="J17" s="138"/>
      <c r="K17" s="132"/>
      <c r="L17" s="148"/>
      <c r="M17" s="139"/>
      <c r="N17" s="139"/>
      <c r="O17" s="139"/>
      <c r="P17" s="139"/>
      <c r="Q17" s="139"/>
    </row>
    <row r="18" spans="1:17" ht="16" thickBot="1">
      <c r="A18" s="124"/>
      <c r="B18" s="194"/>
      <c r="C18" s="135"/>
      <c r="D18" s="138"/>
      <c r="E18" s="138"/>
      <c r="F18" s="138"/>
      <c r="G18" s="138"/>
      <c r="H18" s="138"/>
      <c r="I18" s="138"/>
      <c r="J18" s="138"/>
      <c r="K18" s="132"/>
      <c r="L18" s="148"/>
      <c r="M18" s="139"/>
      <c r="N18" s="139"/>
      <c r="O18" s="139"/>
      <c r="P18" s="139"/>
      <c r="Q18" s="139"/>
    </row>
    <row r="19" spans="1:17" ht="16" thickBot="1">
      <c r="A19" s="124"/>
      <c r="B19" s="194"/>
      <c r="C19" s="135"/>
      <c r="D19" s="138"/>
      <c r="E19" s="138"/>
      <c r="F19" s="138"/>
      <c r="G19" s="138"/>
      <c r="H19" s="138"/>
      <c r="I19" s="138"/>
      <c r="J19" s="138"/>
      <c r="K19" s="132"/>
      <c r="L19" s="148"/>
      <c r="M19" s="139"/>
      <c r="N19" s="139"/>
      <c r="O19" s="139"/>
      <c r="P19" s="139"/>
      <c r="Q19" s="139"/>
    </row>
    <row r="20" spans="1:17" ht="16" thickBot="1">
      <c r="A20" s="124"/>
      <c r="B20" s="194"/>
      <c r="C20" s="135"/>
      <c r="D20" s="138"/>
      <c r="E20" s="138"/>
      <c r="F20" s="138"/>
      <c r="G20" s="138"/>
      <c r="H20" s="138"/>
      <c r="I20" s="138"/>
      <c r="J20" s="138"/>
      <c r="K20" s="132"/>
      <c r="L20" s="148"/>
      <c r="M20" s="139"/>
      <c r="N20" s="139"/>
      <c r="O20" s="139"/>
      <c r="P20" s="139"/>
      <c r="Q20" s="139"/>
    </row>
    <row r="21" spans="1:17" ht="16" thickBot="1">
      <c r="A21" s="124"/>
      <c r="B21" s="194"/>
      <c r="C21" s="135"/>
      <c r="D21" s="138"/>
      <c r="E21" s="138"/>
      <c r="F21" s="138"/>
      <c r="G21" s="138"/>
      <c r="H21" s="138"/>
      <c r="I21" s="138"/>
      <c r="J21" s="138"/>
      <c r="K21" s="132"/>
      <c r="L21" s="148"/>
      <c r="M21" s="139"/>
      <c r="N21" s="139"/>
      <c r="O21" s="139"/>
      <c r="P21" s="139"/>
      <c r="Q21" s="139"/>
    </row>
    <row r="22" spans="1:17" ht="16" thickBot="1">
      <c r="A22" s="124"/>
      <c r="B22" s="194"/>
      <c r="C22" s="150"/>
      <c r="D22" s="149"/>
      <c r="E22" s="149"/>
      <c r="F22" s="149"/>
      <c r="G22" s="149"/>
      <c r="H22" s="138"/>
      <c r="I22" s="138"/>
      <c r="J22" s="138"/>
      <c r="K22" s="132"/>
      <c r="L22" s="148"/>
      <c r="M22" s="139"/>
      <c r="N22" s="139"/>
      <c r="O22" s="139"/>
      <c r="P22" s="139"/>
      <c r="Q22" s="139"/>
    </row>
    <row r="23" spans="1:17" ht="16" thickBot="1">
      <c r="A23" s="124"/>
      <c r="B23" s="194"/>
      <c r="C23" s="150"/>
      <c r="D23" s="149"/>
      <c r="E23" s="149"/>
      <c r="F23" s="149"/>
      <c r="G23" s="149"/>
      <c r="H23" s="138"/>
      <c r="I23" s="138"/>
      <c r="J23" s="138"/>
      <c r="K23" s="132"/>
      <c r="L23" s="148"/>
      <c r="M23" s="139"/>
      <c r="N23" s="139"/>
      <c r="O23" s="139"/>
      <c r="P23" s="139"/>
      <c r="Q23" s="139"/>
    </row>
    <row r="24" spans="1:17" ht="16" thickBot="1">
      <c r="A24" s="124"/>
      <c r="B24" s="194"/>
      <c r="C24" s="150"/>
      <c r="D24" s="149"/>
      <c r="E24" s="149"/>
      <c r="F24" s="149"/>
      <c r="G24" s="149"/>
      <c r="H24" s="138"/>
      <c r="I24" s="138"/>
      <c r="J24" s="138"/>
      <c r="K24" s="132"/>
      <c r="L24" s="148"/>
      <c r="M24" s="139"/>
      <c r="N24" s="139"/>
      <c r="O24" s="139"/>
      <c r="P24" s="139"/>
      <c r="Q24" s="139"/>
    </row>
    <row r="25" spans="1:17" ht="16" thickBot="1">
      <c r="A25" s="124"/>
      <c r="B25" s="194"/>
      <c r="C25" s="150"/>
      <c r="D25" s="149"/>
      <c r="E25" s="149"/>
      <c r="F25" s="149"/>
      <c r="G25" s="149"/>
      <c r="H25" s="138"/>
      <c r="I25" s="138"/>
      <c r="J25" s="138"/>
      <c r="K25" s="132"/>
      <c r="L25" s="148"/>
      <c r="M25" s="139"/>
      <c r="N25" s="139"/>
      <c r="O25" s="139"/>
      <c r="P25" s="139"/>
      <c r="Q25" s="139"/>
    </row>
    <row r="26" spans="1:17" ht="16" thickBot="1">
      <c r="A26" s="124"/>
      <c r="B26" s="195"/>
      <c r="C26" s="150"/>
      <c r="D26" s="149"/>
      <c r="E26" s="149"/>
      <c r="F26" s="149"/>
      <c r="G26" s="149"/>
      <c r="H26" s="138"/>
      <c r="I26" s="138"/>
      <c r="J26" s="138"/>
      <c r="K26" s="132"/>
      <c r="L26" s="136"/>
      <c r="M26" s="192"/>
      <c r="N26" s="191"/>
      <c r="O26" s="191"/>
      <c r="P26" s="191"/>
      <c r="Q26" s="191"/>
    </row>
    <row r="27" spans="1:17">
      <c r="A27" s="199"/>
      <c r="B27" s="199"/>
      <c r="C27" s="124"/>
      <c r="D27" s="124"/>
      <c r="E27" s="124"/>
      <c r="F27" s="124"/>
      <c r="G27" s="124"/>
      <c r="H27" s="124"/>
      <c r="I27" s="124"/>
      <c r="J27" s="124"/>
      <c r="K27" s="124"/>
      <c r="L27" s="124"/>
      <c r="M27" s="124"/>
      <c r="N27" s="124"/>
      <c r="O27" s="124"/>
      <c r="P27" s="124"/>
      <c r="Q27" s="124"/>
    </row>
    <row r="28" spans="1:17">
      <c r="A28" s="199"/>
      <c r="B28" s="199"/>
      <c r="C28" s="124"/>
      <c r="D28" s="124"/>
      <c r="E28" s="124"/>
      <c r="F28" s="124"/>
      <c r="G28" s="124"/>
      <c r="H28" s="124"/>
      <c r="I28" s="124"/>
      <c r="J28" s="124"/>
      <c r="K28" s="124"/>
      <c r="L28" s="124"/>
      <c r="M28" s="124"/>
      <c r="N28" s="124"/>
      <c r="O28" s="124"/>
      <c r="P28" s="124"/>
      <c r="Q28" s="124"/>
    </row>
    <row r="29" spans="1:17">
      <c r="A29" s="199"/>
      <c r="B29" s="199"/>
      <c r="C29" s="124"/>
      <c r="D29" s="124"/>
      <c r="E29" s="124"/>
      <c r="F29" s="124"/>
      <c r="G29" s="124"/>
      <c r="H29" s="124"/>
      <c r="I29" s="124"/>
      <c r="J29" s="124"/>
      <c r="K29" s="124"/>
      <c r="L29" s="124"/>
      <c r="M29" s="124"/>
      <c r="N29" s="124"/>
      <c r="O29" s="124"/>
      <c r="P29" s="124"/>
      <c r="Q29" s="124"/>
    </row>
    <row r="30" spans="1:17">
      <c r="A30" s="199"/>
      <c r="B30" s="199"/>
      <c r="C30" s="124"/>
      <c r="D30" s="124"/>
      <c r="E30" s="124"/>
      <c r="F30" s="124"/>
      <c r="G30" s="124"/>
      <c r="H30" s="124"/>
      <c r="I30" s="124"/>
      <c r="J30" s="124"/>
      <c r="K30" s="124"/>
      <c r="L30" s="124"/>
      <c r="M30" s="124"/>
      <c r="N30" s="124"/>
      <c r="O30" s="124"/>
      <c r="P30" s="124"/>
      <c r="Q30" s="124"/>
    </row>
    <row r="31" spans="1:17">
      <c r="A31" s="199"/>
      <c r="B31" s="199"/>
      <c r="C31" s="124"/>
      <c r="D31" s="124"/>
      <c r="E31" s="124"/>
      <c r="F31" s="124"/>
      <c r="G31" s="124"/>
      <c r="H31" s="124"/>
      <c r="I31" s="124"/>
      <c r="J31" s="124"/>
      <c r="K31" s="124"/>
      <c r="L31" s="124"/>
      <c r="M31" s="124"/>
      <c r="N31" s="124"/>
      <c r="O31" s="124"/>
      <c r="P31" s="124"/>
      <c r="Q31" s="124"/>
    </row>
    <row r="32" spans="1:17">
      <c r="A32" s="199"/>
      <c r="B32" s="199"/>
      <c r="C32" s="124"/>
      <c r="D32" s="124"/>
      <c r="E32" s="124"/>
      <c r="F32" s="124"/>
      <c r="G32" s="124"/>
      <c r="H32" s="124"/>
      <c r="I32" s="124"/>
      <c r="J32" s="124"/>
      <c r="K32" s="124"/>
      <c r="L32" s="124"/>
      <c r="M32" s="124"/>
      <c r="N32" s="124"/>
      <c r="O32" s="124"/>
      <c r="P32" s="124"/>
      <c r="Q32" s="124"/>
    </row>
    <row r="33" spans="1:17">
      <c r="A33" s="199"/>
      <c r="B33" s="199"/>
      <c r="C33" s="124"/>
      <c r="D33" s="124"/>
      <c r="E33" s="124"/>
      <c r="F33" s="124"/>
      <c r="G33" s="124"/>
      <c r="H33" s="124"/>
      <c r="I33" s="124"/>
      <c r="J33" s="124"/>
      <c r="K33" s="124"/>
      <c r="L33" s="124"/>
      <c r="M33" s="124"/>
      <c r="N33" s="124"/>
      <c r="O33" s="124"/>
      <c r="P33" s="124"/>
      <c r="Q33" s="124"/>
    </row>
    <row r="34" spans="1:17">
      <c r="A34" s="199"/>
      <c r="B34" s="199"/>
      <c r="C34" s="124"/>
      <c r="D34" s="124"/>
      <c r="E34" s="124"/>
      <c r="F34" s="124"/>
      <c r="G34" s="124"/>
      <c r="H34" s="124"/>
      <c r="I34" s="124"/>
      <c r="J34" s="124"/>
      <c r="K34" s="124"/>
      <c r="L34" s="124"/>
      <c r="M34" s="124"/>
      <c r="N34" s="124"/>
      <c r="O34" s="124"/>
      <c r="P34" s="124"/>
      <c r="Q34" s="124"/>
    </row>
    <row r="35" spans="1:17">
      <c r="A35" s="199"/>
      <c r="B35" s="199"/>
      <c r="C35" s="124"/>
      <c r="D35" s="124"/>
      <c r="E35" s="124"/>
      <c r="F35" s="124"/>
      <c r="G35" s="124"/>
      <c r="H35" s="124"/>
      <c r="I35" s="124"/>
      <c r="J35" s="124"/>
      <c r="K35" s="124"/>
      <c r="L35" s="124"/>
      <c r="M35" s="124"/>
      <c r="N35" s="124"/>
      <c r="O35" s="124"/>
      <c r="P35" s="124"/>
      <c r="Q35" s="124"/>
    </row>
    <row r="36" spans="1:17">
      <c r="A36" s="199"/>
      <c r="B36" s="199"/>
      <c r="C36" s="124"/>
      <c r="D36" s="124"/>
      <c r="E36" s="124"/>
      <c r="F36" s="124"/>
      <c r="G36" s="124"/>
      <c r="H36" s="124"/>
      <c r="I36" s="124"/>
      <c r="J36" s="124"/>
      <c r="K36" s="124"/>
      <c r="L36" s="124"/>
      <c r="M36" s="124"/>
      <c r="N36" s="124"/>
      <c r="O36" s="124"/>
      <c r="P36" s="124"/>
      <c r="Q36" s="124"/>
    </row>
    <row r="37" spans="1:17">
      <c r="A37" s="199"/>
      <c r="B37" s="199"/>
      <c r="C37" s="124"/>
      <c r="D37" s="124"/>
      <c r="E37" s="124"/>
      <c r="F37" s="124"/>
      <c r="G37" s="124"/>
      <c r="H37" s="124"/>
      <c r="I37" s="124"/>
      <c r="J37" s="124"/>
      <c r="K37" s="124"/>
      <c r="L37" s="124"/>
      <c r="M37" s="124"/>
      <c r="N37" s="124"/>
      <c r="O37" s="124"/>
      <c r="P37" s="124"/>
      <c r="Q37" s="124"/>
    </row>
    <row r="38" spans="1:17">
      <c r="A38" s="199"/>
      <c r="B38" s="199"/>
      <c r="C38" s="124"/>
      <c r="D38" s="124"/>
      <c r="E38" s="124"/>
      <c r="F38" s="124"/>
      <c r="G38" s="124"/>
      <c r="H38" s="124"/>
      <c r="I38" s="124"/>
      <c r="J38" s="124"/>
      <c r="K38" s="124"/>
      <c r="L38" s="124"/>
      <c r="M38" s="124"/>
      <c r="N38" s="124"/>
      <c r="O38" s="124"/>
      <c r="P38" s="124"/>
      <c r="Q38" s="124"/>
    </row>
    <row r="39" spans="1:17">
      <c r="A39" s="199"/>
      <c r="B39" s="199"/>
      <c r="C39" s="124"/>
      <c r="D39" s="124"/>
      <c r="E39" s="124"/>
      <c r="F39" s="124"/>
      <c r="G39" s="124"/>
      <c r="H39" s="124"/>
      <c r="I39" s="124"/>
      <c r="J39" s="124"/>
      <c r="K39" s="124"/>
      <c r="L39" s="124"/>
      <c r="M39" s="124"/>
      <c r="N39" s="124"/>
      <c r="O39" s="124"/>
      <c r="P39" s="124"/>
      <c r="Q39" s="124"/>
    </row>
    <row r="40" spans="1:17">
      <c r="A40" s="199"/>
      <c r="B40" s="199"/>
      <c r="C40" s="124"/>
      <c r="D40" s="124"/>
      <c r="E40" s="124"/>
      <c r="F40" s="124"/>
      <c r="G40" s="124"/>
      <c r="H40" s="124"/>
      <c r="I40" s="124"/>
      <c r="J40" s="124"/>
      <c r="K40" s="124"/>
      <c r="L40" s="124"/>
      <c r="M40" s="124"/>
      <c r="N40" s="124"/>
      <c r="O40" s="124"/>
      <c r="P40" s="124"/>
      <c r="Q40" s="124"/>
    </row>
    <row r="41" spans="1:17">
      <c r="A41" s="199"/>
      <c r="B41" s="199"/>
      <c r="C41" s="124"/>
      <c r="D41" s="124"/>
      <c r="E41" s="124"/>
      <c r="F41" s="124"/>
      <c r="G41" s="124"/>
      <c r="H41" s="124"/>
      <c r="I41" s="124"/>
      <c r="J41" s="124"/>
      <c r="K41" s="124"/>
      <c r="L41" s="124"/>
      <c r="M41" s="124"/>
      <c r="N41" s="124"/>
      <c r="O41" s="124"/>
      <c r="P41" s="124"/>
      <c r="Q41" s="124"/>
    </row>
    <row r="42" spans="1:17">
      <c r="A42" s="199"/>
      <c r="B42" s="199"/>
      <c r="C42" s="124"/>
      <c r="D42" s="124"/>
      <c r="E42" s="124"/>
      <c r="F42" s="124"/>
      <c r="G42" s="124"/>
      <c r="H42" s="124"/>
      <c r="I42" s="124"/>
      <c r="J42" s="124"/>
      <c r="K42" s="124"/>
      <c r="L42" s="124"/>
      <c r="M42" s="124"/>
      <c r="N42" s="124"/>
      <c r="O42" s="124"/>
      <c r="P42" s="124"/>
      <c r="Q42" s="124"/>
    </row>
    <row r="43" spans="1:17">
      <c r="A43" s="199"/>
      <c r="B43" s="199"/>
      <c r="C43" s="124"/>
      <c r="D43" s="124"/>
      <c r="E43" s="124"/>
      <c r="F43" s="124"/>
      <c r="G43" s="124"/>
      <c r="H43" s="124"/>
      <c r="I43" s="124"/>
      <c r="J43" s="124"/>
      <c r="K43" s="124"/>
      <c r="L43" s="124"/>
      <c r="M43" s="124"/>
      <c r="N43" s="124"/>
      <c r="O43" s="124"/>
      <c r="P43" s="124"/>
      <c r="Q43" s="124"/>
    </row>
    <row r="44" spans="1:17">
      <c r="A44" s="199"/>
      <c r="B44" s="199"/>
      <c r="C44" s="124"/>
      <c r="D44" s="124"/>
      <c r="E44" s="124"/>
      <c r="F44" s="124"/>
      <c r="G44" s="124"/>
      <c r="H44" s="124"/>
      <c r="I44" s="124"/>
      <c r="J44" s="124"/>
      <c r="K44" s="124"/>
      <c r="L44" s="124"/>
      <c r="M44" s="124"/>
      <c r="N44" s="124"/>
      <c r="O44" s="124"/>
      <c r="P44" s="124"/>
      <c r="Q44" s="124"/>
    </row>
    <row r="45" spans="1:17">
      <c r="A45" s="199"/>
      <c r="B45" s="199"/>
      <c r="C45" s="124"/>
      <c r="D45" s="124"/>
      <c r="E45" s="124"/>
      <c r="F45" s="124"/>
      <c r="G45" s="124"/>
      <c r="H45" s="124"/>
      <c r="I45" s="124"/>
      <c r="J45" s="124"/>
      <c r="K45" s="124"/>
      <c r="L45" s="124"/>
      <c r="M45" s="124"/>
      <c r="N45" s="124"/>
      <c r="O45" s="124"/>
      <c r="P45" s="124"/>
      <c r="Q45" s="124"/>
    </row>
    <row r="46" spans="1:17">
      <c r="A46" s="199"/>
      <c r="B46" s="199"/>
      <c r="C46" s="124"/>
      <c r="D46" s="124"/>
      <c r="E46" s="124"/>
      <c r="F46" s="124"/>
      <c r="G46" s="124"/>
      <c r="H46" s="124"/>
      <c r="I46" s="124"/>
      <c r="J46" s="124"/>
      <c r="K46" s="124"/>
      <c r="L46" s="124"/>
      <c r="M46" s="124"/>
      <c r="N46" s="124"/>
      <c r="O46" s="124"/>
      <c r="P46" s="124"/>
      <c r="Q46" s="124"/>
    </row>
    <row r="47" spans="1:17">
      <c r="A47" s="199"/>
      <c r="B47" s="199"/>
      <c r="C47" s="124"/>
      <c r="D47" s="124"/>
      <c r="E47" s="124"/>
      <c r="F47" s="124"/>
      <c r="G47" s="124"/>
      <c r="H47" s="124"/>
      <c r="I47" s="124"/>
      <c r="J47" s="124"/>
      <c r="K47" s="124"/>
      <c r="L47" s="124"/>
      <c r="M47" s="124"/>
      <c r="N47" s="124"/>
      <c r="O47" s="124"/>
      <c r="P47" s="124"/>
      <c r="Q47" s="124"/>
    </row>
    <row r="48" spans="1:17">
      <c r="A48" s="199"/>
      <c r="B48" s="199"/>
      <c r="C48" s="124"/>
      <c r="D48" s="124"/>
      <c r="E48" s="124"/>
      <c r="F48" s="124"/>
      <c r="G48" s="124"/>
      <c r="H48" s="124"/>
      <c r="I48" s="124"/>
      <c r="J48" s="124"/>
      <c r="K48" s="124"/>
      <c r="L48" s="124"/>
      <c r="M48" s="124"/>
      <c r="N48" s="124"/>
      <c r="O48" s="124"/>
      <c r="P48" s="124"/>
      <c r="Q48" s="124"/>
    </row>
    <row r="49" spans="1:17">
      <c r="A49" s="199"/>
      <c r="B49" s="199"/>
      <c r="C49" s="124"/>
      <c r="D49" s="124"/>
      <c r="E49" s="124"/>
      <c r="F49" s="124"/>
      <c r="G49" s="124"/>
      <c r="H49" s="124"/>
      <c r="I49" s="124"/>
      <c r="J49" s="124"/>
      <c r="K49" s="124"/>
      <c r="L49" s="124"/>
      <c r="M49" s="124"/>
      <c r="N49" s="124"/>
      <c r="O49" s="124"/>
      <c r="P49" s="124"/>
      <c r="Q49" s="124"/>
    </row>
    <row r="50" spans="1:17">
      <c r="A50" s="199"/>
      <c r="B50" s="199"/>
      <c r="C50" s="124"/>
      <c r="D50" s="124"/>
      <c r="E50" s="124"/>
      <c r="F50" s="124"/>
      <c r="G50" s="124"/>
      <c r="H50" s="124"/>
      <c r="I50" s="124"/>
      <c r="J50" s="124"/>
      <c r="K50" s="124"/>
      <c r="L50" s="124"/>
      <c r="M50" s="124"/>
      <c r="N50" s="124"/>
      <c r="O50" s="124"/>
      <c r="P50" s="124"/>
      <c r="Q50" s="124"/>
    </row>
    <row r="51" spans="1:17">
      <c r="A51" s="199"/>
      <c r="B51" s="199"/>
      <c r="C51" s="124"/>
      <c r="D51" s="124"/>
      <c r="E51" s="124"/>
      <c r="F51" s="124"/>
      <c r="G51" s="124"/>
      <c r="H51" s="124"/>
      <c r="I51" s="124"/>
      <c r="J51" s="124"/>
      <c r="K51" s="124"/>
      <c r="L51" s="124"/>
      <c r="M51" s="124"/>
      <c r="N51" s="124"/>
      <c r="O51" s="124"/>
      <c r="P51" s="124"/>
      <c r="Q51" s="124"/>
    </row>
    <row r="52" spans="1:17">
      <c r="A52" s="199"/>
      <c r="B52" s="199"/>
      <c r="C52" s="124"/>
      <c r="D52" s="124"/>
      <c r="E52" s="124"/>
      <c r="F52" s="124"/>
      <c r="G52" s="124"/>
      <c r="H52" s="124"/>
      <c r="I52" s="124"/>
      <c r="J52" s="124"/>
      <c r="K52" s="124"/>
      <c r="L52" s="124"/>
      <c r="M52" s="124"/>
      <c r="N52" s="124"/>
      <c r="O52" s="124"/>
      <c r="P52" s="124"/>
      <c r="Q52" s="124"/>
    </row>
    <row r="53" spans="1:17">
      <c r="A53" s="199"/>
      <c r="B53" s="199"/>
      <c r="C53" s="124"/>
      <c r="D53" s="124"/>
      <c r="E53" s="124"/>
      <c r="F53" s="124"/>
      <c r="G53" s="124"/>
      <c r="H53" s="124"/>
      <c r="I53" s="124"/>
      <c r="J53" s="124"/>
      <c r="K53" s="124"/>
      <c r="L53" s="124"/>
      <c r="M53" s="124"/>
      <c r="N53" s="124"/>
      <c r="O53" s="124"/>
      <c r="P53" s="124"/>
      <c r="Q53" s="124"/>
    </row>
    <row r="54" spans="1:17">
      <c r="A54" s="199"/>
      <c r="B54" s="199"/>
      <c r="C54" s="124"/>
      <c r="D54" s="124"/>
      <c r="E54" s="124"/>
      <c r="F54" s="124"/>
      <c r="G54" s="124"/>
      <c r="H54" s="124"/>
      <c r="I54" s="124"/>
      <c r="J54" s="124"/>
      <c r="K54" s="124"/>
      <c r="L54" s="124"/>
      <c r="M54" s="124"/>
      <c r="N54" s="124"/>
      <c r="O54" s="124"/>
      <c r="P54" s="124"/>
      <c r="Q54" s="124"/>
    </row>
    <row r="55" spans="1:17">
      <c r="A55" s="199"/>
      <c r="B55" s="199"/>
      <c r="C55" s="124"/>
      <c r="D55" s="124"/>
      <c r="E55" s="124"/>
      <c r="F55" s="124"/>
      <c r="G55" s="124"/>
      <c r="H55" s="124"/>
      <c r="I55" s="124"/>
      <c r="J55" s="124"/>
      <c r="K55" s="124"/>
      <c r="L55" s="124"/>
      <c r="M55" s="124"/>
      <c r="N55" s="124"/>
      <c r="O55" s="124"/>
      <c r="P55" s="124"/>
      <c r="Q55" s="124"/>
    </row>
    <row r="56" spans="1:17">
      <c r="A56" s="199"/>
      <c r="B56" s="199"/>
      <c r="C56" s="124"/>
      <c r="D56" s="124"/>
      <c r="E56" s="124"/>
      <c r="F56" s="124"/>
      <c r="G56" s="124"/>
      <c r="H56" s="124"/>
      <c r="I56" s="124"/>
      <c r="J56" s="124"/>
      <c r="K56" s="124"/>
      <c r="L56" s="124"/>
      <c r="M56" s="124"/>
      <c r="N56" s="124"/>
      <c r="O56" s="124"/>
      <c r="P56" s="124"/>
      <c r="Q56" s="124"/>
    </row>
    <row r="57" spans="1:17">
      <c r="A57" s="199"/>
      <c r="B57" s="199"/>
      <c r="C57" s="124"/>
      <c r="D57" s="124"/>
      <c r="E57" s="124"/>
      <c r="F57" s="124"/>
      <c r="G57" s="124"/>
      <c r="H57" s="124"/>
      <c r="I57" s="124"/>
      <c r="J57" s="124"/>
      <c r="K57" s="124"/>
      <c r="L57" s="124"/>
      <c r="M57" s="124"/>
      <c r="N57" s="124"/>
      <c r="O57" s="124"/>
      <c r="P57" s="124"/>
      <c r="Q57" s="124"/>
    </row>
    <row r="58" spans="1:17">
      <c r="A58" s="199"/>
      <c r="B58" s="199"/>
      <c r="C58" s="124"/>
      <c r="D58" s="124"/>
      <c r="E58" s="124"/>
      <c r="F58" s="124"/>
      <c r="G58" s="124"/>
      <c r="H58" s="124"/>
      <c r="I58" s="124"/>
      <c r="J58" s="124"/>
      <c r="K58" s="124"/>
      <c r="L58" s="124"/>
      <c r="M58" s="124"/>
      <c r="N58" s="124"/>
      <c r="O58" s="124"/>
      <c r="P58" s="124"/>
      <c r="Q58" s="124"/>
    </row>
    <row r="59" spans="1:17">
      <c r="A59" s="199"/>
      <c r="B59" s="199"/>
      <c r="C59" s="124"/>
      <c r="D59" s="124"/>
      <c r="E59" s="124"/>
      <c r="F59" s="124"/>
      <c r="G59" s="124"/>
      <c r="H59" s="124"/>
      <c r="I59" s="124"/>
      <c r="J59" s="124"/>
      <c r="K59" s="124"/>
      <c r="L59" s="124"/>
      <c r="M59" s="124"/>
      <c r="N59" s="124"/>
      <c r="O59" s="124"/>
      <c r="P59" s="124"/>
      <c r="Q59" s="124"/>
    </row>
    <row r="60" spans="1:17">
      <c r="A60" s="199"/>
      <c r="B60" s="199"/>
      <c r="C60" s="124"/>
      <c r="D60" s="124"/>
      <c r="E60" s="124"/>
      <c r="F60" s="124"/>
      <c r="G60" s="124"/>
      <c r="H60" s="124"/>
      <c r="I60" s="124"/>
      <c r="J60" s="124"/>
      <c r="K60" s="124"/>
      <c r="L60" s="124"/>
      <c r="M60" s="124"/>
      <c r="N60" s="124"/>
      <c r="O60" s="124"/>
      <c r="P60" s="124"/>
      <c r="Q60" s="124"/>
    </row>
    <row r="61" spans="1:17">
      <c r="A61" s="199"/>
      <c r="B61" s="199"/>
      <c r="C61" s="124"/>
      <c r="D61" s="124"/>
      <c r="E61" s="124"/>
      <c r="F61" s="124"/>
      <c r="G61" s="124"/>
      <c r="H61" s="124"/>
      <c r="I61" s="124"/>
      <c r="J61" s="124"/>
      <c r="K61" s="124"/>
      <c r="L61" s="124"/>
      <c r="M61" s="124"/>
      <c r="N61" s="124"/>
      <c r="O61" s="124"/>
      <c r="P61" s="124"/>
      <c r="Q61" s="124"/>
    </row>
    <row r="62" spans="1:17">
      <c r="A62" s="199"/>
      <c r="B62" s="199"/>
      <c r="C62" s="124"/>
      <c r="D62" s="124"/>
      <c r="E62" s="124"/>
      <c r="F62" s="124"/>
      <c r="G62" s="124"/>
      <c r="H62" s="124"/>
      <c r="I62" s="124"/>
      <c r="J62" s="124"/>
      <c r="K62" s="124"/>
      <c r="L62" s="124"/>
      <c r="M62" s="124"/>
      <c r="N62" s="124"/>
      <c r="O62" s="124"/>
      <c r="P62" s="124"/>
      <c r="Q62" s="124"/>
    </row>
    <row r="63" spans="1:17">
      <c r="A63" s="199"/>
      <c r="B63" s="199"/>
      <c r="C63" s="124"/>
      <c r="D63" s="124"/>
      <c r="E63" s="124"/>
      <c r="F63" s="124"/>
      <c r="G63" s="124"/>
      <c r="H63" s="124"/>
      <c r="I63" s="124"/>
      <c r="J63" s="124"/>
      <c r="K63" s="124"/>
      <c r="L63" s="124"/>
      <c r="M63" s="124"/>
      <c r="N63" s="124"/>
      <c r="O63" s="124"/>
      <c r="P63" s="124"/>
      <c r="Q63" s="124"/>
    </row>
    <row r="64" spans="1:17">
      <c r="A64" s="199"/>
      <c r="B64" s="199"/>
      <c r="C64" s="124"/>
      <c r="D64" s="124"/>
      <c r="E64" s="124"/>
      <c r="F64" s="124"/>
      <c r="G64" s="124"/>
      <c r="H64" s="124"/>
      <c r="I64" s="124"/>
      <c r="J64" s="124"/>
      <c r="K64" s="124"/>
      <c r="L64" s="124"/>
      <c r="M64" s="124"/>
      <c r="N64" s="124"/>
      <c r="O64" s="124"/>
      <c r="P64" s="124"/>
      <c r="Q64" s="124"/>
    </row>
    <row r="65" spans="1:17">
      <c r="A65" s="199"/>
      <c r="B65" s="199"/>
      <c r="C65" s="124"/>
      <c r="D65" s="124"/>
      <c r="E65" s="124"/>
      <c r="F65" s="124"/>
      <c r="G65" s="124"/>
      <c r="H65" s="124"/>
      <c r="I65" s="124"/>
      <c r="J65" s="124"/>
      <c r="K65" s="124"/>
      <c r="L65" s="124"/>
      <c r="M65" s="124"/>
      <c r="N65" s="124"/>
      <c r="O65" s="124"/>
      <c r="P65" s="124"/>
      <c r="Q65" s="124"/>
    </row>
    <row r="66" spans="1:17">
      <c r="A66" s="199"/>
      <c r="B66" s="199"/>
      <c r="C66" s="124"/>
      <c r="D66" s="124"/>
      <c r="E66" s="124"/>
      <c r="F66" s="124"/>
      <c r="G66" s="124"/>
      <c r="H66" s="124"/>
      <c r="I66" s="124"/>
      <c r="J66" s="124"/>
      <c r="K66" s="124"/>
      <c r="L66" s="124"/>
      <c r="M66" s="124"/>
      <c r="N66" s="124"/>
      <c r="O66" s="124"/>
      <c r="P66" s="124"/>
      <c r="Q66" s="124"/>
    </row>
    <row r="67" spans="1:17">
      <c r="A67" s="199"/>
      <c r="B67" s="199"/>
      <c r="C67" s="124"/>
      <c r="D67" s="124"/>
      <c r="E67" s="124"/>
      <c r="F67" s="124"/>
      <c r="G67" s="124"/>
      <c r="H67" s="124"/>
      <c r="I67" s="124"/>
      <c r="J67" s="124"/>
      <c r="K67" s="124"/>
      <c r="L67" s="124"/>
      <c r="M67" s="124"/>
      <c r="N67" s="124"/>
      <c r="O67" s="124"/>
      <c r="P67" s="124"/>
      <c r="Q67" s="124"/>
    </row>
    <row r="68" spans="1:17">
      <c r="A68" s="199"/>
      <c r="B68" s="199"/>
      <c r="C68" s="124"/>
      <c r="D68" s="124"/>
      <c r="E68" s="124"/>
      <c r="F68" s="124"/>
      <c r="G68" s="124"/>
      <c r="H68" s="124"/>
      <c r="I68" s="124"/>
      <c r="J68" s="124"/>
      <c r="K68" s="124"/>
      <c r="L68" s="124"/>
      <c r="M68" s="124"/>
      <c r="N68" s="124"/>
      <c r="O68" s="124"/>
      <c r="P68" s="124"/>
      <c r="Q68" s="124"/>
    </row>
    <row r="69" spans="1:17">
      <c r="A69" s="199"/>
      <c r="B69" s="199"/>
      <c r="C69" s="124"/>
      <c r="D69" s="124"/>
      <c r="E69" s="124"/>
      <c r="F69" s="124"/>
      <c r="G69" s="124"/>
      <c r="H69" s="124"/>
      <c r="I69" s="124"/>
      <c r="J69" s="124"/>
      <c r="K69" s="124"/>
      <c r="L69" s="124"/>
      <c r="M69" s="124"/>
      <c r="N69" s="124"/>
      <c r="O69" s="124"/>
      <c r="P69" s="124"/>
      <c r="Q69" s="124"/>
    </row>
    <row r="70" spans="1:17">
      <c r="A70" s="199"/>
      <c r="B70" s="199"/>
      <c r="C70" s="124"/>
      <c r="D70" s="124"/>
      <c r="E70" s="124"/>
      <c r="F70" s="124"/>
      <c r="G70" s="124"/>
      <c r="H70" s="124"/>
      <c r="I70" s="124"/>
      <c r="J70" s="124"/>
      <c r="K70" s="124"/>
      <c r="L70" s="124"/>
      <c r="M70" s="124"/>
      <c r="N70" s="124"/>
      <c r="O70" s="124"/>
      <c r="P70" s="124"/>
      <c r="Q70" s="124"/>
    </row>
    <row r="71" spans="1:17">
      <c r="A71" s="199"/>
      <c r="B71" s="199"/>
      <c r="C71" s="124"/>
      <c r="D71" s="124"/>
      <c r="E71" s="124"/>
      <c r="F71" s="124"/>
      <c r="G71" s="124"/>
      <c r="H71" s="124"/>
      <c r="I71" s="124"/>
      <c r="J71" s="124"/>
      <c r="K71" s="124"/>
      <c r="L71" s="124"/>
      <c r="M71" s="124"/>
      <c r="N71" s="124"/>
      <c r="O71" s="124"/>
      <c r="P71" s="124"/>
      <c r="Q71" s="124"/>
    </row>
    <row r="72" spans="1:17">
      <c r="A72" s="199"/>
      <c r="B72" s="199"/>
      <c r="C72" s="124"/>
      <c r="D72" s="124"/>
      <c r="E72" s="124"/>
      <c r="F72" s="124"/>
      <c r="G72" s="124"/>
      <c r="H72" s="124"/>
      <c r="I72" s="124"/>
      <c r="J72" s="124"/>
      <c r="K72" s="124"/>
      <c r="L72" s="124"/>
      <c r="M72" s="124"/>
      <c r="N72" s="124"/>
      <c r="O72" s="124"/>
      <c r="P72" s="124"/>
      <c r="Q72" s="124"/>
    </row>
    <row r="73" spans="1:17">
      <c r="A73" s="199"/>
      <c r="B73" s="199"/>
      <c r="C73" s="124"/>
      <c r="D73" s="124"/>
      <c r="E73" s="124"/>
      <c r="F73" s="124"/>
      <c r="G73" s="124"/>
      <c r="H73" s="124"/>
      <c r="I73" s="124"/>
      <c r="J73" s="124"/>
      <c r="K73" s="124"/>
      <c r="L73" s="124"/>
      <c r="M73" s="124"/>
      <c r="N73" s="124"/>
      <c r="O73" s="124"/>
      <c r="P73" s="124"/>
      <c r="Q73" s="124"/>
    </row>
    <row r="74" spans="1:17">
      <c r="A74" s="199"/>
      <c r="B74" s="199"/>
      <c r="C74" s="124"/>
      <c r="D74" s="124"/>
      <c r="E74" s="124"/>
      <c r="F74" s="124"/>
      <c r="G74" s="124"/>
      <c r="H74" s="124"/>
      <c r="I74" s="124"/>
      <c r="J74" s="124"/>
      <c r="K74" s="124"/>
      <c r="L74" s="124"/>
      <c r="M74" s="124"/>
      <c r="N74" s="124"/>
      <c r="O74" s="124"/>
      <c r="P74" s="124"/>
      <c r="Q74" s="124"/>
    </row>
    <row r="75" spans="1:17">
      <c r="A75" s="199"/>
      <c r="B75" s="199"/>
      <c r="C75" s="124"/>
      <c r="D75" s="124"/>
      <c r="E75" s="124"/>
      <c r="F75" s="124"/>
      <c r="G75" s="124"/>
      <c r="H75" s="124"/>
      <c r="I75" s="124"/>
      <c r="J75" s="124"/>
      <c r="K75" s="124"/>
      <c r="L75" s="124"/>
      <c r="M75" s="124"/>
      <c r="N75" s="124"/>
      <c r="O75" s="124"/>
      <c r="P75" s="124"/>
      <c r="Q75" s="124"/>
    </row>
    <row r="76" spans="1:17">
      <c r="A76" s="199"/>
      <c r="B76" s="199"/>
      <c r="C76" s="124"/>
      <c r="D76" s="124"/>
      <c r="E76" s="124"/>
      <c r="F76" s="124"/>
      <c r="G76" s="124"/>
      <c r="H76" s="124"/>
      <c r="I76" s="124"/>
      <c r="J76" s="124"/>
      <c r="K76" s="124"/>
      <c r="L76" s="124"/>
      <c r="M76" s="124"/>
      <c r="N76" s="124"/>
      <c r="O76" s="124"/>
      <c r="P76" s="124"/>
      <c r="Q76" s="124"/>
    </row>
    <row r="77" spans="1:17">
      <c r="A77" s="199"/>
      <c r="B77" s="199"/>
      <c r="C77" s="124"/>
      <c r="D77" s="124"/>
      <c r="E77" s="124"/>
      <c r="F77" s="124"/>
      <c r="G77" s="124"/>
      <c r="H77" s="124"/>
      <c r="I77" s="124"/>
      <c r="J77" s="124"/>
      <c r="K77" s="124"/>
      <c r="L77" s="124"/>
      <c r="M77" s="124"/>
      <c r="N77" s="124"/>
      <c r="O77" s="124"/>
      <c r="P77" s="124"/>
      <c r="Q77" s="124"/>
    </row>
    <row r="78" spans="1:17">
      <c r="A78" s="199"/>
      <c r="B78" s="199"/>
      <c r="C78" s="124"/>
      <c r="D78" s="124"/>
      <c r="E78" s="124"/>
      <c r="F78" s="124"/>
      <c r="G78" s="124"/>
      <c r="H78" s="124"/>
      <c r="I78" s="124"/>
      <c r="J78" s="124"/>
      <c r="K78" s="124"/>
      <c r="L78" s="124"/>
      <c r="M78" s="124"/>
      <c r="N78" s="124"/>
      <c r="O78" s="124"/>
      <c r="P78" s="124"/>
      <c r="Q78" s="124"/>
    </row>
    <row r="79" spans="1:17">
      <c r="A79" s="199"/>
      <c r="B79" s="199"/>
      <c r="C79" s="124"/>
      <c r="D79" s="124"/>
      <c r="E79" s="124"/>
      <c r="F79" s="124"/>
      <c r="G79" s="124"/>
      <c r="H79" s="124"/>
      <c r="I79" s="124"/>
      <c r="J79" s="124"/>
      <c r="K79" s="124"/>
      <c r="L79" s="124"/>
      <c r="M79" s="124"/>
      <c r="N79" s="124"/>
      <c r="O79" s="124"/>
      <c r="P79" s="124"/>
      <c r="Q79" s="124"/>
    </row>
    <row r="80" spans="1:17">
      <c r="A80" s="199"/>
      <c r="B80" s="199"/>
      <c r="C80" s="124"/>
      <c r="D80" s="124"/>
      <c r="E80" s="124"/>
      <c r="F80" s="124"/>
      <c r="G80" s="124"/>
      <c r="H80" s="124"/>
      <c r="I80" s="124"/>
      <c r="J80" s="124"/>
      <c r="K80" s="124"/>
      <c r="L80" s="124"/>
      <c r="M80" s="124"/>
      <c r="N80" s="124"/>
      <c r="O80" s="124"/>
      <c r="P80" s="124"/>
      <c r="Q80" s="124"/>
    </row>
    <row r="81" spans="1:17">
      <c r="A81" s="199"/>
      <c r="B81" s="199"/>
      <c r="C81" s="124"/>
      <c r="D81" s="124"/>
      <c r="E81" s="124"/>
      <c r="F81" s="124"/>
      <c r="G81" s="124"/>
      <c r="H81" s="124"/>
      <c r="I81" s="124"/>
      <c r="J81" s="124"/>
      <c r="K81" s="124"/>
      <c r="L81" s="124"/>
      <c r="M81" s="124"/>
      <c r="N81" s="124"/>
      <c r="O81" s="124"/>
      <c r="P81" s="124"/>
      <c r="Q81" s="124"/>
    </row>
    <row r="82" spans="1:17">
      <c r="A82" s="199"/>
      <c r="B82" s="199"/>
      <c r="C82" s="124"/>
      <c r="D82" s="124"/>
      <c r="E82" s="124"/>
      <c r="F82" s="124"/>
      <c r="G82" s="124"/>
      <c r="H82" s="124"/>
      <c r="I82" s="124"/>
      <c r="J82" s="124"/>
      <c r="K82" s="124"/>
      <c r="L82" s="124"/>
      <c r="M82" s="124"/>
      <c r="N82" s="124"/>
      <c r="O82" s="124"/>
      <c r="P82" s="124"/>
      <c r="Q82" s="124"/>
    </row>
    <row r="83" spans="1:17">
      <c r="A83" s="199"/>
      <c r="B83" s="199"/>
      <c r="C83" s="124"/>
      <c r="D83" s="124"/>
      <c r="E83" s="124"/>
      <c r="F83" s="124"/>
      <c r="G83" s="124"/>
      <c r="H83" s="124"/>
      <c r="I83" s="124"/>
      <c r="J83" s="124"/>
      <c r="K83" s="124"/>
      <c r="L83" s="124"/>
      <c r="M83" s="124"/>
      <c r="N83" s="124"/>
      <c r="O83" s="124"/>
      <c r="P83" s="124"/>
      <c r="Q83" s="124"/>
    </row>
    <row r="84" spans="1:17">
      <c r="A84" s="199"/>
      <c r="B84" s="199"/>
      <c r="C84" s="124"/>
      <c r="D84" s="124"/>
      <c r="E84" s="124"/>
      <c r="F84" s="124"/>
      <c r="G84" s="124"/>
      <c r="H84" s="124"/>
      <c r="I84" s="124"/>
      <c r="J84" s="124"/>
      <c r="K84" s="124"/>
      <c r="L84" s="124"/>
      <c r="M84" s="124"/>
      <c r="N84" s="124"/>
      <c r="O84" s="124"/>
      <c r="P84" s="124"/>
      <c r="Q84" s="124"/>
    </row>
    <row r="85" spans="1:17">
      <c r="A85" s="199"/>
      <c r="B85" s="199"/>
      <c r="C85" s="124"/>
      <c r="D85" s="124"/>
      <c r="E85" s="124"/>
      <c r="F85" s="124"/>
      <c r="G85" s="124"/>
      <c r="H85" s="124"/>
      <c r="I85" s="124"/>
      <c r="J85" s="124"/>
      <c r="K85" s="124"/>
      <c r="L85" s="124"/>
      <c r="M85" s="124"/>
      <c r="N85" s="124"/>
      <c r="O85" s="124"/>
      <c r="P85" s="124"/>
      <c r="Q85" s="124"/>
    </row>
    <row r="86" spans="1:17">
      <c r="A86" s="199"/>
      <c r="B86" s="199"/>
      <c r="C86" s="124"/>
      <c r="D86" s="124"/>
      <c r="E86" s="124"/>
      <c r="F86" s="124"/>
      <c r="G86" s="124"/>
      <c r="H86" s="124"/>
      <c r="I86" s="124"/>
      <c r="J86" s="124"/>
      <c r="K86" s="124"/>
      <c r="L86" s="124"/>
      <c r="M86" s="124"/>
      <c r="N86" s="124"/>
      <c r="O86" s="124"/>
      <c r="P86" s="124"/>
      <c r="Q86" s="124"/>
    </row>
    <row r="87" spans="1:17">
      <c r="A87" s="199"/>
      <c r="B87" s="199"/>
      <c r="C87" s="124"/>
      <c r="D87" s="124"/>
      <c r="E87" s="124"/>
      <c r="F87" s="124"/>
      <c r="G87" s="124"/>
      <c r="H87" s="124"/>
      <c r="I87" s="124"/>
      <c r="J87" s="124"/>
      <c r="K87" s="124"/>
      <c r="L87" s="124"/>
      <c r="M87" s="124"/>
      <c r="N87" s="124"/>
      <c r="O87" s="124"/>
      <c r="P87" s="124"/>
      <c r="Q87" s="124"/>
    </row>
    <row r="88" spans="1:17">
      <c r="A88" s="199"/>
      <c r="B88" s="199"/>
      <c r="C88" s="124"/>
      <c r="D88" s="124"/>
      <c r="E88" s="124"/>
      <c r="F88" s="124"/>
      <c r="G88" s="124"/>
      <c r="H88" s="124"/>
      <c r="I88" s="124"/>
      <c r="J88" s="124"/>
      <c r="K88" s="124"/>
      <c r="L88" s="124"/>
      <c r="M88" s="124"/>
      <c r="N88" s="124"/>
      <c r="O88" s="124"/>
      <c r="P88" s="124"/>
      <c r="Q88" s="124"/>
    </row>
    <row r="89" spans="1:17">
      <c r="A89" s="199"/>
      <c r="B89" s="199"/>
      <c r="C89" s="124"/>
      <c r="D89" s="124"/>
      <c r="E89" s="124"/>
      <c r="F89" s="124"/>
      <c r="G89" s="124"/>
      <c r="H89" s="124"/>
      <c r="I89" s="124"/>
      <c r="J89" s="124"/>
      <c r="K89" s="124"/>
      <c r="L89" s="124"/>
      <c r="M89" s="124"/>
      <c r="N89" s="124"/>
      <c r="O89" s="124"/>
      <c r="P89" s="124"/>
      <c r="Q89" s="124"/>
    </row>
    <row r="90" spans="1:17">
      <c r="A90" s="199"/>
      <c r="B90" s="199"/>
      <c r="C90" s="124"/>
      <c r="D90" s="124"/>
      <c r="E90" s="124"/>
      <c r="F90" s="124"/>
      <c r="G90" s="124"/>
      <c r="H90" s="124"/>
      <c r="I90" s="124"/>
      <c r="J90" s="124"/>
      <c r="K90" s="124"/>
      <c r="L90" s="124"/>
      <c r="M90" s="124"/>
      <c r="N90" s="124"/>
      <c r="O90" s="124"/>
      <c r="P90" s="124"/>
      <c r="Q90" s="124"/>
    </row>
    <row r="91" spans="1:17">
      <c r="A91" s="199"/>
      <c r="B91" s="199"/>
      <c r="C91" s="124"/>
      <c r="D91" s="124"/>
      <c r="E91" s="124"/>
      <c r="F91" s="124"/>
      <c r="G91" s="124"/>
      <c r="H91" s="124"/>
      <c r="I91" s="124"/>
      <c r="J91" s="124"/>
      <c r="K91" s="124"/>
      <c r="L91" s="124"/>
      <c r="M91" s="124"/>
      <c r="N91" s="124"/>
      <c r="O91" s="124"/>
      <c r="P91" s="124"/>
      <c r="Q91" s="124"/>
    </row>
    <row r="92" spans="1:17">
      <c r="A92" s="199"/>
      <c r="B92" s="199"/>
      <c r="C92" s="124"/>
      <c r="D92" s="124"/>
      <c r="E92" s="124"/>
      <c r="F92" s="124"/>
      <c r="G92" s="124"/>
      <c r="H92" s="124"/>
      <c r="I92" s="124"/>
      <c r="J92" s="124"/>
      <c r="K92" s="124"/>
      <c r="L92" s="124"/>
      <c r="M92" s="124"/>
      <c r="N92" s="124"/>
      <c r="O92" s="124"/>
      <c r="P92" s="124"/>
      <c r="Q92" s="124"/>
    </row>
    <row r="93" spans="1:17">
      <c r="A93" s="199"/>
      <c r="B93" s="199"/>
      <c r="C93" s="124"/>
      <c r="D93" s="124"/>
      <c r="E93" s="124"/>
      <c r="F93" s="124"/>
      <c r="G93" s="124"/>
      <c r="H93" s="124"/>
      <c r="I93" s="124"/>
      <c r="J93" s="124"/>
      <c r="K93" s="124"/>
      <c r="L93" s="124"/>
      <c r="M93" s="124"/>
      <c r="N93" s="124"/>
      <c r="O93" s="124"/>
      <c r="P93" s="124"/>
      <c r="Q93" s="124"/>
    </row>
    <row r="94" spans="1:17">
      <c r="A94" s="199"/>
      <c r="B94" s="199"/>
      <c r="C94" s="124"/>
      <c r="D94" s="124"/>
      <c r="E94" s="124"/>
      <c r="F94" s="124"/>
      <c r="G94" s="124"/>
      <c r="H94" s="124"/>
      <c r="I94" s="124"/>
      <c r="J94" s="124"/>
      <c r="K94" s="124"/>
      <c r="L94" s="124"/>
      <c r="M94" s="124"/>
      <c r="N94" s="124"/>
      <c r="O94" s="124"/>
      <c r="P94" s="124"/>
      <c r="Q94" s="124"/>
    </row>
    <row r="95" spans="1:17">
      <c r="A95" s="199"/>
      <c r="B95" s="199"/>
      <c r="C95" s="124"/>
      <c r="D95" s="124"/>
      <c r="E95" s="124"/>
      <c r="F95" s="124"/>
      <c r="G95" s="124"/>
      <c r="H95" s="124"/>
      <c r="I95" s="124"/>
      <c r="J95" s="124"/>
      <c r="K95" s="124"/>
      <c r="L95" s="124"/>
      <c r="M95" s="124"/>
      <c r="N95" s="124"/>
      <c r="O95" s="124"/>
      <c r="P95" s="124"/>
      <c r="Q95" s="124"/>
    </row>
    <row r="96" spans="1:17">
      <c r="A96" s="199"/>
      <c r="B96" s="199"/>
      <c r="C96" s="124"/>
      <c r="D96" s="124"/>
      <c r="E96" s="124"/>
      <c r="F96" s="124"/>
      <c r="G96" s="124"/>
      <c r="H96" s="124"/>
      <c r="I96" s="124"/>
      <c r="J96" s="124"/>
      <c r="K96" s="124"/>
      <c r="L96" s="124"/>
      <c r="M96" s="124"/>
      <c r="N96" s="124"/>
      <c r="O96" s="124"/>
      <c r="P96" s="124"/>
      <c r="Q96" s="124"/>
    </row>
    <row r="97" spans="1:17">
      <c r="A97" s="199"/>
      <c r="B97" s="199"/>
      <c r="C97" s="124"/>
      <c r="D97" s="124"/>
      <c r="E97" s="124"/>
      <c r="F97" s="124"/>
      <c r="G97" s="124"/>
      <c r="H97" s="124"/>
      <c r="I97" s="124"/>
      <c r="J97" s="124"/>
      <c r="K97" s="124"/>
      <c r="L97" s="124"/>
      <c r="M97" s="124"/>
      <c r="N97" s="124"/>
      <c r="O97" s="124"/>
      <c r="P97" s="124"/>
      <c r="Q97" s="124"/>
    </row>
    <row r="98" spans="1:17">
      <c r="A98" s="199"/>
      <c r="B98" s="199"/>
      <c r="C98" s="124"/>
      <c r="D98" s="124"/>
      <c r="E98" s="124"/>
      <c r="F98" s="124"/>
      <c r="G98" s="124"/>
      <c r="H98" s="124"/>
      <c r="I98" s="124"/>
      <c r="J98" s="124"/>
      <c r="K98" s="124"/>
      <c r="L98" s="124"/>
      <c r="M98" s="124"/>
      <c r="N98" s="124"/>
      <c r="O98" s="124"/>
      <c r="P98" s="124"/>
      <c r="Q98" s="124"/>
    </row>
    <row r="99" spans="1:17">
      <c r="A99" s="199"/>
      <c r="B99" s="199"/>
      <c r="C99" s="124"/>
      <c r="D99" s="124"/>
      <c r="E99" s="124"/>
      <c r="F99" s="124"/>
      <c r="G99" s="124"/>
      <c r="H99" s="124"/>
      <c r="I99" s="124"/>
      <c r="J99" s="124"/>
      <c r="K99" s="124"/>
      <c r="L99" s="124"/>
      <c r="M99" s="124"/>
      <c r="N99" s="124"/>
      <c r="O99" s="124"/>
      <c r="P99" s="124"/>
      <c r="Q99" s="124"/>
    </row>
    <row r="100" spans="1:17">
      <c r="A100" s="199"/>
      <c r="B100" s="199"/>
      <c r="C100" s="124"/>
      <c r="D100" s="124"/>
      <c r="E100" s="124"/>
      <c r="F100" s="124"/>
      <c r="G100" s="124"/>
      <c r="H100" s="124"/>
      <c r="I100" s="124"/>
      <c r="J100" s="124"/>
      <c r="K100" s="124"/>
      <c r="L100" s="124"/>
      <c r="M100" s="124"/>
      <c r="N100" s="124"/>
      <c r="O100" s="124"/>
      <c r="P100" s="124"/>
      <c r="Q100" s="124"/>
    </row>
    <row r="101" spans="1:17">
      <c r="A101" s="199"/>
      <c r="B101" s="199"/>
      <c r="C101" s="124"/>
      <c r="D101" s="124"/>
      <c r="E101" s="124"/>
      <c r="F101" s="124"/>
      <c r="G101" s="124"/>
      <c r="H101" s="124"/>
      <c r="I101" s="124"/>
      <c r="J101" s="124"/>
      <c r="K101" s="124"/>
      <c r="L101" s="124"/>
      <c r="M101" s="124"/>
      <c r="N101" s="124"/>
      <c r="O101" s="124"/>
      <c r="P101" s="124"/>
      <c r="Q101" s="124"/>
    </row>
    <row r="102" spans="1:17">
      <c r="A102" s="199"/>
      <c r="B102" s="199"/>
      <c r="C102" s="124"/>
      <c r="D102" s="124"/>
      <c r="E102" s="124"/>
      <c r="F102" s="124"/>
      <c r="G102" s="124"/>
      <c r="H102" s="124"/>
      <c r="I102" s="124"/>
      <c r="J102" s="124"/>
      <c r="K102" s="124"/>
      <c r="L102" s="124"/>
      <c r="M102" s="124"/>
      <c r="N102" s="124"/>
      <c r="O102" s="124"/>
      <c r="P102" s="124"/>
      <c r="Q102" s="124"/>
    </row>
    <row r="103" spans="1:17">
      <c r="A103" s="199"/>
      <c r="B103" s="199"/>
      <c r="C103" s="124"/>
      <c r="D103" s="124"/>
      <c r="E103" s="124"/>
      <c r="F103" s="124"/>
      <c r="G103" s="124"/>
      <c r="H103" s="124"/>
      <c r="I103" s="124"/>
      <c r="J103" s="124"/>
      <c r="K103" s="124"/>
      <c r="L103" s="124"/>
      <c r="M103" s="124"/>
      <c r="N103" s="124"/>
      <c r="O103" s="124"/>
      <c r="P103" s="124"/>
      <c r="Q103" s="124"/>
    </row>
    <row r="104" spans="1:17">
      <c r="A104" s="199"/>
      <c r="B104" s="199"/>
      <c r="C104" s="124"/>
      <c r="D104" s="124"/>
      <c r="E104" s="124"/>
      <c r="F104" s="124"/>
      <c r="G104" s="124"/>
      <c r="H104" s="124"/>
      <c r="I104" s="124"/>
      <c r="J104" s="124"/>
      <c r="K104" s="124"/>
      <c r="L104" s="124"/>
      <c r="M104" s="124"/>
      <c r="N104" s="124"/>
      <c r="O104" s="124"/>
      <c r="P104" s="124"/>
      <c r="Q104" s="124"/>
    </row>
    <row r="105" spans="1:17">
      <c r="A105" s="199"/>
      <c r="B105" s="199"/>
      <c r="C105" s="124"/>
      <c r="D105" s="124"/>
      <c r="E105" s="124"/>
      <c r="F105" s="124"/>
      <c r="G105" s="124"/>
      <c r="H105" s="124"/>
      <c r="I105" s="124"/>
      <c r="J105" s="124"/>
      <c r="K105" s="124"/>
      <c r="L105" s="124"/>
      <c r="M105" s="124"/>
      <c r="N105" s="124"/>
      <c r="O105" s="124"/>
      <c r="P105" s="124"/>
      <c r="Q105" s="124"/>
    </row>
    <row r="106" spans="1:17">
      <c r="A106" s="199"/>
      <c r="B106" s="199"/>
      <c r="C106" s="124"/>
      <c r="D106" s="124"/>
      <c r="E106" s="124"/>
      <c r="F106" s="124"/>
      <c r="G106" s="124"/>
      <c r="H106" s="124"/>
      <c r="I106" s="124"/>
      <c r="J106" s="124"/>
      <c r="K106" s="124"/>
      <c r="L106" s="124"/>
      <c r="M106" s="124"/>
      <c r="N106" s="124"/>
      <c r="O106" s="124"/>
      <c r="P106" s="124"/>
      <c r="Q106" s="124"/>
    </row>
    <row r="107" spans="1:17">
      <c r="A107" s="199"/>
      <c r="B107" s="199"/>
      <c r="C107" s="124"/>
      <c r="D107" s="124"/>
      <c r="E107" s="124"/>
      <c r="F107" s="124"/>
      <c r="G107" s="124"/>
      <c r="H107" s="124"/>
      <c r="I107" s="124"/>
      <c r="J107" s="124"/>
      <c r="K107" s="124"/>
      <c r="L107" s="124"/>
      <c r="M107" s="124"/>
      <c r="N107" s="124"/>
      <c r="O107" s="124"/>
      <c r="P107" s="124"/>
      <c r="Q107" s="124"/>
    </row>
    <row r="108" spans="1:17">
      <c r="A108" s="199"/>
      <c r="B108" s="199"/>
      <c r="C108" s="124"/>
      <c r="D108" s="124"/>
      <c r="E108" s="124"/>
      <c r="F108" s="124"/>
      <c r="G108" s="124"/>
      <c r="H108" s="124"/>
      <c r="I108" s="124"/>
      <c r="J108" s="124"/>
      <c r="K108" s="124"/>
      <c r="L108" s="124"/>
      <c r="M108" s="124"/>
      <c r="N108" s="124"/>
      <c r="O108" s="124"/>
      <c r="P108" s="124"/>
      <c r="Q108" s="124"/>
    </row>
    <row r="109" spans="1:17">
      <c r="A109" s="199"/>
      <c r="B109" s="199"/>
      <c r="C109" s="124"/>
      <c r="D109" s="124"/>
      <c r="E109" s="124"/>
      <c r="F109" s="124"/>
      <c r="G109" s="124"/>
      <c r="H109" s="124"/>
      <c r="I109" s="124"/>
      <c r="J109" s="124"/>
      <c r="K109" s="124"/>
      <c r="L109" s="124"/>
      <c r="M109" s="124"/>
      <c r="N109" s="124"/>
      <c r="O109" s="124"/>
      <c r="P109" s="124"/>
      <c r="Q109" s="124"/>
    </row>
    <row r="110" spans="1:17">
      <c r="A110" s="199"/>
      <c r="B110" s="199"/>
      <c r="C110" s="124"/>
      <c r="D110" s="124"/>
      <c r="E110" s="124"/>
      <c r="F110" s="124"/>
      <c r="G110" s="124"/>
      <c r="H110" s="124"/>
      <c r="I110" s="124"/>
      <c r="J110" s="124"/>
      <c r="K110" s="124"/>
      <c r="L110" s="124"/>
      <c r="M110" s="124"/>
      <c r="N110" s="124"/>
      <c r="O110" s="124"/>
      <c r="P110" s="124"/>
      <c r="Q110" s="124"/>
    </row>
    <row r="111" spans="1:17">
      <c r="A111" s="199"/>
      <c r="B111" s="199"/>
      <c r="C111" s="124"/>
      <c r="D111" s="124"/>
      <c r="E111" s="124"/>
      <c r="F111" s="124"/>
      <c r="G111" s="124"/>
      <c r="H111" s="124"/>
      <c r="I111" s="124"/>
      <c r="J111" s="124"/>
      <c r="K111" s="124"/>
      <c r="L111" s="124"/>
      <c r="M111" s="124"/>
      <c r="N111" s="124"/>
      <c r="O111" s="124"/>
      <c r="P111" s="124"/>
      <c r="Q111" s="124"/>
    </row>
    <row r="112" spans="1:17">
      <c r="A112" s="199"/>
      <c r="B112" s="199"/>
      <c r="C112" s="124"/>
      <c r="D112" s="124"/>
      <c r="E112" s="124"/>
      <c r="F112" s="124"/>
      <c r="G112" s="124"/>
      <c r="H112" s="124"/>
      <c r="I112" s="124"/>
      <c r="J112" s="124"/>
      <c r="K112" s="124"/>
      <c r="L112" s="124"/>
      <c r="M112" s="124"/>
      <c r="N112" s="124"/>
      <c r="O112" s="124"/>
      <c r="P112" s="124"/>
      <c r="Q112" s="124"/>
    </row>
    <row r="113" spans="1:17">
      <c r="A113" s="199"/>
      <c r="B113" s="199"/>
      <c r="C113" s="124"/>
      <c r="D113" s="124"/>
      <c r="E113" s="124"/>
      <c r="F113" s="124"/>
      <c r="G113" s="124"/>
      <c r="H113" s="124"/>
      <c r="I113" s="124"/>
      <c r="J113" s="124"/>
      <c r="K113" s="124"/>
      <c r="L113" s="124"/>
      <c r="M113" s="124"/>
      <c r="N113" s="124"/>
      <c r="O113" s="124"/>
      <c r="P113" s="124"/>
      <c r="Q113" s="124"/>
    </row>
    <row r="114" spans="1:17">
      <c r="A114" s="199"/>
      <c r="B114" s="199"/>
      <c r="C114" s="124"/>
      <c r="D114" s="124"/>
      <c r="E114" s="124"/>
      <c r="F114" s="124"/>
      <c r="G114" s="124"/>
      <c r="H114" s="124"/>
      <c r="I114" s="124"/>
      <c r="J114" s="124"/>
      <c r="K114" s="124"/>
      <c r="L114" s="124"/>
      <c r="M114" s="124"/>
      <c r="N114" s="124"/>
      <c r="O114" s="124"/>
      <c r="P114" s="124"/>
      <c r="Q114" s="124"/>
    </row>
    <row r="115" spans="1:17">
      <c r="A115" s="199"/>
      <c r="B115" s="199"/>
      <c r="C115" s="124"/>
      <c r="D115" s="124"/>
      <c r="E115" s="124"/>
      <c r="F115" s="124"/>
      <c r="G115" s="124"/>
      <c r="H115" s="124"/>
      <c r="I115" s="124"/>
      <c r="J115" s="124"/>
      <c r="K115" s="124"/>
      <c r="L115" s="124"/>
      <c r="M115" s="124"/>
      <c r="N115" s="124"/>
      <c r="O115" s="124"/>
      <c r="P115" s="124"/>
      <c r="Q115" s="124"/>
    </row>
    <row r="116" spans="1:17">
      <c r="A116" s="199"/>
      <c r="B116" s="199"/>
      <c r="C116" s="124"/>
      <c r="D116" s="124"/>
      <c r="E116" s="124"/>
      <c r="F116" s="124"/>
      <c r="G116" s="124"/>
      <c r="H116" s="124"/>
      <c r="I116" s="124"/>
      <c r="J116" s="124"/>
      <c r="K116" s="124"/>
      <c r="L116" s="124"/>
      <c r="M116" s="124"/>
      <c r="N116" s="124"/>
      <c r="O116" s="124"/>
      <c r="P116" s="124"/>
      <c r="Q116" s="124"/>
    </row>
    <row r="117" spans="1:17">
      <c r="A117" s="199"/>
      <c r="B117" s="199"/>
      <c r="C117" s="124"/>
      <c r="D117" s="124"/>
      <c r="E117" s="124"/>
      <c r="F117" s="124"/>
      <c r="G117" s="124"/>
      <c r="H117" s="124"/>
      <c r="I117" s="124"/>
      <c r="J117" s="124"/>
      <c r="K117" s="124"/>
      <c r="L117" s="124"/>
      <c r="M117" s="124"/>
      <c r="N117" s="124"/>
      <c r="O117" s="124"/>
      <c r="P117" s="124"/>
      <c r="Q117" s="124"/>
    </row>
    <row r="118" spans="1:17">
      <c r="A118" s="199"/>
      <c r="B118" s="199"/>
      <c r="C118" s="124"/>
      <c r="D118" s="124"/>
      <c r="E118" s="124"/>
      <c r="F118" s="124"/>
      <c r="G118" s="124"/>
      <c r="H118" s="124"/>
      <c r="I118" s="124"/>
      <c r="J118" s="124"/>
      <c r="K118" s="124"/>
      <c r="L118" s="124"/>
      <c r="M118" s="124"/>
      <c r="N118" s="124"/>
      <c r="O118" s="124"/>
      <c r="P118" s="124"/>
      <c r="Q118" s="124"/>
    </row>
    <row r="119" spans="1:17">
      <c r="A119" s="199"/>
      <c r="B119" s="199"/>
      <c r="C119" s="124"/>
      <c r="D119" s="124"/>
      <c r="E119" s="124"/>
      <c r="F119" s="124"/>
      <c r="G119" s="124"/>
      <c r="H119" s="124"/>
      <c r="I119" s="124"/>
      <c r="J119" s="124"/>
      <c r="K119" s="124"/>
      <c r="L119" s="124"/>
      <c r="M119" s="124"/>
      <c r="N119" s="124"/>
      <c r="O119" s="124"/>
      <c r="P119" s="124"/>
      <c r="Q119" s="124"/>
    </row>
    <row r="120" spans="1:17">
      <c r="A120" s="199"/>
      <c r="B120" s="199"/>
      <c r="C120" s="124"/>
      <c r="D120" s="124"/>
      <c r="E120" s="124"/>
      <c r="F120" s="124"/>
      <c r="G120" s="124"/>
      <c r="H120" s="124"/>
      <c r="I120" s="124"/>
      <c r="J120" s="124"/>
      <c r="K120" s="124"/>
      <c r="L120" s="124"/>
      <c r="M120" s="124"/>
      <c r="N120" s="124"/>
      <c r="O120" s="124"/>
      <c r="P120" s="124"/>
      <c r="Q120" s="124"/>
    </row>
    <row r="121" spans="1:17">
      <c r="A121" s="199"/>
      <c r="B121" s="199"/>
      <c r="C121" s="124"/>
      <c r="D121" s="124"/>
      <c r="E121" s="124"/>
      <c r="F121" s="124"/>
      <c r="G121" s="124"/>
      <c r="H121" s="124"/>
      <c r="I121" s="124"/>
      <c r="J121" s="124"/>
      <c r="K121" s="124"/>
      <c r="L121" s="124"/>
      <c r="M121" s="124"/>
      <c r="N121" s="124"/>
      <c r="O121" s="124"/>
      <c r="P121" s="124"/>
      <c r="Q121" s="124"/>
    </row>
    <row r="122" spans="1:17">
      <c r="A122" s="199"/>
      <c r="B122" s="199"/>
      <c r="C122" s="124"/>
      <c r="D122" s="124"/>
      <c r="E122" s="124"/>
      <c r="F122" s="124"/>
      <c r="G122" s="124"/>
      <c r="H122" s="124"/>
      <c r="I122" s="124"/>
      <c r="J122" s="124"/>
      <c r="K122" s="124"/>
      <c r="L122" s="124"/>
      <c r="M122" s="124"/>
      <c r="N122" s="124"/>
      <c r="O122" s="124"/>
      <c r="P122" s="124"/>
      <c r="Q122" s="124"/>
    </row>
    <row r="123" spans="1:17">
      <c r="A123" s="199"/>
      <c r="B123" s="199"/>
      <c r="C123" s="124"/>
      <c r="D123" s="124"/>
      <c r="E123" s="124"/>
      <c r="F123" s="124"/>
      <c r="G123" s="124"/>
      <c r="H123" s="124"/>
      <c r="I123" s="124"/>
      <c r="J123" s="124"/>
      <c r="K123" s="124"/>
      <c r="L123" s="124"/>
      <c r="M123" s="124"/>
      <c r="N123" s="124"/>
      <c r="O123" s="124"/>
      <c r="P123" s="124"/>
      <c r="Q123" s="124"/>
    </row>
    <row r="124" spans="1:17">
      <c r="A124" s="199"/>
      <c r="B124" s="199"/>
      <c r="C124" s="124"/>
      <c r="D124" s="124"/>
      <c r="E124" s="124"/>
      <c r="F124" s="124"/>
      <c r="G124" s="124"/>
      <c r="H124" s="124"/>
      <c r="I124" s="124"/>
      <c r="J124" s="124"/>
      <c r="K124" s="124"/>
      <c r="L124" s="124"/>
      <c r="M124" s="124"/>
      <c r="N124" s="124"/>
      <c r="O124" s="124"/>
      <c r="P124" s="124"/>
      <c r="Q124" s="124"/>
    </row>
    <row r="125" spans="1:17">
      <c r="A125" s="199"/>
      <c r="B125" s="199"/>
      <c r="C125" s="124"/>
      <c r="D125" s="124"/>
      <c r="E125" s="124"/>
      <c r="F125" s="124"/>
      <c r="G125" s="124"/>
      <c r="H125" s="124"/>
      <c r="I125" s="124"/>
      <c r="J125" s="124"/>
      <c r="K125" s="124"/>
      <c r="L125" s="124"/>
      <c r="M125" s="124"/>
      <c r="N125" s="124"/>
      <c r="O125" s="124"/>
      <c r="P125" s="124"/>
      <c r="Q125" s="124"/>
    </row>
    <row r="126" spans="1:17">
      <c r="A126" s="199"/>
      <c r="B126" s="199"/>
      <c r="C126" s="124"/>
      <c r="D126" s="124"/>
      <c r="E126" s="124"/>
      <c r="F126" s="124"/>
      <c r="G126" s="124"/>
      <c r="H126" s="124"/>
      <c r="I126" s="124"/>
      <c r="J126" s="124"/>
      <c r="K126" s="124"/>
      <c r="L126" s="124"/>
      <c r="M126" s="124"/>
      <c r="N126" s="124"/>
      <c r="O126" s="124"/>
      <c r="P126" s="124"/>
      <c r="Q126" s="124"/>
    </row>
    <row r="127" spans="1:17">
      <c r="A127" s="199"/>
      <c r="B127" s="199"/>
      <c r="C127" s="124"/>
      <c r="D127" s="124"/>
      <c r="E127" s="124"/>
      <c r="F127" s="124"/>
      <c r="G127" s="124"/>
      <c r="H127" s="124"/>
      <c r="I127" s="124"/>
      <c r="J127" s="124"/>
      <c r="K127" s="124"/>
      <c r="L127" s="124"/>
      <c r="M127" s="124"/>
      <c r="N127" s="124"/>
      <c r="O127" s="124"/>
      <c r="P127" s="124"/>
      <c r="Q127" s="124"/>
    </row>
    <row r="128" spans="1:17">
      <c r="A128" s="199"/>
      <c r="B128" s="199"/>
      <c r="C128" s="124"/>
      <c r="D128" s="124"/>
      <c r="E128" s="124"/>
      <c r="F128" s="124"/>
      <c r="G128" s="124"/>
      <c r="H128" s="124"/>
      <c r="I128" s="124"/>
      <c r="J128" s="124"/>
      <c r="K128" s="124"/>
      <c r="L128" s="124"/>
      <c r="M128" s="124"/>
      <c r="N128" s="124"/>
      <c r="O128" s="124"/>
      <c r="P128" s="124"/>
      <c r="Q128" s="124"/>
    </row>
    <row r="129" spans="1:17">
      <c r="A129" s="199"/>
      <c r="B129" s="199"/>
      <c r="C129" s="124"/>
      <c r="D129" s="124"/>
      <c r="E129" s="124"/>
      <c r="F129" s="124"/>
      <c r="G129" s="124"/>
      <c r="H129" s="124"/>
      <c r="I129" s="124"/>
      <c r="J129" s="124"/>
      <c r="K129" s="124"/>
      <c r="L129" s="124"/>
      <c r="M129" s="124"/>
      <c r="N129" s="124"/>
      <c r="O129" s="124"/>
      <c r="P129" s="124"/>
      <c r="Q129" s="124"/>
    </row>
    <row r="130" spans="1:17">
      <c r="A130" s="199"/>
      <c r="B130" s="199"/>
      <c r="C130" s="124"/>
      <c r="D130" s="124"/>
      <c r="E130" s="124"/>
      <c r="F130" s="124"/>
      <c r="G130" s="124"/>
      <c r="H130" s="124"/>
      <c r="I130" s="124"/>
      <c r="J130" s="124"/>
      <c r="K130" s="124"/>
      <c r="L130" s="124"/>
      <c r="M130" s="124"/>
      <c r="N130" s="124"/>
      <c r="O130" s="124"/>
      <c r="P130" s="124"/>
      <c r="Q130" s="124"/>
    </row>
    <row r="131" spans="1:17">
      <c r="A131" s="199"/>
      <c r="B131" s="199"/>
      <c r="C131" s="124"/>
      <c r="D131" s="124"/>
      <c r="E131" s="124"/>
      <c r="F131" s="124"/>
      <c r="G131" s="124"/>
      <c r="H131" s="124"/>
      <c r="I131" s="124"/>
      <c r="J131" s="124"/>
      <c r="K131" s="124"/>
      <c r="L131" s="124"/>
      <c r="M131" s="124"/>
      <c r="N131" s="124"/>
      <c r="O131" s="124"/>
      <c r="P131" s="124"/>
      <c r="Q131" s="124"/>
    </row>
    <row r="132" spans="1:17">
      <c r="A132" s="199"/>
      <c r="B132" s="199"/>
      <c r="C132" s="124"/>
      <c r="D132" s="124"/>
      <c r="E132" s="124"/>
      <c r="F132" s="124"/>
      <c r="G132" s="124"/>
      <c r="H132" s="124"/>
      <c r="I132" s="124"/>
      <c r="J132" s="124"/>
      <c r="K132" s="124"/>
      <c r="L132" s="124"/>
      <c r="M132" s="124"/>
      <c r="N132" s="124"/>
      <c r="O132" s="124"/>
      <c r="P132" s="124"/>
      <c r="Q132" s="124"/>
    </row>
    <row r="133" spans="1:17">
      <c r="A133" s="199"/>
      <c r="B133" s="199"/>
      <c r="C133" s="124"/>
      <c r="D133" s="124"/>
      <c r="E133" s="124"/>
      <c r="F133" s="124"/>
      <c r="G133" s="124"/>
      <c r="H133" s="124"/>
      <c r="I133" s="124"/>
      <c r="J133" s="124"/>
      <c r="K133" s="124"/>
      <c r="L133" s="124"/>
      <c r="M133" s="124"/>
      <c r="N133" s="124"/>
      <c r="O133" s="124"/>
      <c r="P133" s="124"/>
      <c r="Q133" s="124"/>
    </row>
    <row r="134" spans="1:17">
      <c r="A134" s="199"/>
      <c r="B134" s="199"/>
      <c r="C134" s="124"/>
      <c r="D134" s="124"/>
      <c r="E134" s="124"/>
      <c r="F134" s="124"/>
      <c r="G134" s="124"/>
      <c r="H134" s="124"/>
      <c r="I134" s="124"/>
      <c r="J134" s="124"/>
      <c r="K134" s="124"/>
      <c r="L134" s="124"/>
      <c r="M134" s="124"/>
      <c r="N134" s="124"/>
      <c r="O134" s="124"/>
      <c r="P134" s="124"/>
      <c r="Q134" s="124"/>
    </row>
    <row r="135" spans="1:17">
      <c r="A135" s="199"/>
      <c r="B135" s="199"/>
      <c r="C135" s="124"/>
      <c r="D135" s="124"/>
      <c r="E135" s="124"/>
      <c r="F135" s="124"/>
      <c r="G135" s="124"/>
      <c r="H135" s="124"/>
      <c r="I135" s="124"/>
      <c r="J135" s="124"/>
      <c r="K135" s="124"/>
      <c r="L135" s="124"/>
      <c r="M135" s="124"/>
      <c r="N135" s="124"/>
      <c r="O135" s="124"/>
      <c r="P135" s="124"/>
      <c r="Q135" s="124"/>
    </row>
    <row r="136" spans="1:17">
      <c r="A136" s="199"/>
      <c r="B136" s="199"/>
      <c r="C136" s="124"/>
      <c r="D136" s="124"/>
      <c r="E136" s="124"/>
      <c r="F136" s="124"/>
      <c r="G136" s="124"/>
      <c r="H136" s="124"/>
      <c r="I136" s="124"/>
      <c r="J136" s="124"/>
      <c r="K136" s="124"/>
      <c r="L136" s="124"/>
      <c r="M136" s="124"/>
      <c r="N136" s="124"/>
      <c r="O136" s="124"/>
      <c r="P136" s="124"/>
      <c r="Q136" s="124"/>
    </row>
    <row r="137" spans="1:17">
      <c r="A137" s="199"/>
      <c r="B137" s="199"/>
      <c r="C137" s="124"/>
      <c r="D137" s="124"/>
      <c r="E137" s="124"/>
      <c r="F137" s="124"/>
      <c r="G137" s="124"/>
      <c r="H137" s="124"/>
      <c r="I137" s="124"/>
      <c r="J137" s="124"/>
      <c r="K137" s="124"/>
      <c r="L137" s="124"/>
      <c r="M137" s="124"/>
      <c r="N137" s="124"/>
      <c r="O137" s="124"/>
      <c r="P137" s="124"/>
      <c r="Q137" s="124"/>
    </row>
    <row r="138" spans="1:17">
      <c r="A138" s="199"/>
      <c r="B138" s="199"/>
      <c r="C138" s="124"/>
      <c r="D138" s="124"/>
      <c r="E138" s="124"/>
      <c r="F138" s="124"/>
      <c r="G138" s="124"/>
      <c r="H138" s="124"/>
      <c r="I138" s="124"/>
      <c r="J138" s="124"/>
      <c r="K138" s="124"/>
      <c r="L138" s="124"/>
      <c r="M138" s="124"/>
      <c r="N138" s="124"/>
      <c r="O138" s="124"/>
      <c r="P138" s="124"/>
      <c r="Q138" s="124"/>
    </row>
    <row r="139" spans="1:17">
      <c r="A139" s="199"/>
      <c r="B139" s="199"/>
      <c r="C139" s="124"/>
      <c r="D139" s="124"/>
      <c r="E139" s="124"/>
      <c r="F139" s="124"/>
      <c r="G139" s="124"/>
      <c r="H139" s="124"/>
      <c r="I139" s="124"/>
      <c r="J139" s="124"/>
      <c r="K139" s="124"/>
      <c r="L139" s="124"/>
      <c r="M139" s="124"/>
      <c r="N139" s="124"/>
      <c r="O139" s="124"/>
      <c r="P139" s="124"/>
      <c r="Q139" s="124"/>
    </row>
    <row r="140" spans="1:17">
      <c r="A140" s="199"/>
      <c r="B140" s="199"/>
      <c r="C140" s="124"/>
      <c r="D140" s="124"/>
      <c r="E140" s="124"/>
      <c r="F140" s="124"/>
      <c r="G140" s="124"/>
      <c r="H140" s="124"/>
      <c r="I140" s="124"/>
      <c r="J140" s="124"/>
      <c r="K140" s="124"/>
      <c r="L140" s="124"/>
      <c r="M140" s="124"/>
      <c r="N140" s="124"/>
      <c r="O140" s="124"/>
      <c r="P140" s="124"/>
      <c r="Q140" s="124"/>
    </row>
    <row r="141" spans="1:17">
      <c r="A141" s="199"/>
      <c r="B141" s="199"/>
      <c r="C141" s="124"/>
      <c r="D141" s="124"/>
      <c r="E141" s="124"/>
      <c r="F141" s="124"/>
      <c r="G141" s="124"/>
      <c r="H141" s="124"/>
      <c r="I141" s="124"/>
      <c r="J141" s="124"/>
      <c r="K141" s="124"/>
      <c r="L141" s="124"/>
      <c r="M141" s="124"/>
      <c r="N141" s="124"/>
      <c r="O141" s="124"/>
      <c r="P141" s="124"/>
      <c r="Q141" s="124"/>
    </row>
    <row r="142" spans="1:17">
      <c r="A142" s="199"/>
      <c r="B142" s="199"/>
      <c r="C142" s="124"/>
      <c r="D142" s="124"/>
      <c r="E142" s="124"/>
      <c r="F142" s="124"/>
      <c r="G142" s="124"/>
      <c r="H142" s="124"/>
      <c r="I142" s="124"/>
      <c r="J142" s="124"/>
      <c r="K142" s="124"/>
      <c r="L142" s="124"/>
      <c r="M142" s="124"/>
      <c r="N142" s="124"/>
      <c r="O142" s="124"/>
      <c r="P142" s="124"/>
      <c r="Q142" s="124"/>
    </row>
    <row r="143" spans="1:17">
      <c r="A143" s="199"/>
      <c r="B143" s="199"/>
      <c r="C143" s="124"/>
      <c r="D143" s="124"/>
      <c r="E143" s="124"/>
      <c r="F143" s="124"/>
      <c r="G143" s="124"/>
      <c r="H143" s="124"/>
      <c r="I143" s="124"/>
      <c r="J143" s="124"/>
      <c r="K143" s="124"/>
      <c r="L143" s="124"/>
      <c r="M143" s="124"/>
      <c r="N143" s="124"/>
      <c r="O143" s="124"/>
      <c r="P143" s="124"/>
      <c r="Q143" s="124"/>
    </row>
    <row r="144" spans="1:17">
      <c r="A144" s="199"/>
      <c r="B144" s="199"/>
      <c r="C144" s="124"/>
      <c r="D144" s="124"/>
      <c r="E144" s="124"/>
      <c r="F144" s="124"/>
      <c r="G144" s="124"/>
      <c r="H144" s="124"/>
      <c r="I144" s="124"/>
      <c r="J144" s="124"/>
      <c r="K144" s="124"/>
      <c r="L144" s="124"/>
      <c r="M144" s="124"/>
      <c r="N144" s="124"/>
      <c r="O144" s="124"/>
      <c r="P144" s="124"/>
      <c r="Q144" s="124"/>
    </row>
    <row r="145" spans="1:17">
      <c r="A145" s="199"/>
      <c r="B145" s="199"/>
      <c r="C145" s="124"/>
      <c r="D145" s="124"/>
      <c r="E145" s="124"/>
      <c r="F145" s="124"/>
      <c r="G145" s="124"/>
      <c r="H145" s="124"/>
      <c r="I145" s="124"/>
      <c r="J145" s="124"/>
      <c r="K145" s="124"/>
      <c r="L145" s="124"/>
      <c r="M145" s="124"/>
      <c r="N145" s="124"/>
      <c r="O145" s="124"/>
      <c r="P145" s="124"/>
      <c r="Q145" s="124"/>
    </row>
    <row r="146" spans="1:17">
      <c r="A146" s="199"/>
      <c r="B146" s="199"/>
      <c r="C146" s="124"/>
      <c r="D146" s="124"/>
      <c r="E146" s="124"/>
      <c r="F146" s="124"/>
      <c r="G146" s="124"/>
      <c r="H146" s="124"/>
      <c r="I146" s="124"/>
      <c r="J146" s="124"/>
      <c r="K146" s="124"/>
      <c r="L146" s="124"/>
      <c r="M146" s="124"/>
      <c r="N146" s="124"/>
      <c r="O146" s="124"/>
      <c r="P146" s="124"/>
      <c r="Q146" s="124"/>
    </row>
    <row r="147" spans="1:17">
      <c r="A147" s="199"/>
      <c r="B147" s="199"/>
      <c r="C147" s="124"/>
      <c r="D147" s="124"/>
      <c r="E147" s="124"/>
      <c r="F147" s="124"/>
      <c r="G147" s="124"/>
      <c r="H147" s="124"/>
      <c r="I147" s="124"/>
      <c r="J147" s="124"/>
      <c r="K147" s="124"/>
      <c r="L147" s="124"/>
      <c r="M147" s="124"/>
      <c r="N147" s="124"/>
      <c r="O147" s="124"/>
      <c r="P147" s="124"/>
      <c r="Q147" s="124"/>
    </row>
    <row r="148" spans="1:17">
      <c r="A148" s="199"/>
      <c r="B148" s="199"/>
      <c r="C148" s="124"/>
      <c r="D148" s="124"/>
      <c r="E148" s="124"/>
      <c r="F148" s="124"/>
      <c r="G148" s="124"/>
      <c r="H148" s="124"/>
      <c r="I148" s="124"/>
      <c r="J148" s="124"/>
      <c r="K148" s="124"/>
      <c r="L148" s="124"/>
      <c r="M148" s="124"/>
      <c r="N148" s="124"/>
      <c r="O148" s="124"/>
      <c r="P148" s="124"/>
      <c r="Q148" s="124"/>
    </row>
    <row r="149" spans="1:17">
      <c r="A149" s="199"/>
      <c r="B149" s="199"/>
      <c r="C149" s="124"/>
      <c r="D149" s="124"/>
      <c r="E149" s="124"/>
      <c r="F149" s="124"/>
      <c r="G149" s="124"/>
      <c r="H149" s="124"/>
      <c r="I149" s="124"/>
      <c r="J149" s="124"/>
      <c r="K149" s="124"/>
      <c r="L149" s="124"/>
      <c r="M149" s="124"/>
      <c r="N149" s="124"/>
      <c r="O149" s="124"/>
      <c r="P149" s="124"/>
      <c r="Q149" s="124"/>
    </row>
    <row r="150" spans="1:17">
      <c r="A150" s="199"/>
      <c r="B150" s="199"/>
      <c r="C150" s="124"/>
      <c r="D150" s="124"/>
      <c r="E150" s="124"/>
      <c r="F150" s="124"/>
      <c r="G150" s="124"/>
      <c r="H150" s="124"/>
      <c r="I150" s="124"/>
      <c r="J150" s="124"/>
      <c r="K150" s="124"/>
      <c r="L150" s="124"/>
      <c r="M150" s="124"/>
      <c r="N150" s="124"/>
      <c r="O150" s="124"/>
      <c r="P150" s="124"/>
      <c r="Q150" s="124"/>
    </row>
    <row r="151" spans="1:17">
      <c r="A151" s="199"/>
      <c r="B151" s="199"/>
      <c r="C151" s="124"/>
      <c r="D151" s="124"/>
      <c r="E151" s="124"/>
      <c r="F151" s="124"/>
      <c r="G151" s="124"/>
      <c r="H151" s="124"/>
      <c r="I151" s="124"/>
      <c r="J151" s="124"/>
      <c r="K151" s="124"/>
      <c r="L151" s="124"/>
      <c r="M151" s="124"/>
      <c r="N151" s="124"/>
      <c r="O151" s="124"/>
      <c r="P151" s="124"/>
      <c r="Q151" s="124"/>
    </row>
    <row r="152" spans="1:17">
      <c r="A152" s="199"/>
      <c r="B152" s="199"/>
      <c r="C152" s="124"/>
      <c r="D152" s="124"/>
      <c r="E152" s="124"/>
      <c r="F152" s="124"/>
      <c r="G152" s="124"/>
      <c r="H152" s="124"/>
      <c r="I152" s="124"/>
      <c r="J152" s="124"/>
      <c r="K152" s="124"/>
      <c r="L152" s="124"/>
      <c r="M152" s="124"/>
      <c r="N152" s="124"/>
      <c r="O152" s="124"/>
      <c r="P152" s="124"/>
      <c r="Q152" s="124"/>
    </row>
    <row r="153" spans="1:17">
      <c r="A153" s="199"/>
      <c r="B153" s="199"/>
      <c r="C153" s="124"/>
      <c r="D153" s="124"/>
      <c r="E153" s="124"/>
      <c r="F153" s="124"/>
      <c r="G153" s="124"/>
      <c r="H153" s="124"/>
      <c r="I153" s="124"/>
      <c r="J153" s="124"/>
      <c r="K153" s="124"/>
      <c r="L153" s="124"/>
      <c r="M153" s="124"/>
      <c r="N153" s="124"/>
      <c r="O153" s="124"/>
      <c r="P153" s="124"/>
      <c r="Q153" s="124"/>
    </row>
    <row r="154" spans="1:17">
      <c r="A154" s="199"/>
      <c r="B154" s="199"/>
      <c r="C154" s="124"/>
      <c r="D154" s="124"/>
      <c r="E154" s="124"/>
      <c r="F154" s="124"/>
      <c r="G154" s="124"/>
      <c r="H154" s="124"/>
      <c r="I154" s="124"/>
      <c r="J154" s="124"/>
      <c r="K154" s="124"/>
      <c r="L154" s="124"/>
      <c r="M154" s="124"/>
      <c r="N154" s="124"/>
      <c r="O154" s="124"/>
      <c r="P154" s="124"/>
      <c r="Q154" s="124"/>
    </row>
    <row r="155" spans="1:17">
      <c r="A155" s="199"/>
      <c r="B155" s="199"/>
      <c r="C155" s="124"/>
      <c r="D155" s="124"/>
      <c r="E155" s="124"/>
      <c r="F155" s="124"/>
      <c r="G155" s="124"/>
      <c r="H155" s="124"/>
      <c r="I155" s="124"/>
      <c r="J155" s="124"/>
      <c r="K155" s="124"/>
      <c r="L155" s="124"/>
      <c r="M155" s="124"/>
      <c r="N155" s="124"/>
      <c r="O155" s="124"/>
      <c r="P155" s="124"/>
      <c r="Q155" s="124"/>
    </row>
    <row r="156" spans="1:17">
      <c r="A156" s="199"/>
      <c r="B156" s="199"/>
      <c r="C156" s="124"/>
      <c r="D156" s="124"/>
      <c r="E156" s="124"/>
      <c r="F156" s="124"/>
      <c r="G156" s="124"/>
      <c r="H156" s="124"/>
      <c r="I156" s="124"/>
      <c r="J156" s="124"/>
      <c r="K156" s="124"/>
      <c r="L156" s="124"/>
      <c r="M156" s="124"/>
      <c r="N156" s="124"/>
      <c r="O156" s="124"/>
      <c r="P156" s="124"/>
      <c r="Q156" s="124"/>
    </row>
    <row r="157" spans="1:17">
      <c r="A157" s="199"/>
      <c r="B157" s="199"/>
      <c r="C157" s="124"/>
      <c r="D157" s="124"/>
      <c r="E157" s="124"/>
      <c r="F157" s="124"/>
      <c r="G157" s="124"/>
      <c r="H157" s="124"/>
      <c r="I157" s="124"/>
      <c r="J157" s="124"/>
      <c r="K157" s="124"/>
      <c r="L157" s="124"/>
      <c r="M157" s="124"/>
      <c r="N157" s="124"/>
      <c r="O157" s="124"/>
      <c r="P157" s="124"/>
      <c r="Q157" s="124"/>
    </row>
    <row r="158" spans="1:17">
      <c r="A158" s="199"/>
      <c r="B158" s="199"/>
      <c r="C158" s="124"/>
      <c r="D158" s="124"/>
      <c r="E158" s="124"/>
      <c r="F158" s="124"/>
      <c r="G158" s="124"/>
      <c r="H158" s="124"/>
      <c r="I158" s="124"/>
      <c r="J158" s="124"/>
      <c r="K158" s="124"/>
      <c r="L158" s="124"/>
      <c r="M158" s="124"/>
      <c r="N158" s="124"/>
      <c r="O158" s="124"/>
      <c r="P158" s="124"/>
      <c r="Q158" s="124"/>
    </row>
    <row r="159" spans="1:17">
      <c r="A159" s="199"/>
      <c r="B159" s="199"/>
      <c r="C159" s="124"/>
      <c r="D159" s="124"/>
      <c r="E159" s="124"/>
      <c r="F159" s="124"/>
      <c r="G159" s="124"/>
      <c r="H159" s="124"/>
      <c r="I159" s="124"/>
      <c r="J159" s="124"/>
      <c r="K159" s="124"/>
      <c r="L159" s="124"/>
      <c r="M159" s="124"/>
      <c r="N159" s="124"/>
      <c r="O159" s="124"/>
      <c r="P159" s="124"/>
      <c r="Q159" s="124"/>
    </row>
    <row r="160" spans="1:17">
      <c r="A160" s="199"/>
      <c r="B160" s="199"/>
      <c r="C160" s="124"/>
      <c r="D160" s="124"/>
      <c r="E160" s="124"/>
      <c r="F160" s="124"/>
      <c r="G160" s="124"/>
      <c r="H160" s="124"/>
      <c r="I160" s="124"/>
      <c r="J160" s="124"/>
      <c r="K160" s="124"/>
      <c r="L160" s="124"/>
      <c r="M160" s="124"/>
      <c r="N160" s="124"/>
      <c r="O160" s="124"/>
      <c r="P160" s="124"/>
      <c r="Q160" s="124"/>
    </row>
    <row r="161" spans="1:17">
      <c r="A161" s="199"/>
      <c r="B161" s="199"/>
      <c r="C161" s="124"/>
      <c r="D161" s="124"/>
      <c r="E161" s="124"/>
      <c r="F161" s="124"/>
      <c r="G161" s="124"/>
      <c r="H161" s="124"/>
      <c r="I161" s="124"/>
      <c r="J161" s="124"/>
      <c r="K161" s="124"/>
      <c r="L161" s="124"/>
      <c r="M161" s="124"/>
      <c r="N161" s="124"/>
      <c r="O161" s="124"/>
      <c r="P161" s="124"/>
      <c r="Q161" s="124"/>
    </row>
    <row r="162" spans="1:17">
      <c r="A162" s="199"/>
      <c r="B162" s="199"/>
      <c r="C162" s="124"/>
      <c r="D162" s="124"/>
      <c r="E162" s="124"/>
      <c r="F162" s="124"/>
      <c r="G162" s="124"/>
      <c r="H162" s="124"/>
      <c r="I162" s="124"/>
      <c r="J162" s="124"/>
      <c r="K162" s="124"/>
      <c r="L162" s="124"/>
      <c r="M162" s="124"/>
      <c r="N162" s="124"/>
      <c r="O162" s="124"/>
      <c r="P162" s="124"/>
      <c r="Q162" s="124"/>
    </row>
    <row r="163" spans="1:17">
      <c r="A163" s="199"/>
      <c r="B163" s="199"/>
      <c r="C163" s="124"/>
      <c r="D163" s="124"/>
      <c r="E163" s="124"/>
      <c r="F163" s="124"/>
      <c r="G163" s="124"/>
      <c r="H163" s="124"/>
      <c r="I163" s="124"/>
      <c r="J163" s="124"/>
      <c r="K163" s="124"/>
      <c r="L163" s="124"/>
      <c r="M163" s="124"/>
      <c r="N163" s="124"/>
      <c r="O163" s="124"/>
      <c r="P163" s="124"/>
      <c r="Q163" s="124"/>
    </row>
    <row r="164" spans="1:17">
      <c r="A164" s="199"/>
      <c r="B164" s="199"/>
      <c r="C164" s="124"/>
      <c r="D164" s="124"/>
      <c r="E164" s="124"/>
      <c r="F164" s="124"/>
      <c r="G164" s="124"/>
      <c r="H164" s="124"/>
      <c r="I164" s="124"/>
      <c r="J164" s="124"/>
      <c r="K164" s="124"/>
      <c r="L164" s="124"/>
      <c r="M164" s="124"/>
      <c r="N164" s="124"/>
      <c r="O164" s="124"/>
      <c r="P164" s="124"/>
      <c r="Q164" s="124"/>
    </row>
    <row r="165" spans="1:17">
      <c r="A165" s="199"/>
      <c r="B165" s="199"/>
      <c r="C165" s="124"/>
      <c r="D165" s="124"/>
      <c r="E165" s="124"/>
      <c r="F165" s="124"/>
      <c r="G165" s="124"/>
      <c r="H165" s="124"/>
      <c r="I165" s="124"/>
      <c r="J165" s="124"/>
      <c r="K165" s="124"/>
      <c r="L165" s="124"/>
      <c r="M165" s="124"/>
      <c r="N165" s="124"/>
      <c r="O165" s="124"/>
      <c r="P165" s="124"/>
      <c r="Q165" s="124"/>
    </row>
    <row r="166" spans="1:17">
      <c r="A166" s="199"/>
      <c r="B166" s="199"/>
      <c r="C166" s="124"/>
      <c r="D166" s="124"/>
      <c r="E166" s="124"/>
      <c r="F166" s="124"/>
      <c r="G166" s="124"/>
      <c r="H166" s="124"/>
      <c r="I166" s="124"/>
      <c r="J166" s="124"/>
      <c r="K166" s="124"/>
      <c r="L166" s="124"/>
      <c r="M166" s="124"/>
      <c r="N166" s="124"/>
      <c r="O166" s="124"/>
      <c r="P166" s="124"/>
      <c r="Q166" s="124"/>
    </row>
    <row r="167" spans="1:17">
      <c r="A167" s="199"/>
      <c r="B167" s="199"/>
      <c r="C167" s="124"/>
      <c r="D167" s="124"/>
      <c r="E167" s="124"/>
      <c r="F167" s="124"/>
      <c r="G167" s="124"/>
      <c r="H167" s="124"/>
      <c r="I167" s="124"/>
      <c r="J167" s="124"/>
      <c r="K167" s="124"/>
      <c r="L167" s="124"/>
      <c r="M167" s="124"/>
      <c r="N167" s="124"/>
      <c r="O167" s="124"/>
      <c r="P167" s="124"/>
      <c r="Q167" s="124"/>
    </row>
    <row r="168" spans="1:17">
      <c r="A168" s="199"/>
      <c r="B168" s="199"/>
      <c r="C168" s="124"/>
      <c r="D168" s="124"/>
      <c r="E168" s="124"/>
      <c r="F168" s="124"/>
      <c r="G168" s="124"/>
      <c r="H168" s="124"/>
      <c r="I168" s="124"/>
      <c r="J168" s="124"/>
      <c r="K168" s="124"/>
      <c r="L168" s="124"/>
      <c r="M168" s="124"/>
      <c r="N168" s="124"/>
      <c r="O168" s="124"/>
      <c r="P168" s="124"/>
      <c r="Q168" s="124"/>
    </row>
    <row r="169" spans="1:17">
      <c r="A169" s="199"/>
      <c r="B169" s="199"/>
      <c r="C169" s="124"/>
      <c r="D169" s="124"/>
      <c r="E169" s="124"/>
      <c r="F169" s="124"/>
      <c r="G169" s="124"/>
      <c r="H169" s="124"/>
      <c r="I169" s="124"/>
      <c r="J169" s="124"/>
      <c r="K169" s="124"/>
      <c r="L169" s="124"/>
      <c r="M169" s="124"/>
      <c r="N169" s="124"/>
      <c r="O169" s="124"/>
      <c r="P169" s="124"/>
      <c r="Q169" s="124"/>
    </row>
    <row r="170" spans="1:17">
      <c r="A170" s="199"/>
      <c r="B170" s="199"/>
      <c r="C170" s="124"/>
      <c r="D170" s="124"/>
      <c r="E170" s="124"/>
      <c r="F170" s="124"/>
      <c r="G170" s="124"/>
      <c r="H170" s="124"/>
      <c r="I170" s="124"/>
      <c r="J170" s="124"/>
      <c r="K170" s="124"/>
      <c r="L170" s="124"/>
      <c r="M170" s="124"/>
      <c r="N170" s="124"/>
      <c r="O170" s="124"/>
      <c r="P170" s="124"/>
      <c r="Q170" s="124"/>
    </row>
    <row r="171" spans="1:17">
      <c r="A171" s="199"/>
      <c r="B171" s="199"/>
      <c r="C171" s="124"/>
      <c r="D171" s="124"/>
      <c r="E171" s="124"/>
      <c r="F171" s="124"/>
      <c r="G171" s="124"/>
      <c r="H171" s="124"/>
      <c r="I171" s="124"/>
      <c r="J171" s="124"/>
      <c r="K171" s="124"/>
      <c r="L171" s="124"/>
      <c r="M171" s="124"/>
      <c r="N171" s="124"/>
      <c r="O171" s="124"/>
      <c r="P171" s="124"/>
      <c r="Q171" s="124"/>
    </row>
    <row r="172" spans="1:17">
      <c r="A172" s="199"/>
      <c r="B172" s="199"/>
      <c r="C172" s="124"/>
      <c r="D172" s="124"/>
      <c r="E172" s="124"/>
      <c r="F172" s="124"/>
      <c r="G172" s="124"/>
      <c r="H172" s="124"/>
      <c r="I172" s="124"/>
      <c r="J172" s="124"/>
      <c r="K172" s="124"/>
      <c r="L172" s="124"/>
      <c r="M172" s="124"/>
      <c r="N172" s="124"/>
      <c r="O172" s="124"/>
      <c r="P172" s="124"/>
      <c r="Q172" s="124"/>
    </row>
    <row r="173" spans="1:17">
      <c r="A173" s="199"/>
      <c r="B173" s="199"/>
      <c r="C173" s="124"/>
      <c r="D173" s="124"/>
      <c r="E173" s="124"/>
      <c r="F173" s="124"/>
      <c r="G173" s="124"/>
      <c r="H173" s="124"/>
      <c r="I173" s="124"/>
      <c r="J173" s="124"/>
      <c r="K173" s="124"/>
      <c r="L173" s="124"/>
      <c r="M173" s="124"/>
      <c r="N173" s="124"/>
      <c r="O173" s="124"/>
      <c r="P173" s="124"/>
      <c r="Q173" s="124"/>
    </row>
    <row r="174" spans="1:17">
      <c r="A174" s="199"/>
      <c r="B174" s="199"/>
      <c r="C174" s="124"/>
      <c r="D174" s="124"/>
      <c r="E174" s="124"/>
      <c r="F174" s="124"/>
      <c r="G174" s="124"/>
      <c r="H174" s="124"/>
      <c r="I174" s="124"/>
      <c r="J174" s="124"/>
      <c r="K174" s="124"/>
      <c r="L174" s="124"/>
      <c r="M174" s="124"/>
      <c r="N174" s="124"/>
      <c r="O174" s="124"/>
      <c r="P174" s="124"/>
      <c r="Q174" s="124"/>
    </row>
    <row r="175" spans="1:17">
      <c r="A175" s="199"/>
      <c r="B175" s="199"/>
      <c r="C175" s="124"/>
      <c r="D175" s="124"/>
      <c r="E175" s="124"/>
      <c r="F175" s="124"/>
      <c r="G175" s="124"/>
      <c r="H175" s="124"/>
      <c r="I175" s="124"/>
      <c r="J175" s="124"/>
      <c r="K175" s="124"/>
      <c r="L175" s="124"/>
      <c r="M175" s="124"/>
      <c r="N175" s="124"/>
      <c r="O175" s="124"/>
      <c r="P175" s="124"/>
      <c r="Q175" s="124"/>
    </row>
    <row r="176" spans="1:17">
      <c r="A176" s="199"/>
      <c r="B176" s="199"/>
      <c r="C176" s="124"/>
      <c r="D176" s="124"/>
      <c r="E176" s="124"/>
      <c r="F176" s="124"/>
      <c r="G176" s="124"/>
      <c r="H176" s="124"/>
      <c r="I176" s="124"/>
      <c r="J176" s="124"/>
      <c r="K176" s="124"/>
      <c r="L176" s="124"/>
      <c r="M176" s="124"/>
      <c r="N176" s="124"/>
      <c r="O176" s="124"/>
      <c r="P176" s="124"/>
      <c r="Q176" s="124"/>
    </row>
    <row r="177" spans="1:17">
      <c r="A177" s="199"/>
      <c r="B177" s="199"/>
      <c r="C177" s="124"/>
      <c r="D177" s="124"/>
      <c r="E177" s="124"/>
      <c r="F177" s="124"/>
      <c r="G177" s="124"/>
      <c r="H177" s="124"/>
      <c r="I177" s="124"/>
      <c r="J177" s="124"/>
      <c r="K177" s="124"/>
      <c r="L177" s="124"/>
      <c r="M177" s="124"/>
      <c r="N177" s="124"/>
      <c r="O177" s="124"/>
      <c r="P177" s="124"/>
      <c r="Q177" s="124"/>
    </row>
    <row r="178" spans="1:17">
      <c r="A178" s="199"/>
      <c r="B178" s="199"/>
      <c r="C178" s="124"/>
      <c r="D178" s="124"/>
      <c r="E178" s="124"/>
      <c r="F178" s="124"/>
      <c r="G178" s="124"/>
      <c r="H178" s="124"/>
      <c r="I178" s="124"/>
      <c r="J178" s="124"/>
      <c r="K178" s="124"/>
      <c r="L178" s="124"/>
      <c r="M178" s="124"/>
      <c r="N178" s="124"/>
      <c r="O178" s="124"/>
      <c r="P178" s="124"/>
      <c r="Q178" s="124"/>
    </row>
    <row r="179" spans="1:17">
      <c r="A179" s="199"/>
      <c r="B179" s="199"/>
      <c r="C179" s="124"/>
      <c r="D179" s="124"/>
      <c r="E179" s="124"/>
      <c r="F179" s="124"/>
      <c r="G179" s="124"/>
      <c r="H179" s="124"/>
      <c r="I179" s="124"/>
      <c r="J179" s="124"/>
      <c r="K179" s="124"/>
      <c r="L179" s="124"/>
      <c r="M179" s="124"/>
      <c r="N179" s="124"/>
      <c r="O179" s="124"/>
      <c r="P179" s="124"/>
      <c r="Q179" s="124"/>
    </row>
    <row r="180" spans="1:17">
      <c r="A180" s="199"/>
      <c r="B180" s="199"/>
      <c r="C180" s="124"/>
      <c r="D180" s="124"/>
      <c r="E180" s="124"/>
      <c r="F180" s="124"/>
      <c r="G180" s="124"/>
      <c r="H180" s="124"/>
      <c r="I180" s="124"/>
      <c r="J180" s="124"/>
      <c r="K180" s="124"/>
      <c r="L180" s="124"/>
      <c r="M180" s="124"/>
      <c r="N180" s="124"/>
      <c r="O180" s="124"/>
      <c r="P180" s="124"/>
      <c r="Q180" s="124"/>
    </row>
    <row r="181" spans="1:17">
      <c r="A181" s="199"/>
      <c r="B181" s="199"/>
      <c r="C181" s="124"/>
      <c r="D181" s="124"/>
      <c r="E181" s="124"/>
      <c r="F181" s="124"/>
      <c r="G181" s="124"/>
      <c r="H181" s="124"/>
      <c r="I181" s="124"/>
      <c r="J181" s="124"/>
      <c r="K181" s="124"/>
      <c r="L181" s="124"/>
      <c r="M181" s="124"/>
      <c r="N181" s="124"/>
      <c r="O181" s="124"/>
      <c r="P181" s="124"/>
      <c r="Q181" s="124"/>
    </row>
    <row r="182" spans="1:17">
      <c r="A182" s="199"/>
      <c r="B182" s="199"/>
      <c r="C182" s="124"/>
      <c r="D182" s="124"/>
      <c r="E182" s="124"/>
      <c r="F182" s="124"/>
      <c r="G182" s="124"/>
      <c r="H182" s="124"/>
      <c r="I182" s="124"/>
      <c r="J182" s="124"/>
      <c r="K182" s="124"/>
      <c r="L182" s="124"/>
      <c r="M182" s="124"/>
      <c r="N182" s="124"/>
      <c r="O182" s="124"/>
      <c r="P182" s="124"/>
      <c r="Q182" s="124"/>
    </row>
    <row r="183" spans="1:17">
      <c r="A183" s="199"/>
      <c r="B183" s="199"/>
      <c r="C183" s="124"/>
      <c r="D183" s="124"/>
      <c r="E183" s="124"/>
      <c r="F183" s="124"/>
      <c r="G183" s="124"/>
      <c r="H183" s="124"/>
      <c r="I183" s="124"/>
      <c r="J183" s="124"/>
      <c r="K183" s="124"/>
      <c r="L183" s="124"/>
      <c r="M183" s="124"/>
      <c r="N183" s="124"/>
      <c r="O183" s="124"/>
      <c r="P183" s="124"/>
      <c r="Q183" s="124"/>
    </row>
    <row r="184" spans="1:17">
      <c r="A184" s="199"/>
      <c r="B184" s="199"/>
      <c r="C184" s="124"/>
      <c r="D184" s="124"/>
      <c r="E184" s="124"/>
      <c r="F184" s="124"/>
      <c r="G184" s="124"/>
      <c r="H184" s="124"/>
      <c r="I184" s="124"/>
      <c r="J184" s="124"/>
      <c r="K184" s="124"/>
      <c r="L184" s="124"/>
      <c r="M184" s="124"/>
      <c r="N184" s="124"/>
      <c r="O184" s="124"/>
      <c r="P184" s="124"/>
      <c r="Q184" s="124"/>
    </row>
    <row r="185" spans="1:17">
      <c r="A185" s="199"/>
      <c r="B185" s="199"/>
      <c r="C185" s="124"/>
      <c r="D185" s="124"/>
      <c r="E185" s="124"/>
      <c r="F185" s="124"/>
      <c r="G185" s="124"/>
      <c r="H185" s="124"/>
      <c r="I185" s="124"/>
      <c r="J185" s="124"/>
      <c r="K185" s="124"/>
      <c r="L185" s="124"/>
      <c r="M185" s="124"/>
      <c r="N185" s="124"/>
      <c r="O185" s="124"/>
      <c r="P185" s="124"/>
      <c r="Q185" s="124"/>
    </row>
    <row r="186" spans="1:17">
      <c r="A186" s="199"/>
      <c r="B186" s="199"/>
      <c r="C186" s="124"/>
      <c r="D186" s="124"/>
      <c r="E186" s="124"/>
      <c r="F186" s="124"/>
      <c r="G186" s="124"/>
      <c r="H186" s="124"/>
      <c r="I186" s="124"/>
      <c r="J186" s="124"/>
      <c r="K186" s="124"/>
      <c r="L186" s="124"/>
      <c r="M186" s="124"/>
      <c r="N186" s="124"/>
      <c r="O186" s="124"/>
      <c r="P186" s="124"/>
      <c r="Q186" s="124"/>
    </row>
    <row r="187" spans="1:17">
      <c r="A187" s="199"/>
      <c r="B187" s="199"/>
      <c r="C187" s="124"/>
      <c r="D187" s="124"/>
      <c r="E187" s="124"/>
      <c r="F187" s="124"/>
      <c r="G187" s="124"/>
      <c r="H187" s="124"/>
      <c r="I187" s="124"/>
      <c r="J187" s="124"/>
      <c r="K187" s="124"/>
      <c r="L187" s="124"/>
      <c r="M187" s="124"/>
      <c r="N187" s="124"/>
      <c r="O187" s="124"/>
      <c r="P187" s="124"/>
      <c r="Q187" s="124"/>
    </row>
    <row r="188" spans="1:17">
      <c r="A188" s="199"/>
      <c r="B188" s="199"/>
      <c r="C188" s="124"/>
      <c r="D188" s="124"/>
      <c r="E188" s="124"/>
      <c r="F188" s="124"/>
      <c r="G188" s="124"/>
      <c r="H188" s="124"/>
      <c r="I188" s="124"/>
      <c r="J188" s="124"/>
      <c r="K188" s="124"/>
      <c r="L188" s="124"/>
      <c r="M188" s="124"/>
      <c r="N188" s="124"/>
      <c r="O188" s="124"/>
      <c r="P188" s="124"/>
      <c r="Q188" s="124"/>
    </row>
    <row r="189" spans="1:17">
      <c r="A189" s="199"/>
      <c r="B189" s="199"/>
      <c r="C189" s="124"/>
      <c r="D189" s="124"/>
      <c r="E189" s="124"/>
      <c r="F189" s="124"/>
      <c r="G189" s="124"/>
      <c r="H189" s="124"/>
      <c r="I189" s="124"/>
      <c r="J189" s="124"/>
      <c r="K189" s="124"/>
      <c r="L189" s="124"/>
      <c r="M189" s="124"/>
      <c r="N189" s="124"/>
      <c r="O189" s="124"/>
      <c r="P189" s="124"/>
      <c r="Q189" s="124"/>
    </row>
    <row r="190" spans="1:17">
      <c r="A190" s="199"/>
      <c r="B190" s="199"/>
      <c r="C190" s="124"/>
      <c r="D190" s="124"/>
      <c r="E190" s="124"/>
      <c r="F190" s="124"/>
      <c r="G190" s="124"/>
      <c r="H190" s="124"/>
      <c r="I190" s="124"/>
      <c r="J190" s="124"/>
      <c r="K190" s="124"/>
      <c r="L190" s="124"/>
      <c r="M190" s="124"/>
      <c r="N190" s="124"/>
      <c r="O190" s="124"/>
      <c r="P190" s="124"/>
      <c r="Q190" s="124"/>
    </row>
    <row r="191" spans="1:17">
      <c r="A191" s="199"/>
      <c r="B191" s="199"/>
      <c r="C191" s="124"/>
      <c r="D191" s="124"/>
      <c r="E191" s="124"/>
      <c r="F191" s="124"/>
      <c r="G191" s="124"/>
      <c r="H191" s="124"/>
      <c r="I191" s="124"/>
      <c r="J191" s="124"/>
      <c r="K191" s="124"/>
      <c r="L191" s="124"/>
      <c r="M191" s="124"/>
      <c r="N191" s="124"/>
      <c r="O191" s="124"/>
      <c r="P191" s="124"/>
      <c r="Q191" s="124"/>
    </row>
    <row r="192" spans="1:17">
      <c r="A192" s="199"/>
      <c r="B192" s="199"/>
      <c r="C192" s="124"/>
      <c r="D192" s="124"/>
      <c r="E192" s="124"/>
      <c r="F192" s="124"/>
      <c r="G192" s="124"/>
      <c r="H192" s="124"/>
      <c r="I192" s="124"/>
      <c r="J192" s="124"/>
      <c r="K192" s="124"/>
      <c r="L192" s="124"/>
      <c r="M192" s="124"/>
      <c r="N192" s="124"/>
      <c r="O192" s="124"/>
      <c r="P192" s="124"/>
      <c r="Q192" s="124"/>
    </row>
    <row r="193" spans="1:17">
      <c r="A193" s="199"/>
      <c r="B193" s="199"/>
      <c r="C193" s="124"/>
      <c r="D193" s="124"/>
      <c r="E193" s="124"/>
      <c r="F193" s="124"/>
      <c r="G193" s="124"/>
      <c r="H193" s="124"/>
      <c r="I193" s="124"/>
      <c r="J193" s="124"/>
      <c r="K193" s="124"/>
      <c r="L193" s="124"/>
      <c r="M193" s="124"/>
      <c r="N193" s="124"/>
      <c r="O193" s="124"/>
      <c r="P193" s="124"/>
      <c r="Q193" s="124"/>
    </row>
    <row r="194" spans="1:17">
      <c r="A194" s="199"/>
      <c r="B194" s="199"/>
      <c r="C194" s="124"/>
      <c r="D194" s="124"/>
      <c r="E194" s="124"/>
      <c r="F194" s="124"/>
      <c r="G194" s="124"/>
      <c r="H194" s="124"/>
      <c r="I194" s="124"/>
      <c r="J194" s="124"/>
      <c r="K194" s="124"/>
      <c r="L194" s="124"/>
      <c r="M194" s="124"/>
      <c r="N194" s="124"/>
      <c r="O194" s="124"/>
      <c r="P194" s="124"/>
      <c r="Q194" s="124"/>
    </row>
    <row r="195" spans="1:17">
      <c r="A195" s="199"/>
      <c r="B195" s="199"/>
      <c r="C195" s="124"/>
      <c r="D195" s="124"/>
      <c r="E195" s="124"/>
      <c r="F195" s="124"/>
      <c r="G195" s="124"/>
      <c r="H195" s="124"/>
      <c r="I195" s="124"/>
      <c r="J195" s="124"/>
      <c r="K195" s="124"/>
      <c r="L195" s="124"/>
      <c r="M195" s="124"/>
      <c r="N195" s="124"/>
      <c r="O195" s="124"/>
      <c r="P195" s="124"/>
      <c r="Q195" s="124"/>
    </row>
    <row r="196" spans="1:17">
      <c r="A196" s="199"/>
      <c r="B196" s="199"/>
      <c r="C196" s="124"/>
      <c r="D196" s="124"/>
      <c r="E196" s="124"/>
      <c r="F196" s="124"/>
      <c r="G196" s="124"/>
      <c r="H196" s="124"/>
      <c r="I196" s="124"/>
      <c r="J196" s="124"/>
      <c r="K196" s="124"/>
      <c r="L196" s="124"/>
      <c r="M196" s="124"/>
      <c r="N196" s="124"/>
      <c r="O196" s="124"/>
      <c r="P196" s="124"/>
      <c r="Q196" s="124"/>
    </row>
    <row r="197" spans="1:17">
      <c r="A197" s="199"/>
      <c r="B197" s="199"/>
      <c r="C197" s="124"/>
      <c r="D197" s="124"/>
      <c r="E197" s="124"/>
      <c r="F197" s="124"/>
      <c r="G197" s="124"/>
      <c r="H197" s="124"/>
      <c r="I197" s="124"/>
      <c r="J197" s="124"/>
      <c r="K197" s="124"/>
      <c r="L197" s="124"/>
      <c r="M197" s="124"/>
      <c r="N197" s="124"/>
      <c r="O197" s="124"/>
      <c r="P197" s="124"/>
      <c r="Q197" s="124"/>
    </row>
    <row r="198" spans="1:17">
      <c r="A198" s="199"/>
      <c r="B198" s="199"/>
      <c r="C198" s="124"/>
      <c r="D198" s="124"/>
      <c r="E198" s="124"/>
      <c r="F198" s="124"/>
      <c r="G198" s="124"/>
      <c r="H198" s="124"/>
      <c r="I198" s="124"/>
      <c r="J198" s="124"/>
      <c r="K198" s="124"/>
      <c r="L198" s="124"/>
      <c r="M198" s="124"/>
      <c r="N198" s="124"/>
      <c r="O198" s="124"/>
      <c r="P198" s="124"/>
      <c r="Q198" s="124"/>
    </row>
    <row r="199" spans="1:17">
      <c r="A199" s="199"/>
      <c r="B199" s="199"/>
      <c r="C199" s="124"/>
      <c r="D199" s="124"/>
      <c r="E199" s="124"/>
      <c r="F199" s="124"/>
      <c r="G199" s="124"/>
      <c r="H199" s="124"/>
      <c r="I199" s="124"/>
      <c r="J199" s="124"/>
      <c r="K199" s="124"/>
      <c r="L199" s="124"/>
      <c r="M199" s="124"/>
      <c r="N199" s="124"/>
      <c r="O199" s="124"/>
      <c r="P199" s="124"/>
      <c r="Q199" s="124"/>
    </row>
    <row r="200" spans="1:17">
      <c r="A200" s="199"/>
      <c r="B200" s="199"/>
      <c r="C200" s="124"/>
      <c r="D200" s="124"/>
      <c r="E200" s="124"/>
      <c r="F200" s="124"/>
      <c r="G200" s="124"/>
      <c r="H200" s="124"/>
      <c r="I200" s="124"/>
      <c r="J200" s="124"/>
      <c r="K200" s="124"/>
      <c r="L200" s="124"/>
      <c r="M200" s="124"/>
      <c r="N200" s="124"/>
      <c r="O200" s="124"/>
      <c r="P200" s="124"/>
      <c r="Q200" s="124"/>
    </row>
    <row r="201" spans="1:17">
      <c r="A201" s="199"/>
      <c r="B201" s="199"/>
      <c r="C201" s="124"/>
      <c r="D201" s="124"/>
      <c r="E201" s="124"/>
      <c r="F201" s="124"/>
      <c r="G201" s="124"/>
      <c r="H201" s="124"/>
      <c r="I201" s="124"/>
      <c r="J201" s="124"/>
      <c r="K201" s="124"/>
      <c r="L201" s="124"/>
      <c r="M201" s="124"/>
      <c r="N201" s="124"/>
      <c r="O201" s="124"/>
      <c r="P201" s="124"/>
      <c r="Q201" s="124"/>
    </row>
    <row r="202" spans="1:17">
      <c r="A202" s="199"/>
      <c r="B202" s="199"/>
      <c r="C202" s="124"/>
      <c r="D202" s="124"/>
      <c r="E202" s="124"/>
      <c r="F202" s="124"/>
      <c r="G202" s="124"/>
      <c r="H202" s="124"/>
      <c r="I202" s="124"/>
      <c r="J202" s="124"/>
      <c r="K202" s="124"/>
      <c r="L202" s="124"/>
      <c r="M202" s="124"/>
      <c r="N202" s="124"/>
      <c r="O202" s="124"/>
      <c r="P202" s="124"/>
      <c r="Q202" s="124"/>
    </row>
    <row r="203" spans="1:17">
      <c r="A203" s="199"/>
      <c r="B203" s="199"/>
      <c r="C203" s="124"/>
      <c r="D203" s="124"/>
      <c r="E203" s="124"/>
      <c r="F203" s="124"/>
      <c r="G203" s="124"/>
      <c r="H203" s="124"/>
      <c r="I203" s="124"/>
      <c r="J203" s="124"/>
      <c r="K203" s="124"/>
      <c r="L203" s="124"/>
      <c r="M203" s="124"/>
      <c r="N203" s="124"/>
      <c r="O203" s="124"/>
      <c r="P203" s="124"/>
      <c r="Q203" s="124"/>
    </row>
    <row r="204" spans="1:17">
      <c r="A204" s="199"/>
      <c r="B204" s="199"/>
      <c r="C204" s="124"/>
      <c r="D204" s="124"/>
      <c r="E204" s="124"/>
      <c r="F204" s="124"/>
      <c r="G204" s="124"/>
      <c r="H204" s="124"/>
      <c r="I204" s="124"/>
      <c r="J204" s="124"/>
      <c r="K204" s="124"/>
      <c r="L204" s="124"/>
      <c r="M204" s="124"/>
      <c r="N204" s="124"/>
      <c r="O204" s="124"/>
      <c r="P204" s="124"/>
      <c r="Q204" s="124"/>
    </row>
    <row r="205" spans="1:17">
      <c r="A205" s="199"/>
      <c r="B205" s="199"/>
      <c r="C205" s="124"/>
      <c r="D205" s="124"/>
      <c r="E205" s="124"/>
      <c r="F205" s="124"/>
      <c r="G205" s="124"/>
      <c r="H205" s="124"/>
      <c r="I205" s="124"/>
      <c r="J205" s="124"/>
      <c r="K205" s="124"/>
      <c r="L205" s="124"/>
      <c r="M205" s="124"/>
      <c r="N205" s="124"/>
      <c r="O205" s="124"/>
      <c r="P205" s="124"/>
      <c r="Q205" s="124"/>
    </row>
    <row r="206" spans="1:17">
      <c r="A206" s="199"/>
      <c r="B206" s="199"/>
      <c r="C206" s="124"/>
      <c r="D206" s="124"/>
      <c r="E206" s="124"/>
      <c r="F206" s="124"/>
      <c r="G206" s="124"/>
      <c r="H206" s="124"/>
      <c r="I206" s="124"/>
      <c r="J206" s="124"/>
      <c r="K206" s="124"/>
      <c r="L206" s="124"/>
      <c r="M206" s="124"/>
      <c r="N206" s="124"/>
      <c r="O206" s="124"/>
      <c r="P206" s="124"/>
      <c r="Q206" s="124"/>
    </row>
    <row r="207" spans="1:17">
      <c r="A207" s="199"/>
      <c r="B207" s="199"/>
      <c r="C207" s="124"/>
      <c r="D207" s="124"/>
      <c r="E207" s="124"/>
      <c r="F207" s="124"/>
      <c r="G207" s="124"/>
      <c r="H207" s="124"/>
      <c r="I207" s="124"/>
      <c r="J207" s="124"/>
      <c r="K207" s="124"/>
      <c r="L207" s="124"/>
      <c r="M207" s="124"/>
      <c r="N207" s="124"/>
      <c r="O207" s="124"/>
      <c r="P207" s="124"/>
      <c r="Q207" s="124"/>
    </row>
    <row r="208" spans="1:17">
      <c r="A208" s="199"/>
      <c r="B208" s="199"/>
      <c r="C208" s="124"/>
      <c r="D208" s="124"/>
      <c r="E208" s="124"/>
      <c r="F208" s="124"/>
      <c r="G208" s="124"/>
      <c r="H208" s="124"/>
      <c r="I208" s="124"/>
      <c r="J208" s="124"/>
      <c r="K208" s="124"/>
      <c r="L208" s="124"/>
      <c r="M208" s="124"/>
      <c r="N208" s="124"/>
      <c r="O208" s="124"/>
      <c r="P208" s="124"/>
      <c r="Q208" s="124"/>
    </row>
    <row r="209" spans="1:17">
      <c r="A209" s="199"/>
      <c r="B209" s="199"/>
      <c r="C209" s="124"/>
      <c r="D209" s="124"/>
      <c r="E209" s="124"/>
      <c r="F209" s="124"/>
      <c r="G209" s="124"/>
      <c r="H209" s="124"/>
      <c r="I209" s="124"/>
      <c r="J209" s="124"/>
      <c r="K209" s="124"/>
      <c r="L209" s="124"/>
      <c r="M209" s="124"/>
      <c r="N209" s="124"/>
      <c r="O209" s="124"/>
      <c r="P209" s="124"/>
      <c r="Q209" s="124"/>
    </row>
    <row r="210" spans="1:17">
      <c r="A210" s="199"/>
      <c r="B210" s="199"/>
      <c r="C210" s="124"/>
      <c r="D210" s="124"/>
      <c r="E210" s="124"/>
      <c r="F210" s="124"/>
      <c r="G210" s="124"/>
      <c r="H210" s="124"/>
      <c r="I210" s="124"/>
      <c r="J210" s="124"/>
      <c r="K210" s="124"/>
      <c r="L210" s="124"/>
      <c r="M210" s="124"/>
      <c r="N210" s="124"/>
      <c r="O210" s="124"/>
      <c r="P210" s="124"/>
      <c r="Q210" s="124"/>
    </row>
    <row r="211" spans="1:17">
      <c r="A211" s="199"/>
      <c r="B211" s="199"/>
      <c r="C211" s="124"/>
      <c r="D211" s="124"/>
      <c r="E211" s="124"/>
      <c r="F211" s="124"/>
      <c r="G211" s="124"/>
      <c r="H211" s="124"/>
      <c r="I211" s="124"/>
      <c r="J211" s="124"/>
      <c r="K211" s="124"/>
      <c r="L211" s="124"/>
      <c r="M211" s="124"/>
      <c r="N211" s="124"/>
      <c r="O211" s="124"/>
      <c r="P211" s="124"/>
      <c r="Q211" s="124"/>
    </row>
    <row r="212" spans="1:17">
      <c r="A212" s="199"/>
      <c r="B212" s="199"/>
      <c r="C212" s="124"/>
      <c r="D212" s="124"/>
      <c r="E212" s="124"/>
      <c r="F212" s="124"/>
      <c r="G212" s="124"/>
      <c r="H212" s="124"/>
      <c r="I212" s="124"/>
      <c r="J212" s="124"/>
      <c r="K212" s="124"/>
      <c r="L212" s="124"/>
      <c r="M212" s="124"/>
      <c r="N212" s="124"/>
      <c r="O212" s="124"/>
      <c r="P212" s="124"/>
      <c r="Q212" s="124"/>
    </row>
    <row r="213" spans="1:17">
      <c r="A213" s="199"/>
      <c r="B213" s="199"/>
      <c r="C213" s="124"/>
      <c r="D213" s="124"/>
      <c r="E213" s="124"/>
      <c r="F213" s="124"/>
      <c r="G213" s="124"/>
      <c r="H213" s="124"/>
      <c r="I213" s="124"/>
      <c r="J213" s="124"/>
      <c r="K213" s="124"/>
      <c r="L213" s="124"/>
      <c r="M213" s="124"/>
      <c r="N213" s="124"/>
      <c r="O213" s="124"/>
      <c r="P213" s="124"/>
      <c r="Q213" s="124"/>
    </row>
    <row r="214" spans="1:17">
      <c r="A214" s="199"/>
      <c r="B214" s="199"/>
      <c r="C214" s="124"/>
      <c r="D214" s="124"/>
      <c r="E214" s="124"/>
      <c r="F214" s="124"/>
      <c r="G214" s="124"/>
      <c r="H214" s="124"/>
      <c r="I214" s="124"/>
      <c r="J214" s="124"/>
      <c r="K214" s="124"/>
      <c r="L214" s="124"/>
      <c r="M214" s="124"/>
      <c r="N214" s="124"/>
      <c r="O214" s="124"/>
      <c r="P214" s="124"/>
      <c r="Q214" s="124"/>
    </row>
    <row r="215" spans="1:17">
      <c r="A215" s="199"/>
      <c r="B215" s="199"/>
      <c r="C215" s="124"/>
      <c r="D215" s="124"/>
      <c r="E215" s="124"/>
      <c r="F215" s="124"/>
      <c r="G215" s="124"/>
      <c r="H215" s="124"/>
      <c r="I215" s="124"/>
      <c r="J215" s="124"/>
      <c r="K215" s="124"/>
      <c r="L215" s="124"/>
      <c r="M215" s="124"/>
      <c r="N215" s="124"/>
      <c r="O215" s="124"/>
      <c r="P215" s="124"/>
      <c r="Q215" s="124"/>
    </row>
    <row r="216" spans="1:17">
      <c r="A216" s="199"/>
      <c r="B216" s="199"/>
      <c r="C216" s="124"/>
      <c r="D216" s="124"/>
      <c r="E216" s="124"/>
      <c r="F216" s="124"/>
      <c r="G216" s="124"/>
      <c r="H216" s="124"/>
      <c r="I216" s="124"/>
      <c r="J216" s="124"/>
      <c r="K216" s="124"/>
      <c r="L216" s="124"/>
      <c r="M216" s="124"/>
      <c r="N216" s="124"/>
      <c r="O216" s="124"/>
      <c r="P216" s="124"/>
      <c r="Q216" s="124"/>
    </row>
    <row r="217" spans="1:17">
      <c r="A217" s="199"/>
      <c r="B217" s="199"/>
      <c r="C217" s="124"/>
      <c r="D217" s="124"/>
      <c r="E217" s="124"/>
      <c r="F217" s="124"/>
      <c r="G217" s="124"/>
      <c r="H217" s="124"/>
      <c r="I217" s="124"/>
      <c r="J217" s="124"/>
      <c r="K217" s="124"/>
      <c r="L217" s="124"/>
      <c r="M217" s="124"/>
      <c r="N217" s="124"/>
      <c r="O217" s="124"/>
      <c r="P217" s="124"/>
      <c r="Q217" s="124"/>
    </row>
    <row r="218" spans="1:17">
      <c r="A218" s="199"/>
      <c r="B218" s="199"/>
      <c r="C218" s="124"/>
      <c r="D218" s="124"/>
      <c r="E218" s="124"/>
      <c r="F218" s="124"/>
      <c r="G218" s="124"/>
      <c r="H218" s="124"/>
      <c r="I218" s="124"/>
      <c r="J218" s="124"/>
      <c r="K218" s="124"/>
      <c r="L218" s="124"/>
      <c r="M218" s="124"/>
      <c r="N218" s="124"/>
      <c r="O218" s="124"/>
      <c r="P218" s="124"/>
      <c r="Q218" s="124"/>
    </row>
    <row r="219" spans="1:17">
      <c r="A219" s="199"/>
      <c r="B219" s="199"/>
      <c r="C219" s="124"/>
      <c r="D219" s="124"/>
      <c r="E219" s="124"/>
      <c r="F219" s="124"/>
      <c r="G219" s="124"/>
      <c r="H219" s="124"/>
      <c r="I219" s="124"/>
      <c r="J219" s="124"/>
      <c r="K219" s="124"/>
      <c r="L219" s="124"/>
      <c r="M219" s="124"/>
      <c r="N219" s="124"/>
      <c r="O219" s="124"/>
      <c r="P219" s="124"/>
      <c r="Q219" s="124"/>
    </row>
    <row r="220" spans="1:17">
      <c r="A220" s="199"/>
      <c r="B220" s="199"/>
      <c r="C220" s="124"/>
      <c r="D220" s="124"/>
      <c r="E220" s="124"/>
      <c r="F220" s="124"/>
      <c r="G220" s="124"/>
      <c r="H220" s="124"/>
      <c r="I220" s="124"/>
      <c r="J220" s="124"/>
      <c r="K220" s="124"/>
      <c r="L220" s="124"/>
      <c r="M220" s="124"/>
      <c r="N220" s="124"/>
      <c r="O220" s="124"/>
      <c r="P220" s="124"/>
      <c r="Q220" s="124"/>
    </row>
    <row r="221" spans="1:17">
      <c r="A221" s="199"/>
      <c r="B221" s="199"/>
      <c r="C221" s="124"/>
      <c r="D221" s="124"/>
      <c r="E221" s="124"/>
      <c r="F221" s="124"/>
      <c r="G221" s="124"/>
      <c r="H221" s="124"/>
      <c r="I221" s="124"/>
      <c r="J221" s="124"/>
      <c r="K221" s="124"/>
      <c r="L221" s="124"/>
      <c r="M221" s="124"/>
      <c r="N221" s="124"/>
      <c r="O221" s="124"/>
      <c r="P221" s="124"/>
      <c r="Q221" s="124"/>
    </row>
    <row r="222" spans="1:17">
      <c r="A222" s="199"/>
      <c r="B222" s="199"/>
      <c r="C222" s="124"/>
      <c r="D222" s="124"/>
      <c r="E222" s="124"/>
      <c r="F222" s="124"/>
      <c r="G222" s="124"/>
      <c r="H222" s="124"/>
      <c r="I222" s="124"/>
      <c r="J222" s="124"/>
      <c r="K222" s="124"/>
      <c r="L222" s="124"/>
      <c r="M222" s="124"/>
      <c r="N222" s="124"/>
      <c r="O222" s="124"/>
      <c r="P222" s="124"/>
      <c r="Q222" s="124"/>
    </row>
    <row r="223" spans="1:17">
      <c r="A223" s="199"/>
      <c r="B223" s="199"/>
      <c r="C223" s="124"/>
      <c r="D223" s="124"/>
      <c r="E223" s="124"/>
      <c r="F223" s="124"/>
      <c r="G223" s="124"/>
      <c r="H223" s="124"/>
      <c r="I223" s="124"/>
      <c r="J223" s="124"/>
      <c r="K223" s="124"/>
      <c r="L223" s="124"/>
      <c r="M223" s="124"/>
      <c r="N223" s="124"/>
      <c r="O223" s="124"/>
      <c r="P223" s="124"/>
      <c r="Q223" s="124"/>
    </row>
    <row r="224" spans="1:17">
      <c r="A224" s="199"/>
      <c r="B224" s="199"/>
      <c r="C224" s="124"/>
      <c r="D224" s="124"/>
      <c r="E224" s="124"/>
      <c r="F224" s="124"/>
      <c r="G224" s="124"/>
      <c r="H224" s="124"/>
      <c r="I224" s="124"/>
      <c r="J224" s="124"/>
      <c r="K224" s="124"/>
      <c r="L224" s="124"/>
      <c r="M224" s="124"/>
      <c r="N224" s="124"/>
      <c r="O224" s="124"/>
      <c r="P224" s="124"/>
      <c r="Q224" s="124"/>
    </row>
    <row r="225" spans="1:17">
      <c r="A225" s="199"/>
      <c r="B225" s="199"/>
      <c r="C225" s="124"/>
      <c r="D225" s="124"/>
      <c r="E225" s="124"/>
      <c r="F225" s="124"/>
      <c r="G225" s="124"/>
      <c r="H225" s="124"/>
      <c r="I225" s="124"/>
      <c r="J225" s="124"/>
      <c r="K225" s="124"/>
      <c r="L225" s="124"/>
      <c r="M225" s="124"/>
      <c r="N225" s="124"/>
      <c r="O225" s="124"/>
      <c r="P225" s="124"/>
      <c r="Q225" s="124"/>
    </row>
    <row r="226" spans="1:17">
      <c r="A226" s="199"/>
      <c r="B226" s="199"/>
      <c r="C226" s="124"/>
      <c r="D226" s="124"/>
      <c r="E226" s="124"/>
      <c r="F226" s="124"/>
      <c r="G226" s="124"/>
      <c r="H226" s="124"/>
      <c r="I226" s="124"/>
      <c r="J226" s="124"/>
      <c r="K226" s="124"/>
      <c r="L226" s="124"/>
      <c r="M226" s="124"/>
      <c r="N226" s="124"/>
      <c r="O226" s="124"/>
      <c r="P226" s="124"/>
      <c r="Q226" s="124"/>
    </row>
    <row r="227" spans="1:17">
      <c r="A227" s="199"/>
      <c r="B227" s="199"/>
      <c r="C227" s="124"/>
      <c r="D227" s="124"/>
      <c r="E227" s="124"/>
      <c r="F227" s="124"/>
      <c r="G227" s="124"/>
      <c r="H227" s="124"/>
      <c r="I227" s="124"/>
      <c r="J227" s="124"/>
      <c r="K227" s="124"/>
      <c r="L227" s="124"/>
      <c r="M227" s="124"/>
      <c r="N227" s="124"/>
      <c r="O227" s="124"/>
      <c r="P227" s="124"/>
      <c r="Q227" s="124"/>
    </row>
    <row r="228" spans="1:17">
      <c r="A228" s="199"/>
      <c r="B228" s="199"/>
      <c r="C228" s="124"/>
      <c r="D228" s="124"/>
      <c r="E228" s="124"/>
      <c r="F228" s="124"/>
      <c r="G228" s="124"/>
      <c r="H228" s="124"/>
      <c r="I228" s="124"/>
      <c r="J228" s="124"/>
      <c r="K228" s="124"/>
      <c r="L228" s="124"/>
      <c r="M228" s="124"/>
      <c r="N228" s="124"/>
      <c r="O228" s="124"/>
      <c r="P228" s="124"/>
      <c r="Q228" s="124"/>
    </row>
    <row r="229" spans="1:17">
      <c r="A229" s="199"/>
      <c r="B229" s="199"/>
      <c r="C229" s="124"/>
      <c r="D229" s="124"/>
      <c r="E229" s="124"/>
      <c r="F229" s="124"/>
      <c r="G229" s="124"/>
      <c r="H229" s="124"/>
      <c r="I229" s="124"/>
      <c r="J229" s="124"/>
      <c r="K229" s="124"/>
      <c r="L229" s="124"/>
      <c r="M229" s="124"/>
      <c r="N229" s="124"/>
      <c r="O229" s="124"/>
      <c r="P229" s="124"/>
      <c r="Q229" s="124"/>
    </row>
    <row r="230" spans="1:17">
      <c r="A230" s="199"/>
      <c r="B230" s="199"/>
      <c r="C230" s="124"/>
      <c r="D230" s="124"/>
      <c r="E230" s="124"/>
      <c r="F230" s="124"/>
      <c r="G230" s="124"/>
      <c r="H230" s="124"/>
      <c r="I230" s="124"/>
      <c r="J230" s="124"/>
      <c r="K230" s="124"/>
      <c r="L230" s="124"/>
      <c r="M230" s="124"/>
      <c r="N230" s="124"/>
      <c r="O230" s="124"/>
      <c r="P230" s="124"/>
      <c r="Q230" s="124"/>
    </row>
    <row r="231" spans="1:17">
      <c r="A231" s="199"/>
      <c r="B231" s="199"/>
      <c r="C231" s="124"/>
      <c r="D231" s="124"/>
      <c r="E231" s="124"/>
      <c r="F231" s="124"/>
      <c r="G231" s="124"/>
      <c r="H231" s="124"/>
      <c r="I231" s="124"/>
      <c r="J231" s="124"/>
      <c r="K231" s="124"/>
      <c r="L231" s="124"/>
      <c r="M231" s="124"/>
      <c r="N231" s="124"/>
      <c r="O231" s="124"/>
      <c r="P231" s="124"/>
      <c r="Q231" s="124"/>
    </row>
    <row r="232" spans="1:17">
      <c r="A232" s="199"/>
      <c r="B232" s="199"/>
      <c r="C232" s="124"/>
      <c r="D232" s="124"/>
      <c r="E232" s="124"/>
      <c r="F232" s="124"/>
      <c r="G232" s="124"/>
      <c r="H232" s="124"/>
      <c r="I232" s="124"/>
      <c r="J232" s="124"/>
      <c r="K232" s="124"/>
      <c r="L232" s="124"/>
      <c r="M232" s="124"/>
      <c r="N232" s="124"/>
      <c r="O232" s="124"/>
      <c r="P232" s="124"/>
      <c r="Q232" s="124"/>
    </row>
    <row r="233" spans="1:17">
      <c r="A233" s="199"/>
      <c r="B233" s="199"/>
      <c r="C233" s="124"/>
      <c r="D233" s="124"/>
      <c r="E233" s="124"/>
      <c r="F233" s="124"/>
      <c r="G233" s="124"/>
      <c r="H233" s="124"/>
      <c r="I233" s="124"/>
      <c r="J233" s="124"/>
      <c r="K233" s="124"/>
      <c r="L233" s="124"/>
      <c r="M233" s="124"/>
      <c r="N233" s="124"/>
      <c r="O233" s="124"/>
      <c r="P233" s="124"/>
      <c r="Q233" s="124"/>
    </row>
    <row r="234" spans="1:17">
      <c r="A234" s="199"/>
      <c r="B234" s="199"/>
      <c r="C234" s="124"/>
      <c r="D234" s="124"/>
      <c r="E234" s="124"/>
      <c r="F234" s="124"/>
      <c r="G234" s="124"/>
      <c r="H234" s="124"/>
      <c r="I234" s="124"/>
      <c r="J234" s="124"/>
      <c r="K234" s="124"/>
      <c r="L234" s="124"/>
      <c r="M234" s="124"/>
      <c r="N234" s="124"/>
      <c r="O234" s="124"/>
      <c r="P234" s="124"/>
      <c r="Q234" s="124"/>
    </row>
    <row r="235" spans="1:17">
      <c r="A235" s="199"/>
      <c r="B235" s="199"/>
      <c r="C235" s="124"/>
      <c r="D235" s="124"/>
      <c r="E235" s="124"/>
      <c r="F235" s="124"/>
      <c r="G235" s="124"/>
      <c r="H235" s="124"/>
      <c r="I235" s="124"/>
      <c r="J235" s="124"/>
      <c r="K235" s="124"/>
      <c r="L235" s="124"/>
      <c r="M235" s="124"/>
      <c r="N235" s="124"/>
      <c r="O235" s="124"/>
      <c r="P235" s="124"/>
      <c r="Q235" s="124"/>
    </row>
    <row r="236" spans="1:17">
      <c r="A236" s="199"/>
      <c r="B236" s="199"/>
      <c r="C236" s="124"/>
      <c r="D236" s="124"/>
      <c r="E236" s="124"/>
      <c r="F236" s="124"/>
      <c r="G236" s="124"/>
      <c r="H236" s="124"/>
      <c r="I236" s="124"/>
      <c r="J236" s="124"/>
      <c r="K236" s="124"/>
      <c r="L236" s="124"/>
      <c r="M236" s="124"/>
      <c r="N236" s="124"/>
      <c r="O236" s="124"/>
      <c r="P236" s="124"/>
      <c r="Q236" s="124"/>
    </row>
    <row r="237" spans="1:17">
      <c r="A237" s="199"/>
      <c r="B237" s="199"/>
      <c r="C237" s="124"/>
      <c r="D237" s="124"/>
      <c r="E237" s="124"/>
      <c r="F237" s="124"/>
      <c r="G237" s="124"/>
      <c r="H237" s="124"/>
      <c r="I237" s="124"/>
      <c r="J237" s="124"/>
      <c r="K237" s="124"/>
      <c r="L237" s="124"/>
      <c r="M237" s="124"/>
      <c r="N237" s="124"/>
      <c r="O237" s="124"/>
      <c r="P237" s="124"/>
      <c r="Q237" s="124"/>
    </row>
    <row r="238" spans="1:17">
      <c r="A238" s="199"/>
      <c r="B238" s="199"/>
      <c r="C238" s="124"/>
      <c r="D238" s="124"/>
      <c r="E238" s="124"/>
      <c r="F238" s="124"/>
      <c r="G238" s="124"/>
      <c r="H238" s="124"/>
      <c r="I238" s="124"/>
      <c r="J238" s="124"/>
      <c r="K238" s="124"/>
      <c r="L238" s="124"/>
      <c r="M238" s="124"/>
      <c r="N238" s="124"/>
      <c r="O238" s="124"/>
      <c r="P238" s="124"/>
      <c r="Q238" s="124"/>
    </row>
    <row r="239" spans="1:17">
      <c r="A239" s="199"/>
      <c r="B239" s="199"/>
      <c r="C239" s="124"/>
      <c r="D239" s="124"/>
      <c r="E239" s="124"/>
      <c r="F239" s="124"/>
      <c r="G239" s="124"/>
      <c r="H239" s="124"/>
      <c r="I239" s="124"/>
      <c r="J239" s="124"/>
      <c r="K239" s="124"/>
      <c r="L239" s="124"/>
      <c r="M239" s="124"/>
      <c r="N239" s="124"/>
      <c r="O239" s="124"/>
      <c r="P239" s="124"/>
      <c r="Q239" s="124"/>
    </row>
    <row r="240" spans="1:17">
      <c r="A240" s="199"/>
      <c r="B240" s="199"/>
      <c r="C240" s="124"/>
      <c r="D240" s="124"/>
      <c r="E240" s="124"/>
      <c r="F240" s="124"/>
      <c r="G240" s="124"/>
      <c r="H240" s="124"/>
      <c r="I240" s="124"/>
      <c r="J240" s="124"/>
      <c r="K240" s="124"/>
      <c r="L240" s="124"/>
      <c r="M240" s="124"/>
      <c r="N240" s="124"/>
      <c r="O240" s="124"/>
      <c r="P240" s="124"/>
      <c r="Q240" s="124"/>
    </row>
    <row r="241" spans="1:17">
      <c r="A241" s="199"/>
      <c r="B241" s="199"/>
      <c r="C241" s="124"/>
      <c r="D241" s="124"/>
      <c r="E241" s="124"/>
      <c r="F241" s="124"/>
      <c r="G241" s="124"/>
      <c r="H241" s="124"/>
      <c r="I241" s="124"/>
      <c r="J241" s="124"/>
      <c r="K241" s="124"/>
      <c r="L241" s="124"/>
      <c r="M241" s="124"/>
      <c r="N241" s="124"/>
      <c r="O241" s="124"/>
      <c r="P241" s="124"/>
      <c r="Q241" s="124"/>
    </row>
    <row r="242" spans="1:17">
      <c r="A242" s="199"/>
      <c r="B242" s="199"/>
      <c r="C242" s="124"/>
      <c r="D242" s="124"/>
      <c r="E242" s="124"/>
      <c r="F242" s="124"/>
      <c r="G242" s="124"/>
      <c r="H242" s="124"/>
      <c r="I242" s="124"/>
      <c r="J242" s="124"/>
      <c r="K242" s="124"/>
      <c r="L242" s="124"/>
      <c r="M242" s="124"/>
      <c r="N242" s="124"/>
      <c r="O242" s="124"/>
      <c r="P242" s="124"/>
      <c r="Q242" s="124"/>
    </row>
    <row r="243" spans="1:17">
      <c r="A243" s="199"/>
      <c r="B243" s="199"/>
      <c r="C243" s="124"/>
      <c r="D243" s="124"/>
      <c r="E243" s="124"/>
      <c r="F243" s="124"/>
      <c r="G243" s="124"/>
      <c r="H243" s="124"/>
      <c r="I243" s="124"/>
      <c r="J243" s="124"/>
      <c r="K243" s="124"/>
      <c r="L243" s="124"/>
      <c r="M243" s="124"/>
      <c r="N243" s="124"/>
      <c r="O243" s="124"/>
      <c r="P243" s="124"/>
      <c r="Q243" s="124"/>
    </row>
    <row r="244" spans="1:17">
      <c r="A244" s="199"/>
      <c r="B244" s="199"/>
      <c r="C244" s="124"/>
      <c r="D244" s="124"/>
      <c r="E244" s="124"/>
      <c r="F244" s="124"/>
      <c r="G244" s="124"/>
      <c r="H244" s="124"/>
      <c r="I244" s="124"/>
      <c r="J244" s="124"/>
      <c r="K244" s="124"/>
      <c r="L244" s="124"/>
      <c r="M244" s="124"/>
      <c r="N244" s="124"/>
      <c r="O244" s="124"/>
      <c r="P244" s="124"/>
      <c r="Q244" s="124"/>
    </row>
    <row r="245" spans="1:17">
      <c r="A245" s="199"/>
      <c r="B245" s="199"/>
      <c r="C245" s="124"/>
      <c r="D245" s="124"/>
      <c r="E245" s="124"/>
      <c r="F245" s="124"/>
      <c r="G245" s="124"/>
      <c r="H245" s="124"/>
      <c r="I245" s="124"/>
      <c r="J245" s="124"/>
      <c r="K245" s="124"/>
      <c r="L245" s="124"/>
      <c r="M245" s="124"/>
      <c r="N245" s="124"/>
      <c r="O245" s="124"/>
      <c r="P245" s="124"/>
      <c r="Q245" s="124"/>
    </row>
    <row r="246" spans="1:17">
      <c r="A246" s="199"/>
      <c r="B246" s="199"/>
      <c r="C246" s="124"/>
      <c r="D246" s="124"/>
      <c r="E246" s="124"/>
      <c r="F246" s="124"/>
      <c r="G246" s="124"/>
      <c r="H246" s="124"/>
      <c r="I246" s="124"/>
      <c r="J246" s="124"/>
      <c r="K246" s="124"/>
      <c r="L246" s="124"/>
      <c r="M246" s="124"/>
      <c r="N246" s="124"/>
      <c r="O246" s="124"/>
      <c r="P246" s="124"/>
      <c r="Q246" s="124"/>
    </row>
    <row r="247" spans="1:17">
      <c r="A247" s="199"/>
      <c r="B247" s="199"/>
      <c r="C247" s="124"/>
      <c r="D247" s="124"/>
      <c r="E247" s="124"/>
      <c r="F247" s="124"/>
      <c r="G247" s="124"/>
      <c r="H247" s="124"/>
      <c r="I247" s="124"/>
      <c r="J247" s="124"/>
      <c r="K247" s="124"/>
      <c r="L247" s="124"/>
      <c r="M247" s="124"/>
      <c r="N247" s="124"/>
      <c r="O247" s="124"/>
      <c r="P247" s="124"/>
      <c r="Q247" s="124"/>
    </row>
    <row r="248" spans="1:17">
      <c r="A248" s="199"/>
      <c r="B248" s="199"/>
      <c r="C248" s="124"/>
      <c r="D248" s="124"/>
      <c r="E248" s="124"/>
      <c r="F248" s="124"/>
      <c r="G248" s="124"/>
      <c r="H248" s="124"/>
      <c r="I248" s="124"/>
      <c r="J248" s="124"/>
      <c r="K248" s="124"/>
      <c r="L248" s="124"/>
      <c r="M248" s="124"/>
      <c r="N248" s="124"/>
      <c r="O248" s="124"/>
      <c r="P248" s="124"/>
      <c r="Q248" s="124"/>
    </row>
    <row r="249" spans="1:17">
      <c r="A249" s="199"/>
      <c r="B249" s="199"/>
      <c r="C249" s="124"/>
      <c r="D249" s="124"/>
      <c r="E249" s="124"/>
      <c r="F249" s="124"/>
      <c r="G249" s="124"/>
      <c r="H249" s="124"/>
      <c r="I249" s="124"/>
      <c r="J249" s="124"/>
      <c r="K249" s="124"/>
      <c r="L249" s="124"/>
      <c r="M249" s="124"/>
      <c r="N249" s="124"/>
      <c r="O249" s="124"/>
      <c r="P249" s="124"/>
      <c r="Q249" s="124"/>
    </row>
    <row r="250" spans="1:17">
      <c r="A250" s="199"/>
      <c r="B250" s="199"/>
      <c r="C250" s="124"/>
      <c r="D250" s="124"/>
      <c r="E250" s="124"/>
      <c r="F250" s="124"/>
      <c r="G250" s="124"/>
      <c r="H250" s="124"/>
      <c r="I250" s="124"/>
      <c r="J250" s="124"/>
      <c r="K250" s="124"/>
      <c r="L250" s="124"/>
      <c r="M250" s="124"/>
      <c r="N250" s="124"/>
      <c r="O250" s="124"/>
      <c r="P250" s="124"/>
      <c r="Q250" s="124"/>
    </row>
    <row r="251" spans="1:17">
      <c r="A251" s="199"/>
      <c r="B251" s="199"/>
      <c r="C251" s="124"/>
      <c r="D251" s="124"/>
      <c r="E251" s="124"/>
      <c r="F251" s="124"/>
      <c r="G251" s="124"/>
      <c r="H251" s="124"/>
      <c r="I251" s="124"/>
      <c r="J251" s="124"/>
      <c r="K251" s="124"/>
      <c r="L251" s="124"/>
      <c r="M251" s="124"/>
      <c r="N251" s="124"/>
      <c r="O251" s="124"/>
      <c r="P251" s="124"/>
      <c r="Q251" s="124"/>
    </row>
    <row r="252" spans="1:17">
      <c r="A252" s="199"/>
      <c r="B252" s="199"/>
      <c r="C252" s="124"/>
      <c r="D252" s="124"/>
      <c r="E252" s="124"/>
      <c r="F252" s="124"/>
      <c r="G252" s="124"/>
      <c r="H252" s="124"/>
      <c r="I252" s="124"/>
      <c r="J252" s="124"/>
      <c r="K252" s="124"/>
      <c r="L252" s="124"/>
      <c r="M252" s="124"/>
      <c r="N252" s="124"/>
      <c r="O252" s="124"/>
      <c r="P252" s="124"/>
      <c r="Q252" s="124"/>
    </row>
    <row r="253" spans="1:17">
      <c r="A253" s="199"/>
      <c r="B253" s="199"/>
      <c r="C253" s="124"/>
      <c r="D253" s="124"/>
      <c r="E253" s="124"/>
      <c r="F253" s="124"/>
      <c r="G253" s="124"/>
      <c r="H253" s="124"/>
      <c r="I253" s="124"/>
      <c r="J253" s="124"/>
      <c r="K253" s="124"/>
      <c r="L253" s="124"/>
      <c r="M253" s="124"/>
      <c r="N253" s="124"/>
      <c r="O253" s="124"/>
      <c r="P253" s="124"/>
      <c r="Q253" s="124"/>
    </row>
    <row r="254" spans="1:17">
      <c r="A254" s="199"/>
      <c r="B254" s="199"/>
      <c r="C254" s="124"/>
      <c r="D254" s="124"/>
      <c r="E254" s="124"/>
      <c r="F254" s="124"/>
      <c r="G254" s="124"/>
      <c r="H254" s="124"/>
      <c r="I254" s="124"/>
      <c r="J254" s="124"/>
      <c r="K254" s="124"/>
      <c r="L254" s="124"/>
      <c r="M254" s="124"/>
      <c r="N254" s="124"/>
      <c r="O254" s="124"/>
      <c r="P254" s="124"/>
      <c r="Q254" s="124"/>
    </row>
    <row r="255" spans="1:17">
      <c r="A255" s="199"/>
      <c r="B255" s="199"/>
      <c r="C255" s="124"/>
      <c r="D255" s="124"/>
      <c r="E255" s="124"/>
      <c r="F255" s="124"/>
      <c r="G255" s="124"/>
      <c r="H255" s="124"/>
      <c r="I255" s="124"/>
      <c r="J255" s="124"/>
      <c r="K255" s="124"/>
      <c r="L255" s="124"/>
      <c r="M255" s="124"/>
      <c r="N255" s="124"/>
      <c r="O255" s="124"/>
      <c r="P255" s="124"/>
      <c r="Q255" s="124"/>
    </row>
    <row r="256" spans="1:17">
      <c r="A256" s="199"/>
      <c r="B256" s="199"/>
      <c r="C256" s="124"/>
      <c r="D256" s="124"/>
      <c r="E256" s="124"/>
      <c r="F256" s="124"/>
      <c r="G256" s="124"/>
      <c r="H256" s="124"/>
      <c r="I256" s="124"/>
      <c r="J256" s="124"/>
      <c r="K256" s="124"/>
      <c r="L256" s="124"/>
      <c r="M256" s="124"/>
      <c r="N256" s="124"/>
      <c r="O256" s="124"/>
      <c r="P256" s="124"/>
      <c r="Q256" s="124"/>
    </row>
    <row r="257" spans="1:17">
      <c r="A257" s="199"/>
      <c r="B257" s="199"/>
      <c r="C257" s="124"/>
      <c r="D257" s="124"/>
      <c r="E257" s="124"/>
      <c r="F257" s="124"/>
      <c r="G257" s="124"/>
      <c r="H257" s="124"/>
      <c r="I257" s="124"/>
      <c r="J257" s="124"/>
      <c r="K257" s="124"/>
      <c r="L257" s="124"/>
      <c r="M257" s="124"/>
      <c r="N257" s="124"/>
      <c r="O257" s="124"/>
      <c r="P257" s="124"/>
      <c r="Q257" s="124"/>
    </row>
    <row r="258" spans="1:17">
      <c r="A258" s="199"/>
      <c r="B258" s="199"/>
      <c r="C258" s="124"/>
      <c r="D258" s="124"/>
      <c r="E258" s="124"/>
      <c r="F258" s="124"/>
      <c r="G258" s="124"/>
      <c r="H258" s="124"/>
      <c r="I258" s="124"/>
      <c r="J258" s="124"/>
      <c r="K258" s="124"/>
      <c r="L258" s="124"/>
      <c r="M258" s="124"/>
      <c r="N258" s="124"/>
      <c r="O258" s="124"/>
      <c r="P258" s="124"/>
      <c r="Q258" s="124"/>
    </row>
    <row r="259" spans="1:17">
      <c r="A259" s="199"/>
      <c r="B259" s="199"/>
      <c r="C259" s="124"/>
      <c r="D259" s="124"/>
      <c r="E259" s="124"/>
      <c r="F259" s="124"/>
      <c r="G259" s="124"/>
      <c r="H259" s="124"/>
      <c r="I259" s="124"/>
      <c r="J259" s="124"/>
      <c r="K259" s="124"/>
      <c r="L259" s="124"/>
      <c r="M259" s="124"/>
      <c r="N259" s="124"/>
      <c r="O259" s="124"/>
      <c r="P259" s="124"/>
      <c r="Q259" s="124"/>
    </row>
    <row r="260" spans="1:17">
      <c r="A260" s="199"/>
      <c r="B260" s="199"/>
      <c r="C260" s="124"/>
      <c r="D260" s="124"/>
      <c r="E260" s="124"/>
      <c r="F260" s="124"/>
      <c r="G260" s="124"/>
      <c r="H260" s="124"/>
      <c r="I260" s="124"/>
      <c r="J260" s="124"/>
      <c r="K260" s="124"/>
      <c r="L260" s="124"/>
      <c r="M260" s="124"/>
      <c r="N260" s="124"/>
      <c r="O260" s="124"/>
      <c r="P260" s="124"/>
      <c r="Q260" s="124"/>
    </row>
    <row r="261" spans="1:17">
      <c r="A261" s="199"/>
      <c r="B261" s="199"/>
      <c r="C261" s="124"/>
      <c r="D261" s="124"/>
      <c r="E261" s="124"/>
      <c r="F261" s="124"/>
      <c r="G261" s="124"/>
      <c r="H261" s="124"/>
      <c r="I261" s="124"/>
      <c r="J261" s="124"/>
      <c r="K261" s="124"/>
      <c r="L261" s="124"/>
      <c r="M261" s="124"/>
      <c r="N261" s="124"/>
      <c r="O261" s="124"/>
      <c r="P261" s="124"/>
      <c r="Q261" s="124"/>
    </row>
    <row r="262" spans="1:17">
      <c r="A262" s="199"/>
      <c r="B262" s="199"/>
      <c r="C262" s="124"/>
      <c r="D262" s="124"/>
      <c r="E262" s="124"/>
      <c r="F262" s="124"/>
      <c r="G262" s="124"/>
      <c r="H262" s="124"/>
      <c r="I262" s="124"/>
      <c r="J262" s="124"/>
      <c r="K262" s="124"/>
      <c r="L262" s="124"/>
      <c r="M262" s="124"/>
      <c r="N262" s="124"/>
      <c r="O262" s="124"/>
      <c r="P262" s="124"/>
      <c r="Q262" s="124"/>
    </row>
    <row r="263" spans="1:17">
      <c r="A263" s="199"/>
      <c r="B263" s="199"/>
      <c r="C263" s="124"/>
      <c r="D263" s="124"/>
      <c r="E263" s="124"/>
      <c r="F263" s="124"/>
      <c r="G263" s="124"/>
      <c r="H263" s="124"/>
      <c r="I263" s="124"/>
      <c r="J263" s="124"/>
      <c r="K263" s="124"/>
      <c r="L263" s="124"/>
      <c r="M263" s="124"/>
      <c r="N263" s="124"/>
      <c r="O263" s="124"/>
      <c r="P263" s="124"/>
      <c r="Q263" s="124"/>
    </row>
    <row r="264" spans="1:17">
      <c r="A264" s="199"/>
      <c r="B264" s="199"/>
      <c r="C264" s="124"/>
      <c r="D264" s="124"/>
      <c r="E264" s="124"/>
      <c r="F264" s="124"/>
      <c r="G264" s="124"/>
      <c r="H264" s="124"/>
      <c r="I264" s="124"/>
      <c r="J264" s="124"/>
      <c r="K264" s="124"/>
      <c r="L264" s="124"/>
      <c r="M264" s="124"/>
      <c r="N264" s="124"/>
      <c r="O264" s="124"/>
      <c r="P264" s="124"/>
      <c r="Q264" s="124"/>
    </row>
    <row r="265" spans="1:17">
      <c r="A265" s="199"/>
      <c r="B265" s="199"/>
      <c r="C265" s="124"/>
      <c r="D265" s="124"/>
      <c r="E265" s="124"/>
      <c r="F265" s="124"/>
      <c r="G265" s="124"/>
      <c r="H265" s="124"/>
      <c r="I265" s="124"/>
      <c r="J265" s="124"/>
      <c r="K265" s="124"/>
      <c r="L265" s="124"/>
      <c r="M265" s="124"/>
      <c r="N265" s="124"/>
      <c r="O265" s="124"/>
      <c r="P265" s="124"/>
      <c r="Q265" s="124"/>
    </row>
    <row r="266" spans="1:17">
      <c r="A266" s="199"/>
      <c r="B266" s="199"/>
      <c r="C266" s="124"/>
      <c r="D266" s="124"/>
      <c r="E266" s="124"/>
      <c r="F266" s="124"/>
      <c r="G266" s="124"/>
      <c r="H266" s="124"/>
      <c r="I266" s="124"/>
      <c r="J266" s="124"/>
      <c r="K266" s="124"/>
      <c r="L266" s="124"/>
      <c r="M266" s="124"/>
      <c r="N266" s="124"/>
      <c r="O266" s="124"/>
      <c r="P266" s="124"/>
      <c r="Q266" s="124"/>
    </row>
    <row r="267" spans="1:17">
      <c r="A267" s="199"/>
      <c r="B267" s="199"/>
      <c r="C267" s="124"/>
      <c r="D267" s="124"/>
      <c r="E267" s="124"/>
      <c r="F267" s="124"/>
      <c r="G267" s="124"/>
      <c r="H267" s="124"/>
      <c r="I267" s="124"/>
      <c r="J267" s="124"/>
      <c r="K267" s="124"/>
      <c r="L267" s="124"/>
      <c r="M267" s="124"/>
      <c r="N267" s="124"/>
      <c r="O267" s="124"/>
      <c r="P267" s="124"/>
      <c r="Q267" s="124"/>
    </row>
    <row r="268" spans="1:17">
      <c r="A268" s="199"/>
      <c r="B268" s="199"/>
      <c r="C268" s="124"/>
      <c r="D268" s="124"/>
      <c r="E268" s="124"/>
      <c r="F268" s="124"/>
      <c r="G268" s="124"/>
      <c r="H268" s="124"/>
      <c r="I268" s="124"/>
      <c r="J268" s="124"/>
      <c r="K268" s="124"/>
      <c r="L268" s="124"/>
      <c r="M268" s="124"/>
      <c r="N268" s="124"/>
      <c r="O268" s="124"/>
      <c r="P268" s="124"/>
      <c r="Q268" s="124"/>
    </row>
    <row r="269" spans="1:17">
      <c r="A269" s="199"/>
      <c r="B269" s="199"/>
      <c r="C269" s="124"/>
      <c r="D269" s="124"/>
      <c r="E269" s="124"/>
      <c r="F269" s="124"/>
      <c r="G269" s="124"/>
      <c r="H269" s="124"/>
      <c r="I269" s="124"/>
      <c r="J269" s="124"/>
      <c r="K269" s="124"/>
      <c r="L269" s="124"/>
      <c r="M269" s="124"/>
      <c r="N269" s="124"/>
      <c r="O269" s="124"/>
      <c r="P269" s="124"/>
      <c r="Q269" s="124"/>
    </row>
    <row r="270" spans="1:17">
      <c r="A270" s="199"/>
      <c r="B270" s="199"/>
      <c r="C270" s="124"/>
      <c r="D270" s="124"/>
      <c r="E270" s="124"/>
      <c r="F270" s="124"/>
      <c r="G270" s="124"/>
      <c r="H270" s="124"/>
      <c r="I270" s="124"/>
      <c r="J270" s="124"/>
      <c r="K270" s="124"/>
      <c r="L270" s="124"/>
      <c r="M270" s="124"/>
      <c r="N270" s="124"/>
      <c r="O270" s="124"/>
      <c r="P270" s="124"/>
      <c r="Q270" s="124"/>
    </row>
    <row r="271" spans="1:17">
      <c r="A271" s="199"/>
      <c r="B271" s="199"/>
      <c r="C271" s="124"/>
      <c r="D271" s="124"/>
      <c r="E271" s="124"/>
      <c r="F271" s="124"/>
      <c r="G271" s="124"/>
      <c r="H271" s="124"/>
      <c r="I271" s="124"/>
      <c r="J271" s="124"/>
      <c r="K271" s="124"/>
      <c r="L271" s="124"/>
      <c r="M271" s="124"/>
      <c r="N271" s="124"/>
      <c r="O271" s="124"/>
      <c r="P271" s="124"/>
      <c r="Q271" s="124"/>
    </row>
    <row r="272" spans="1:17">
      <c r="A272" s="199"/>
      <c r="B272" s="199"/>
      <c r="C272" s="124"/>
      <c r="D272" s="124"/>
      <c r="E272" s="124"/>
      <c r="F272" s="124"/>
      <c r="G272" s="124"/>
      <c r="H272" s="124"/>
      <c r="I272" s="124"/>
      <c r="J272" s="124"/>
      <c r="K272" s="124"/>
      <c r="L272" s="124"/>
      <c r="M272" s="124"/>
      <c r="N272" s="124"/>
      <c r="O272" s="124"/>
      <c r="P272" s="124"/>
      <c r="Q272" s="124"/>
    </row>
    <row r="273" spans="1:17">
      <c r="A273" s="199"/>
      <c r="B273" s="199"/>
      <c r="C273" s="124"/>
      <c r="D273" s="124"/>
      <c r="E273" s="124"/>
      <c r="F273" s="124"/>
      <c r="G273" s="124"/>
      <c r="H273" s="124"/>
      <c r="I273" s="124"/>
      <c r="J273" s="124"/>
      <c r="K273" s="124"/>
      <c r="L273" s="124"/>
      <c r="M273" s="124"/>
      <c r="N273" s="124"/>
      <c r="O273" s="124"/>
      <c r="P273" s="124"/>
      <c r="Q273" s="124"/>
    </row>
    <row r="274" spans="1:17">
      <c r="A274" s="199"/>
      <c r="B274" s="199"/>
      <c r="C274" s="124"/>
      <c r="D274" s="124"/>
      <c r="E274" s="124"/>
      <c r="F274" s="124"/>
      <c r="G274" s="124"/>
      <c r="H274" s="124"/>
      <c r="I274" s="124"/>
      <c r="J274" s="124"/>
      <c r="K274" s="124"/>
      <c r="L274" s="124"/>
      <c r="M274" s="124"/>
      <c r="N274" s="124"/>
      <c r="O274" s="124"/>
      <c r="P274" s="124"/>
      <c r="Q274" s="124"/>
    </row>
    <row r="275" spans="1:17">
      <c r="A275" s="199"/>
      <c r="B275" s="199"/>
      <c r="C275" s="124"/>
      <c r="D275" s="124"/>
      <c r="E275" s="124"/>
      <c r="F275" s="124"/>
      <c r="G275" s="124"/>
      <c r="H275" s="124"/>
      <c r="I275" s="124"/>
      <c r="J275" s="124"/>
      <c r="K275" s="124"/>
      <c r="L275" s="124"/>
      <c r="M275" s="124"/>
      <c r="N275" s="124"/>
      <c r="O275" s="124"/>
      <c r="P275" s="124"/>
      <c r="Q275" s="124"/>
    </row>
    <row r="276" spans="1:17">
      <c r="A276" s="199"/>
      <c r="B276" s="199"/>
      <c r="C276" s="124"/>
      <c r="D276" s="124"/>
      <c r="E276" s="124"/>
      <c r="F276" s="124"/>
      <c r="G276" s="124"/>
      <c r="H276" s="124"/>
      <c r="I276" s="124"/>
      <c r="J276" s="124"/>
      <c r="K276" s="124"/>
      <c r="L276" s="124"/>
      <c r="M276" s="124"/>
      <c r="N276" s="124"/>
      <c r="O276" s="124"/>
      <c r="P276" s="124"/>
      <c r="Q276" s="124"/>
    </row>
    <row r="277" spans="1:17">
      <c r="A277" s="199"/>
      <c r="B277" s="199"/>
      <c r="C277" s="124"/>
      <c r="D277" s="124"/>
      <c r="E277" s="124"/>
      <c r="F277" s="124"/>
      <c r="G277" s="124"/>
      <c r="H277" s="124"/>
      <c r="I277" s="124"/>
      <c r="J277" s="124"/>
      <c r="K277" s="124"/>
      <c r="L277" s="124"/>
      <c r="M277" s="124"/>
      <c r="N277" s="124"/>
      <c r="O277" s="124"/>
      <c r="P277" s="124"/>
      <c r="Q277" s="124"/>
    </row>
    <row r="278" spans="1:17">
      <c r="A278" s="199"/>
      <c r="B278" s="199"/>
      <c r="C278" s="124"/>
      <c r="D278" s="124"/>
      <c r="E278" s="124"/>
      <c r="F278" s="124"/>
      <c r="G278" s="124"/>
      <c r="H278" s="124"/>
      <c r="I278" s="124"/>
      <c r="J278" s="124"/>
      <c r="K278" s="124"/>
      <c r="L278" s="124"/>
      <c r="M278" s="124"/>
      <c r="N278" s="124"/>
      <c r="O278" s="124"/>
      <c r="P278" s="124"/>
      <c r="Q278" s="124"/>
    </row>
    <row r="279" spans="1:17">
      <c r="A279" s="199"/>
      <c r="B279" s="199"/>
      <c r="C279" s="124"/>
      <c r="D279" s="124"/>
      <c r="E279" s="124"/>
      <c r="F279" s="124"/>
      <c r="G279" s="124"/>
      <c r="H279" s="124"/>
      <c r="I279" s="124"/>
      <c r="J279" s="124"/>
      <c r="K279" s="124"/>
      <c r="L279" s="124"/>
      <c r="M279" s="124"/>
      <c r="N279" s="124"/>
      <c r="O279" s="124"/>
      <c r="P279" s="124"/>
      <c r="Q279" s="124"/>
    </row>
    <row r="280" spans="1:17">
      <c r="A280" s="199"/>
      <c r="B280" s="199"/>
      <c r="C280" s="124"/>
      <c r="D280" s="124"/>
      <c r="E280" s="124"/>
      <c r="F280" s="124"/>
      <c r="G280" s="124"/>
      <c r="H280" s="124"/>
      <c r="I280" s="124"/>
      <c r="J280" s="124"/>
      <c r="K280" s="124"/>
      <c r="L280" s="124"/>
      <c r="M280" s="124"/>
      <c r="N280" s="124"/>
      <c r="O280" s="124"/>
      <c r="P280" s="124"/>
      <c r="Q280" s="124"/>
    </row>
    <row r="281" spans="1:17">
      <c r="A281" s="199"/>
      <c r="B281" s="199"/>
      <c r="C281" s="124"/>
      <c r="D281" s="124"/>
      <c r="E281" s="124"/>
      <c r="F281" s="124"/>
      <c r="G281" s="124"/>
      <c r="H281" s="124"/>
      <c r="I281" s="124"/>
      <c r="J281" s="124"/>
      <c r="K281" s="124"/>
      <c r="L281" s="124"/>
      <c r="M281" s="124"/>
      <c r="N281" s="124"/>
      <c r="O281" s="124"/>
      <c r="P281" s="124"/>
      <c r="Q281" s="124"/>
    </row>
    <row r="282" spans="1:17">
      <c r="A282" s="199"/>
      <c r="B282" s="199"/>
      <c r="C282" s="124"/>
      <c r="D282" s="124"/>
      <c r="E282" s="124"/>
      <c r="F282" s="124"/>
      <c r="G282" s="124"/>
      <c r="H282" s="124"/>
      <c r="I282" s="124"/>
      <c r="J282" s="124"/>
      <c r="K282" s="124"/>
      <c r="L282" s="124"/>
      <c r="M282" s="124"/>
      <c r="N282" s="124"/>
      <c r="O282" s="124"/>
      <c r="P282" s="124"/>
      <c r="Q282" s="124"/>
    </row>
    <row r="283" spans="1:17">
      <c r="A283" s="199"/>
      <c r="B283" s="199"/>
      <c r="C283" s="124"/>
      <c r="D283" s="124"/>
      <c r="E283" s="124"/>
      <c r="F283" s="124"/>
      <c r="G283" s="124"/>
      <c r="H283" s="124"/>
      <c r="I283" s="124"/>
      <c r="J283" s="124"/>
      <c r="K283" s="124"/>
      <c r="L283" s="124"/>
      <c r="M283" s="124"/>
      <c r="N283" s="124"/>
      <c r="O283" s="124"/>
      <c r="P283" s="124"/>
      <c r="Q283" s="124"/>
    </row>
    <row r="284" spans="1:17">
      <c r="A284" s="199"/>
      <c r="B284" s="199"/>
      <c r="C284" s="124"/>
      <c r="D284" s="124"/>
      <c r="E284" s="124"/>
      <c r="F284" s="124"/>
      <c r="G284" s="124"/>
      <c r="H284" s="124"/>
      <c r="I284" s="124"/>
      <c r="J284" s="124"/>
      <c r="K284" s="124"/>
      <c r="L284" s="124"/>
      <c r="M284" s="124"/>
      <c r="N284" s="124"/>
      <c r="O284" s="124"/>
      <c r="P284" s="124"/>
      <c r="Q284" s="124"/>
    </row>
    <row r="285" spans="1:17">
      <c r="A285" s="199"/>
      <c r="B285" s="199"/>
      <c r="C285" s="124"/>
      <c r="D285" s="124"/>
      <c r="E285" s="124"/>
      <c r="F285" s="124"/>
      <c r="G285" s="124"/>
      <c r="H285" s="124"/>
      <c r="I285" s="124"/>
      <c r="J285" s="124"/>
      <c r="K285" s="124"/>
      <c r="L285" s="124"/>
      <c r="M285" s="124"/>
      <c r="N285" s="124"/>
      <c r="O285" s="124"/>
      <c r="P285" s="124"/>
      <c r="Q285" s="124"/>
    </row>
    <row r="286" spans="1:17">
      <c r="A286" s="199"/>
      <c r="B286" s="199"/>
      <c r="C286" s="124"/>
      <c r="D286" s="124"/>
      <c r="E286" s="124"/>
      <c r="F286" s="124"/>
      <c r="G286" s="124"/>
      <c r="H286" s="124"/>
      <c r="I286" s="124"/>
      <c r="J286" s="124"/>
      <c r="K286" s="124"/>
      <c r="L286" s="124"/>
      <c r="M286" s="124"/>
      <c r="N286" s="124"/>
      <c r="O286" s="124"/>
      <c r="P286" s="124"/>
      <c r="Q286" s="124"/>
    </row>
    <row r="287" spans="1:17">
      <c r="A287" s="199"/>
      <c r="B287" s="199"/>
      <c r="C287" s="124"/>
      <c r="D287" s="124"/>
      <c r="E287" s="124"/>
      <c r="F287" s="124"/>
      <c r="G287" s="124"/>
      <c r="H287" s="124"/>
      <c r="I287" s="124"/>
      <c r="J287" s="124"/>
      <c r="K287" s="124"/>
      <c r="L287" s="124"/>
      <c r="M287" s="124"/>
      <c r="N287" s="124"/>
      <c r="O287" s="124"/>
      <c r="P287" s="124"/>
      <c r="Q287" s="124"/>
    </row>
    <row r="288" spans="1:17">
      <c r="A288" s="199"/>
      <c r="B288" s="199"/>
      <c r="C288" s="124"/>
      <c r="D288" s="124"/>
      <c r="E288" s="124"/>
      <c r="F288" s="124"/>
      <c r="G288" s="124"/>
      <c r="H288" s="124"/>
      <c r="I288" s="124"/>
      <c r="J288" s="124"/>
      <c r="K288" s="124"/>
      <c r="L288" s="124"/>
      <c r="M288" s="124"/>
      <c r="N288" s="124"/>
      <c r="O288" s="124"/>
      <c r="P288" s="124"/>
      <c r="Q288" s="124"/>
    </row>
    <row r="289" spans="1:17">
      <c r="A289" s="199"/>
      <c r="B289" s="199"/>
      <c r="C289" s="124"/>
      <c r="D289" s="124"/>
      <c r="E289" s="124"/>
      <c r="F289" s="124"/>
      <c r="G289" s="124"/>
      <c r="H289" s="124"/>
      <c r="I289" s="124"/>
      <c r="J289" s="124"/>
      <c r="K289" s="124"/>
      <c r="L289" s="124"/>
      <c r="M289" s="124"/>
      <c r="N289" s="124"/>
      <c r="O289" s="124"/>
      <c r="P289" s="124"/>
      <c r="Q289" s="124"/>
    </row>
    <row r="290" spans="1:17">
      <c r="A290" s="199"/>
      <c r="B290" s="199"/>
      <c r="C290" s="124"/>
      <c r="D290" s="124"/>
      <c r="E290" s="124"/>
      <c r="F290" s="124"/>
      <c r="G290" s="124"/>
      <c r="H290" s="124"/>
      <c r="I290" s="124"/>
      <c r="J290" s="124"/>
      <c r="K290" s="124"/>
      <c r="L290" s="124"/>
      <c r="M290" s="124"/>
      <c r="N290" s="124"/>
      <c r="O290" s="124"/>
      <c r="P290" s="124"/>
      <c r="Q290" s="124"/>
    </row>
    <row r="291" spans="1:17">
      <c r="A291" s="199"/>
      <c r="B291" s="199"/>
      <c r="C291" s="124"/>
      <c r="D291" s="124"/>
      <c r="E291" s="124"/>
      <c r="F291" s="124"/>
      <c r="G291" s="124"/>
      <c r="H291" s="124"/>
      <c r="I291" s="124"/>
      <c r="J291" s="124"/>
      <c r="K291" s="124"/>
      <c r="L291" s="124"/>
      <c r="M291" s="124"/>
      <c r="N291" s="124"/>
      <c r="O291" s="124"/>
      <c r="P291" s="124"/>
      <c r="Q291" s="124"/>
    </row>
    <row r="292" spans="1:17">
      <c r="A292" s="199"/>
      <c r="B292" s="199"/>
      <c r="C292" s="124"/>
      <c r="D292" s="124"/>
      <c r="E292" s="124"/>
      <c r="F292" s="124"/>
      <c r="G292" s="124"/>
      <c r="H292" s="124"/>
      <c r="I292" s="124"/>
      <c r="J292" s="124"/>
      <c r="K292" s="124"/>
      <c r="L292" s="124"/>
      <c r="M292" s="124"/>
      <c r="N292" s="124"/>
      <c r="O292" s="124"/>
      <c r="P292" s="124"/>
      <c r="Q292" s="124"/>
    </row>
    <row r="293" spans="1:17">
      <c r="A293" s="199"/>
      <c r="B293" s="199"/>
      <c r="C293" s="124"/>
      <c r="D293" s="124"/>
      <c r="E293" s="124"/>
      <c r="F293" s="124"/>
      <c r="G293" s="124"/>
      <c r="H293" s="124"/>
      <c r="I293" s="124"/>
      <c r="J293" s="124"/>
      <c r="K293" s="124"/>
      <c r="L293" s="124"/>
      <c r="M293" s="124"/>
      <c r="N293" s="124"/>
      <c r="O293" s="124"/>
      <c r="P293" s="124"/>
      <c r="Q293" s="124"/>
    </row>
    <row r="294" spans="1:17">
      <c r="A294" s="199"/>
      <c r="B294" s="199"/>
      <c r="C294" s="124"/>
      <c r="D294" s="124"/>
      <c r="E294" s="124"/>
      <c r="F294" s="124"/>
      <c r="G294" s="124"/>
      <c r="H294" s="124"/>
      <c r="I294" s="124"/>
      <c r="J294" s="124"/>
      <c r="K294" s="124"/>
      <c r="L294" s="124"/>
      <c r="M294" s="124"/>
      <c r="N294" s="124"/>
      <c r="O294" s="124"/>
      <c r="P294" s="124"/>
      <c r="Q294" s="124"/>
    </row>
    <row r="295" spans="1:17">
      <c r="A295" s="199"/>
      <c r="B295" s="199"/>
      <c r="C295" s="124"/>
      <c r="D295" s="124"/>
      <c r="E295" s="124"/>
      <c r="F295" s="124"/>
      <c r="G295" s="124"/>
      <c r="H295" s="124"/>
      <c r="I295" s="124"/>
      <c r="J295" s="124"/>
      <c r="K295" s="124"/>
      <c r="L295" s="124"/>
      <c r="M295" s="124"/>
      <c r="N295" s="124"/>
      <c r="O295" s="124"/>
      <c r="P295" s="124"/>
      <c r="Q295" s="124"/>
    </row>
    <row r="296" spans="1:17">
      <c r="A296" s="199"/>
      <c r="B296" s="199"/>
      <c r="C296" s="124"/>
      <c r="D296" s="124"/>
      <c r="E296" s="124"/>
      <c r="F296" s="124"/>
      <c r="G296" s="124"/>
      <c r="H296" s="124"/>
      <c r="I296" s="124"/>
      <c r="J296" s="124"/>
      <c r="K296" s="124"/>
      <c r="L296" s="124"/>
      <c r="M296" s="124"/>
      <c r="N296" s="124"/>
      <c r="O296" s="124"/>
      <c r="P296" s="124"/>
      <c r="Q296" s="124"/>
    </row>
    <row r="297" spans="1:17">
      <c r="A297" s="199"/>
      <c r="B297" s="199"/>
      <c r="C297" s="124"/>
      <c r="D297" s="124"/>
      <c r="E297" s="124"/>
      <c r="F297" s="124"/>
      <c r="G297" s="124"/>
      <c r="H297" s="124"/>
      <c r="I297" s="124"/>
      <c r="J297" s="124"/>
      <c r="K297" s="124"/>
      <c r="L297" s="124"/>
      <c r="M297" s="124"/>
      <c r="N297" s="124"/>
      <c r="O297" s="124"/>
      <c r="P297" s="124"/>
      <c r="Q297" s="124"/>
    </row>
    <row r="298" spans="1:17">
      <c r="A298" s="199"/>
      <c r="B298" s="199"/>
      <c r="C298" s="124"/>
      <c r="D298" s="124"/>
      <c r="E298" s="124"/>
      <c r="F298" s="124"/>
      <c r="G298" s="124"/>
      <c r="H298" s="124"/>
      <c r="I298" s="124"/>
      <c r="J298" s="124"/>
      <c r="K298" s="124"/>
      <c r="L298" s="124"/>
      <c r="M298" s="124"/>
      <c r="N298" s="124"/>
      <c r="O298" s="124"/>
      <c r="P298" s="124"/>
      <c r="Q298" s="124"/>
    </row>
    <row r="299" spans="1:17">
      <c r="A299" s="199"/>
      <c r="B299" s="199"/>
      <c r="C299" s="124"/>
      <c r="D299" s="124"/>
      <c r="E299" s="124"/>
      <c r="F299" s="124"/>
      <c r="G299" s="124"/>
      <c r="H299" s="124"/>
      <c r="I299" s="124"/>
      <c r="J299" s="124"/>
      <c r="K299" s="124"/>
      <c r="L299" s="124"/>
      <c r="M299" s="124"/>
      <c r="N299" s="124"/>
      <c r="O299" s="124"/>
      <c r="P299" s="124"/>
      <c r="Q299" s="124"/>
    </row>
    <row r="300" spans="1:17">
      <c r="A300" s="199"/>
      <c r="B300" s="199"/>
      <c r="C300" s="124"/>
      <c r="D300" s="124"/>
      <c r="E300" s="124"/>
      <c r="F300" s="124"/>
      <c r="G300" s="124"/>
      <c r="H300" s="124"/>
      <c r="I300" s="124"/>
      <c r="J300" s="124"/>
      <c r="K300" s="124"/>
      <c r="L300" s="124"/>
      <c r="M300" s="124"/>
      <c r="N300" s="124"/>
      <c r="O300" s="124"/>
      <c r="P300" s="124"/>
      <c r="Q300" s="124"/>
    </row>
    <row r="301" spans="1:17">
      <c r="A301" s="199"/>
      <c r="B301" s="199"/>
      <c r="C301" s="124"/>
      <c r="D301" s="124"/>
      <c r="E301" s="124"/>
      <c r="F301" s="124"/>
      <c r="G301" s="124"/>
      <c r="H301" s="124"/>
      <c r="I301" s="124"/>
      <c r="J301" s="124"/>
      <c r="K301" s="124"/>
      <c r="L301" s="124"/>
      <c r="M301" s="124"/>
      <c r="N301" s="124"/>
      <c r="O301" s="124"/>
      <c r="P301" s="124"/>
      <c r="Q301" s="124"/>
    </row>
    <row r="302" spans="1:17">
      <c r="A302" s="199"/>
      <c r="B302" s="199"/>
      <c r="C302" s="124"/>
      <c r="D302" s="124"/>
      <c r="E302" s="124"/>
      <c r="F302" s="124"/>
      <c r="G302" s="124"/>
      <c r="H302" s="124"/>
      <c r="I302" s="124"/>
      <c r="J302" s="124"/>
      <c r="K302" s="124"/>
      <c r="L302" s="124"/>
      <c r="M302" s="124"/>
      <c r="N302" s="124"/>
      <c r="O302" s="124"/>
      <c r="P302" s="124"/>
      <c r="Q302" s="124"/>
    </row>
    <row r="303" spans="1:17">
      <c r="A303" s="199"/>
      <c r="B303" s="199"/>
      <c r="C303" s="124"/>
      <c r="D303" s="124"/>
      <c r="E303" s="124"/>
      <c r="F303" s="124"/>
      <c r="G303" s="124"/>
      <c r="H303" s="124"/>
      <c r="I303" s="124"/>
      <c r="J303" s="124"/>
      <c r="K303" s="124"/>
      <c r="L303" s="124"/>
      <c r="M303" s="124"/>
      <c r="N303" s="124"/>
      <c r="O303" s="124"/>
      <c r="P303" s="124"/>
      <c r="Q303" s="124"/>
    </row>
    <row r="304" spans="1:17">
      <c r="A304" s="199"/>
      <c r="B304" s="199"/>
      <c r="C304" s="124"/>
      <c r="D304" s="124"/>
      <c r="E304" s="124"/>
      <c r="F304" s="124"/>
      <c r="G304" s="124"/>
      <c r="H304" s="124"/>
      <c r="I304" s="124"/>
      <c r="J304" s="124"/>
      <c r="K304" s="124"/>
      <c r="L304" s="124"/>
      <c r="M304" s="124"/>
      <c r="N304" s="124"/>
      <c r="O304" s="124"/>
      <c r="P304" s="124"/>
      <c r="Q304" s="124"/>
    </row>
    <row r="305" spans="1:17">
      <c r="A305" s="199"/>
      <c r="B305" s="199"/>
      <c r="C305" s="124"/>
      <c r="D305" s="124"/>
      <c r="E305" s="124"/>
      <c r="F305" s="124"/>
      <c r="G305" s="124"/>
      <c r="H305" s="124"/>
      <c r="I305" s="124"/>
      <c r="J305" s="124"/>
      <c r="K305" s="124"/>
      <c r="L305" s="124"/>
      <c r="M305" s="124"/>
      <c r="N305" s="124"/>
      <c r="O305" s="124"/>
      <c r="P305" s="124"/>
      <c r="Q305" s="124"/>
    </row>
    <row r="306" spans="1:17">
      <c r="A306" s="199"/>
      <c r="B306" s="199"/>
      <c r="C306" s="124"/>
      <c r="D306" s="124"/>
      <c r="E306" s="124"/>
      <c r="F306" s="124"/>
      <c r="G306" s="124"/>
      <c r="H306" s="124"/>
      <c r="I306" s="124"/>
      <c r="J306" s="124"/>
      <c r="K306" s="124"/>
      <c r="L306" s="124"/>
      <c r="M306" s="124"/>
      <c r="N306" s="124"/>
      <c r="O306" s="124"/>
      <c r="P306" s="124"/>
      <c r="Q306" s="124"/>
    </row>
    <row r="307" spans="1:17">
      <c r="A307" s="199"/>
      <c r="B307" s="199"/>
      <c r="C307" s="124"/>
      <c r="D307" s="124"/>
      <c r="E307" s="124"/>
      <c r="F307" s="124"/>
      <c r="G307" s="124"/>
      <c r="H307" s="124"/>
      <c r="I307" s="124"/>
      <c r="J307" s="124"/>
      <c r="K307" s="124"/>
      <c r="L307" s="124"/>
      <c r="M307" s="124"/>
      <c r="N307" s="124"/>
      <c r="O307" s="124"/>
      <c r="P307" s="124"/>
      <c r="Q307" s="124"/>
    </row>
    <row r="308" spans="1:17">
      <c r="A308" s="199"/>
      <c r="B308" s="199"/>
      <c r="C308" s="124"/>
      <c r="D308" s="124"/>
      <c r="E308" s="124"/>
      <c r="F308" s="124"/>
      <c r="G308" s="124"/>
      <c r="H308" s="124"/>
      <c r="I308" s="124"/>
      <c r="J308" s="124"/>
      <c r="K308" s="124"/>
      <c r="L308" s="124"/>
      <c r="M308" s="124"/>
      <c r="N308" s="124"/>
      <c r="O308" s="124"/>
      <c r="P308" s="124"/>
      <c r="Q308" s="124"/>
    </row>
    <row r="309" spans="1:17">
      <c r="A309" s="199"/>
      <c r="B309" s="199"/>
      <c r="C309" s="124"/>
      <c r="D309" s="124"/>
      <c r="E309" s="124"/>
      <c r="F309" s="124"/>
      <c r="G309" s="124"/>
      <c r="H309" s="124"/>
      <c r="I309" s="124"/>
      <c r="J309" s="124"/>
      <c r="K309" s="124"/>
      <c r="L309" s="124"/>
      <c r="M309" s="124"/>
      <c r="N309" s="124"/>
      <c r="O309" s="124"/>
      <c r="P309" s="124"/>
      <c r="Q309" s="124"/>
    </row>
    <row r="310" spans="1:17">
      <c r="A310" s="199"/>
      <c r="B310" s="199"/>
      <c r="C310" s="124"/>
      <c r="D310" s="124"/>
      <c r="E310" s="124"/>
      <c r="F310" s="124"/>
      <c r="G310" s="124"/>
      <c r="H310" s="124"/>
      <c r="I310" s="124"/>
      <c r="J310" s="124"/>
      <c r="K310" s="124"/>
      <c r="L310" s="124"/>
      <c r="M310" s="124"/>
      <c r="N310" s="124"/>
      <c r="O310" s="124"/>
      <c r="P310" s="124"/>
      <c r="Q310" s="124"/>
    </row>
    <row r="311" spans="1:17">
      <c r="A311" s="199"/>
      <c r="B311" s="199"/>
      <c r="C311" s="124"/>
      <c r="D311" s="124"/>
      <c r="E311" s="124"/>
      <c r="F311" s="124"/>
      <c r="G311" s="124"/>
      <c r="H311" s="124"/>
      <c r="I311" s="124"/>
      <c r="J311" s="124"/>
      <c r="K311" s="124"/>
      <c r="L311" s="124"/>
      <c r="M311" s="124"/>
      <c r="N311" s="124"/>
      <c r="O311" s="124"/>
      <c r="P311" s="124"/>
      <c r="Q311" s="124"/>
    </row>
    <row r="312" spans="1:17">
      <c r="A312" s="199"/>
      <c r="B312" s="199"/>
      <c r="C312" s="124"/>
      <c r="D312" s="124"/>
      <c r="E312" s="124"/>
      <c r="F312" s="124"/>
      <c r="G312" s="124"/>
      <c r="H312" s="124"/>
      <c r="I312" s="124"/>
      <c r="J312" s="124"/>
      <c r="K312" s="124"/>
      <c r="L312" s="124"/>
      <c r="M312" s="124"/>
      <c r="N312" s="124"/>
      <c r="O312" s="124"/>
      <c r="P312" s="124"/>
      <c r="Q312" s="124"/>
    </row>
    <row r="313" spans="1:17">
      <c r="A313" s="199"/>
      <c r="B313" s="199"/>
      <c r="C313" s="124"/>
      <c r="D313" s="124"/>
      <c r="E313" s="124"/>
      <c r="F313" s="124"/>
      <c r="G313" s="124"/>
      <c r="H313" s="124"/>
      <c r="I313" s="124"/>
      <c r="J313" s="124"/>
      <c r="K313" s="124"/>
      <c r="L313" s="124"/>
      <c r="M313" s="124"/>
      <c r="N313" s="124"/>
      <c r="O313" s="124"/>
      <c r="P313" s="124"/>
      <c r="Q313" s="124"/>
    </row>
    <row r="314" spans="1:17">
      <c r="A314" s="199"/>
      <c r="B314" s="199"/>
      <c r="C314" s="124"/>
      <c r="D314" s="124"/>
      <c r="E314" s="124"/>
      <c r="F314" s="124"/>
      <c r="G314" s="124"/>
      <c r="H314" s="124"/>
      <c r="I314" s="124"/>
      <c r="J314" s="124"/>
      <c r="K314" s="124"/>
      <c r="L314" s="124"/>
      <c r="M314" s="124"/>
      <c r="N314" s="124"/>
      <c r="O314" s="124"/>
      <c r="P314" s="124"/>
      <c r="Q314" s="124"/>
    </row>
    <row r="315" spans="1:17">
      <c r="A315" s="199"/>
      <c r="B315" s="199"/>
      <c r="C315" s="124"/>
      <c r="D315" s="124"/>
      <c r="E315" s="124"/>
      <c r="F315" s="124"/>
      <c r="G315" s="124"/>
      <c r="H315" s="124"/>
      <c r="I315" s="124"/>
      <c r="J315" s="124"/>
      <c r="K315" s="124"/>
      <c r="L315" s="124"/>
      <c r="M315" s="124"/>
      <c r="N315" s="124"/>
      <c r="O315" s="124"/>
      <c r="P315" s="124"/>
      <c r="Q315" s="124"/>
    </row>
    <row r="316" spans="1:17">
      <c r="A316" s="199"/>
      <c r="B316" s="199"/>
      <c r="C316" s="124"/>
      <c r="D316" s="124"/>
      <c r="E316" s="124"/>
      <c r="F316" s="124"/>
      <c r="G316" s="124"/>
      <c r="H316" s="124"/>
      <c r="I316" s="124"/>
      <c r="J316" s="124"/>
      <c r="K316" s="124"/>
      <c r="L316" s="124"/>
      <c r="M316" s="124"/>
      <c r="N316" s="124"/>
      <c r="O316" s="124"/>
      <c r="P316" s="124"/>
      <c r="Q316" s="124"/>
    </row>
    <row r="317" spans="1:17">
      <c r="A317" s="199"/>
      <c r="B317" s="199"/>
      <c r="C317" s="124"/>
      <c r="D317" s="124"/>
      <c r="E317" s="124"/>
      <c r="F317" s="124"/>
      <c r="G317" s="124"/>
      <c r="H317" s="124"/>
      <c r="I317" s="124"/>
      <c r="J317" s="124"/>
      <c r="K317" s="124"/>
      <c r="L317" s="124"/>
      <c r="M317" s="124"/>
      <c r="N317" s="124"/>
      <c r="O317" s="124"/>
      <c r="P317" s="124"/>
      <c r="Q317" s="124"/>
    </row>
    <row r="318" spans="1:17">
      <c r="A318" s="199"/>
      <c r="B318" s="199"/>
      <c r="C318" s="124"/>
      <c r="D318" s="124"/>
      <c r="E318" s="124"/>
      <c r="F318" s="124"/>
      <c r="G318" s="124"/>
      <c r="H318" s="124"/>
      <c r="I318" s="124"/>
      <c r="J318" s="124"/>
      <c r="K318" s="124"/>
      <c r="L318" s="124"/>
      <c r="M318" s="124"/>
      <c r="N318" s="124"/>
      <c r="O318" s="124"/>
      <c r="P318" s="124"/>
      <c r="Q318" s="124"/>
    </row>
    <row r="319" spans="1:17">
      <c r="A319" s="199"/>
      <c r="B319" s="199"/>
      <c r="C319" s="124"/>
      <c r="D319" s="124"/>
      <c r="E319" s="124"/>
      <c r="F319" s="124"/>
      <c r="G319" s="124"/>
      <c r="H319" s="124"/>
      <c r="I319" s="124"/>
      <c r="J319" s="124"/>
      <c r="K319" s="124"/>
      <c r="L319" s="124"/>
      <c r="M319" s="124"/>
      <c r="N319" s="124"/>
      <c r="O319" s="124"/>
      <c r="P319" s="124"/>
      <c r="Q319" s="124"/>
    </row>
    <row r="320" spans="1:17">
      <c r="A320" s="199"/>
      <c r="B320" s="199"/>
      <c r="C320" s="124"/>
      <c r="D320" s="124"/>
      <c r="E320" s="124"/>
      <c r="F320" s="124"/>
      <c r="G320" s="124"/>
      <c r="H320" s="124"/>
      <c r="I320" s="124"/>
      <c r="J320" s="124"/>
      <c r="K320" s="124"/>
      <c r="L320" s="124"/>
      <c r="M320" s="124"/>
      <c r="N320" s="124"/>
      <c r="O320" s="124"/>
      <c r="P320" s="124"/>
      <c r="Q320" s="124"/>
    </row>
    <row r="321" spans="1:17">
      <c r="A321" s="199"/>
      <c r="B321" s="199"/>
      <c r="C321" s="124"/>
      <c r="D321" s="124"/>
      <c r="E321" s="124"/>
      <c r="F321" s="124"/>
      <c r="G321" s="124"/>
      <c r="H321" s="124"/>
      <c r="I321" s="124"/>
      <c r="J321" s="124"/>
      <c r="K321" s="124"/>
      <c r="L321" s="124"/>
      <c r="M321" s="124"/>
      <c r="N321" s="124"/>
      <c r="O321" s="124"/>
      <c r="P321" s="124"/>
      <c r="Q321" s="124"/>
    </row>
    <row r="322" spans="1:17">
      <c r="A322" s="199"/>
      <c r="B322" s="199"/>
      <c r="C322" s="124"/>
      <c r="D322" s="124"/>
      <c r="E322" s="124"/>
      <c r="F322" s="124"/>
      <c r="G322" s="124"/>
      <c r="H322" s="124"/>
      <c r="I322" s="124"/>
      <c r="J322" s="124"/>
      <c r="K322" s="124"/>
      <c r="L322" s="124"/>
      <c r="M322" s="124"/>
      <c r="N322" s="124"/>
      <c r="O322" s="124"/>
      <c r="P322" s="124"/>
      <c r="Q322" s="124"/>
    </row>
    <row r="323" spans="1:17">
      <c r="A323" s="199"/>
      <c r="B323" s="199"/>
      <c r="C323" s="124"/>
      <c r="D323" s="124"/>
      <c r="E323" s="124"/>
      <c r="F323" s="124"/>
      <c r="G323" s="124"/>
      <c r="H323" s="124"/>
      <c r="I323" s="124"/>
      <c r="J323" s="124"/>
      <c r="K323" s="124"/>
      <c r="L323" s="124"/>
      <c r="M323" s="124"/>
      <c r="N323" s="124"/>
      <c r="O323" s="124"/>
      <c r="P323" s="124"/>
      <c r="Q323" s="124"/>
    </row>
    <row r="324" spans="1:17">
      <c r="A324" s="199"/>
      <c r="B324" s="199"/>
      <c r="C324" s="124"/>
      <c r="D324" s="124"/>
      <c r="E324" s="124"/>
      <c r="F324" s="124"/>
      <c r="G324" s="124"/>
      <c r="H324" s="124"/>
      <c r="I324" s="124"/>
      <c r="J324" s="124"/>
      <c r="K324" s="124"/>
      <c r="L324" s="124"/>
      <c r="M324" s="124"/>
      <c r="N324" s="124"/>
      <c r="O324" s="124"/>
      <c r="P324" s="124"/>
      <c r="Q324" s="124"/>
    </row>
    <row r="325" spans="1:17">
      <c r="A325" s="199"/>
      <c r="B325" s="199"/>
      <c r="C325" s="124"/>
      <c r="D325" s="124"/>
      <c r="E325" s="124"/>
      <c r="F325" s="124"/>
      <c r="G325" s="124"/>
      <c r="H325" s="124"/>
      <c r="I325" s="124"/>
      <c r="J325" s="124"/>
      <c r="K325" s="124"/>
      <c r="L325" s="124"/>
      <c r="M325" s="124"/>
      <c r="N325" s="124"/>
      <c r="O325" s="124"/>
      <c r="P325" s="124"/>
      <c r="Q325" s="124"/>
    </row>
    <row r="326" spans="1:17">
      <c r="A326" s="199"/>
      <c r="B326" s="199"/>
      <c r="C326" s="124"/>
      <c r="D326" s="124"/>
      <c r="E326" s="124"/>
      <c r="F326" s="124"/>
      <c r="G326" s="124"/>
      <c r="H326" s="124"/>
      <c r="I326" s="124"/>
      <c r="J326" s="124"/>
      <c r="K326" s="124"/>
      <c r="L326" s="124"/>
      <c r="M326" s="124"/>
      <c r="N326" s="124"/>
      <c r="O326" s="124"/>
      <c r="P326" s="124"/>
      <c r="Q326" s="124"/>
    </row>
    <row r="327" spans="1:17">
      <c r="A327" s="199"/>
      <c r="B327" s="199"/>
      <c r="C327" s="124"/>
      <c r="D327" s="124"/>
      <c r="E327" s="124"/>
      <c r="F327" s="124"/>
      <c r="G327" s="124"/>
      <c r="H327" s="124"/>
      <c r="I327" s="124"/>
      <c r="J327" s="124"/>
      <c r="K327" s="124"/>
      <c r="L327" s="124"/>
      <c r="M327" s="124"/>
      <c r="N327" s="124"/>
      <c r="O327" s="124"/>
      <c r="P327" s="124"/>
      <c r="Q327" s="124"/>
    </row>
    <row r="328" spans="1:17">
      <c r="A328" s="199"/>
      <c r="B328" s="199"/>
      <c r="C328" s="124"/>
      <c r="D328" s="124"/>
      <c r="E328" s="124"/>
      <c r="F328" s="124"/>
      <c r="G328" s="124"/>
      <c r="H328" s="124"/>
      <c r="I328" s="124"/>
      <c r="J328" s="124"/>
      <c r="K328" s="124"/>
      <c r="L328" s="124"/>
      <c r="M328" s="124"/>
      <c r="N328" s="124"/>
      <c r="O328" s="124"/>
      <c r="P328" s="124"/>
      <c r="Q328" s="124"/>
    </row>
    <row r="329" spans="1:17">
      <c r="A329" s="199"/>
      <c r="B329" s="199"/>
      <c r="C329" s="124"/>
      <c r="D329" s="124"/>
      <c r="E329" s="124"/>
      <c r="F329" s="124"/>
      <c r="G329" s="124"/>
      <c r="H329" s="124"/>
      <c r="I329" s="124"/>
      <c r="J329" s="124"/>
      <c r="K329" s="124"/>
      <c r="L329" s="124"/>
      <c r="M329" s="124"/>
      <c r="N329" s="124"/>
      <c r="O329" s="124"/>
      <c r="P329" s="124"/>
      <c r="Q329" s="124"/>
    </row>
    <row r="330" spans="1:17">
      <c r="A330" s="199"/>
      <c r="B330" s="199"/>
      <c r="C330" s="124"/>
      <c r="D330" s="124"/>
      <c r="E330" s="124"/>
      <c r="F330" s="124"/>
      <c r="G330" s="124"/>
      <c r="H330" s="124"/>
      <c r="I330" s="124"/>
      <c r="J330" s="124"/>
      <c r="K330" s="124"/>
      <c r="L330" s="124"/>
      <c r="M330" s="124"/>
      <c r="N330" s="124"/>
      <c r="O330" s="124"/>
      <c r="P330" s="124"/>
      <c r="Q330" s="124"/>
    </row>
    <row r="331" spans="1:17">
      <c r="A331" s="199"/>
      <c r="B331" s="199"/>
      <c r="C331" s="124"/>
      <c r="D331" s="124"/>
      <c r="E331" s="124"/>
      <c r="F331" s="124"/>
      <c r="G331" s="124"/>
      <c r="H331" s="124"/>
      <c r="I331" s="124"/>
      <c r="J331" s="124"/>
      <c r="K331" s="124"/>
      <c r="L331" s="124"/>
      <c r="M331" s="124"/>
      <c r="N331" s="124"/>
      <c r="O331" s="124"/>
      <c r="P331" s="124"/>
      <c r="Q331" s="124"/>
    </row>
    <row r="332" spans="1:17">
      <c r="A332" s="199"/>
      <c r="B332" s="199"/>
      <c r="C332" s="124"/>
      <c r="D332" s="124"/>
      <c r="E332" s="124"/>
      <c r="F332" s="124"/>
      <c r="G332" s="124"/>
      <c r="H332" s="124"/>
      <c r="I332" s="124"/>
      <c r="J332" s="124"/>
      <c r="K332" s="124"/>
      <c r="L332" s="124"/>
      <c r="M332" s="124"/>
      <c r="N332" s="124"/>
      <c r="O332" s="124"/>
      <c r="P332" s="124"/>
      <c r="Q332" s="124"/>
    </row>
    <row r="333" spans="1:17">
      <c r="A333" s="199"/>
      <c r="B333" s="199"/>
      <c r="C333" s="124"/>
      <c r="D333" s="124"/>
      <c r="E333" s="124"/>
      <c r="F333" s="124"/>
      <c r="G333" s="124"/>
      <c r="H333" s="124"/>
      <c r="I333" s="124"/>
      <c r="J333" s="124"/>
      <c r="K333" s="124"/>
      <c r="L333" s="124"/>
      <c r="M333" s="124"/>
      <c r="N333" s="124"/>
      <c r="O333" s="124"/>
      <c r="P333" s="124"/>
      <c r="Q333" s="124"/>
    </row>
    <row r="334" spans="1:17">
      <c r="A334" s="199"/>
      <c r="B334" s="199"/>
      <c r="C334" s="124"/>
      <c r="D334" s="124"/>
      <c r="E334" s="124"/>
      <c r="F334" s="124"/>
      <c r="G334" s="124"/>
      <c r="H334" s="124"/>
      <c r="I334" s="124"/>
      <c r="J334" s="124"/>
      <c r="K334" s="124"/>
      <c r="L334" s="124"/>
      <c r="M334" s="124"/>
      <c r="N334" s="124"/>
      <c r="O334" s="124"/>
      <c r="P334" s="124"/>
      <c r="Q334" s="124"/>
    </row>
    <row r="335" spans="1:17">
      <c r="A335" s="199"/>
      <c r="B335" s="199"/>
      <c r="C335" s="124"/>
      <c r="D335" s="124"/>
      <c r="E335" s="124"/>
      <c r="F335" s="124"/>
      <c r="G335" s="124"/>
      <c r="H335" s="124"/>
      <c r="I335" s="124"/>
      <c r="J335" s="124"/>
      <c r="K335" s="124"/>
      <c r="L335" s="124"/>
      <c r="M335" s="124"/>
      <c r="N335" s="124"/>
      <c r="O335" s="124"/>
      <c r="P335" s="124"/>
      <c r="Q335" s="124"/>
    </row>
    <row r="336" spans="1:17">
      <c r="A336" s="199"/>
      <c r="B336" s="199"/>
      <c r="C336" s="124"/>
      <c r="D336" s="124"/>
      <c r="E336" s="124"/>
      <c r="F336" s="124"/>
      <c r="G336" s="124"/>
      <c r="H336" s="124"/>
      <c r="I336" s="124"/>
      <c r="J336" s="124"/>
      <c r="K336" s="124"/>
      <c r="L336" s="124"/>
      <c r="M336" s="124"/>
      <c r="N336" s="124"/>
      <c r="O336" s="124"/>
      <c r="P336" s="124"/>
      <c r="Q336" s="124"/>
    </row>
    <row r="337" spans="1:17">
      <c r="A337" s="199"/>
      <c r="B337" s="199"/>
      <c r="C337" s="124"/>
      <c r="D337" s="124"/>
      <c r="E337" s="124"/>
      <c r="F337" s="124"/>
      <c r="G337" s="124"/>
      <c r="H337" s="124"/>
      <c r="I337" s="124"/>
      <c r="J337" s="124"/>
      <c r="K337" s="124"/>
      <c r="L337" s="124"/>
      <c r="M337" s="124"/>
      <c r="N337" s="124"/>
      <c r="O337" s="124"/>
      <c r="P337" s="124"/>
      <c r="Q337" s="124"/>
    </row>
    <row r="338" spans="1:17">
      <c r="A338" s="199"/>
      <c r="B338" s="199"/>
      <c r="C338" s="124"/>
      <c r="D338" s="124"/>
      <c r="E338" s="124"/>
      <c r="F338" s="124"/>
      <c r="G338" s="124"/>
      <c r="H338" s="124"/>
      <c r="I338" s="124"/>
      <c r="J338" s="124"/>
      <c r="K338" s="124"/>
      <c r="L338" s="124"/>
      <c r="M338" s="124"/>
      <c r="N338" s="124"/>
      <c r="O338" s="124"/>
      <c r="P338" s="124"/>
      <c r="Q338" s="124"/>
    </row>
    <row r="339" spans="1:17">
      <c r="A339" s="199"/>
      <c r="B339" s="199"/>
      <c r="C339" s="124"/>
      <c r="D339" s="124"/>
      <c r="E339" s="124"/>
      <c r="F339" s="124"/>
      <c r="G339" s="124"/>
      <c r="H339" s="124"/>
      <c r="I339" s="124"/>
      <c r="J339" s="124"/>
      <c r="K339" s="124"/>
      <c r="L339" s="124"/>
      <c r="M339" s="124"/>
      <c r="N339" s="124"/>
      <c r="O339" s="124"/>
      <c r="P339" s="124"/>
      <c r="Q339" s="124"/>
    </row>
    <row r="340" spans="1:17">
      <c r="A340" s="199"/>
      <c r="B340" s="199"/>
      <c r="C340" s="124"/>
      <c r="D340" s="124"/>
      <c r="E340" s="124"/>
      <c r="F340" s="124"/>
      <c r="G340" s="124"/>
      <c r="H340" s="124"/>
      <c r="I340" s="124"/>
      <c r="J340" s="124"/>
      <c r="K340" s="124"/>
      <c r="L340" s="124"/>
      <c r="M340" s="124"/>
      <c r="N340" s="124"/>
      <c r="O340" s="124"/>
      <c r="P340" s="124"/>
      <c r="Q340" s="124"/>
    </row>
    <row r="341" spans="1:17">
      <c r="A341" s="199"/>
      <c r="B341" s="199"/>
      <c r="C341" s="124"/>
      <c r="D341" s="124"/>
      <c r="E341" s="124"/>
      <c r="F341" s="124"/>
      <c r="G341" s="124"/>
      <c r="H341" s="124"/>
      <c r="I341" s="124"/>
      <c r="J341" s="124"/>
      <c r="K341" s="124"/>
      <c r="L341" s="124"/>
      <c r="M341" s="124"/>
      <c r="N341" s="124"/>
      <c r="O341" s="124"/>
      <c r="P341" s="124"/>
      <c r="Q341" s="124"/>
    </row>
    <row r="342" spans="1:17">
      <c r="A342" s="199"/>
      <c r="B342" s="199"/>
      <c r="C342" s="124"/>
      <c r="D342" s="124"/>
      <c r="E342" s="124"/>
      <c r="F342" s="124"/>
      <c r="G342" s="124"/>
      <c r="H342" s="124"/>
      <c r="I342" s="124"/>
      <c r="J342" s="124"/>
      <c r="K342" s="124"/>
      <c r="L342" s="124"/>
      <c r="M342" s="124"/>
      <c r="N342" s="124"/>
      <c r="O342" s="124"/>
      <c r="P342" s="124"/>
      <c r="Q342" s="124"/>
    </row>
    <row r="343" spans="1:17">
      <c r="A343" s="199"/>
      <c r="B343" s="199"/>
      <c r="C343" s="124"/>
      <c r="D343" s="124"/>
      <c r="E343" s="124"/>
      <c r="F343" s="124"/>
      <c r="G343" s="124"/>
      <c r="H343" s="124"/>
      <c r="I343" s="124"/>
      <c r="J343" s="124"/>
      <c r="K343" s="124"/>
      <c r="L343" s="124"/>
      <c r="M343" s="124"/>
      <c r="N343" s="124"/>
      <c r="O343" s="124"/>
      <c r="P343" s="124"/>
      <c r="Q343" s="124"/>
    </row>
    <row r="344" spans="1:17">
      <c r="A344" s="199"/>
      <c r="B344" s="199"/>
      <c r="C344" s="124"/>
      <c r="D344" s="124"/>
      <c r="E344" s="124"/>
      <c r="F344" s="124"/>
      <c r="G344" s="124"/>
      <c r="H344" s="124"/>
      <c r="I344" s="124"/>
      <c r="J344" s="124"/>
      <c r="K344" s="124"/>
      <c r="L344" s="124"/>
      <c r="M344" s="124"/>
      <c r="N344" s="124"/>
      <c r="O344" s="124"/>
      <c r="P344" s="124"/>
      <c r="Q344" s="124"/>
    </row>
    <row r="345" spans="1:17">
      <c r="A345" s="199"/>
      <c r="B345" s="199"/>
      <c r="C345" s="124"/>
      <c r="D345" s="124"/>
      <c r="E345" s="124"/>
      <c r="F345" s="124"/>
      <c r="G345" s="124"/>
      <c r="H345" s="124"/>
      <c r="I345" s="124"/>
      <c r="J345" s="124"/>
      <c r="K345" s="124"/>
      <c r="L345" s="124"/>
      <c r="M345" s="124"/>
      <c r="N345" s="124"/>
      <c r="O345" s="124"/>
      <c r="P345" s="124"/>
      <c r="Q345" s="124"/>
    </row>
    <row r="346" spans="1:17">
      <c r="A346" s="199"/>
      <c r="B346" s="199"/>
      <c r="C346" s="124"/>
      <c r="D346" s="124"/>
      <c r="E346" s="124"/>
      <c r="F346" s="124"/>
      <c r="G346" s="124"/>
      <c r="H346" s="124"/>
      <c r="I346" s="124"/>
      <c r="J346" s="124"/>
      <c r="K346" s="124"/>
      <c r="L346" s="124"/>
      <c r="M346" s="124"/>
      <c r="N346" s="124"/>
      <c r="O346" s="124"/>
      <c r="P346" s="124"/>
      <c r="Q346" s="124"/>
    </row>
    <row r="347" spans="1:17">
      <c r="A347" s="199"/>
      <c r="B347" s="199"/>
      <c r="C347" s="124"/>
      <c r="D347" s="124"/>
      <c r="E347" s="124"/>
      <c r="F347" s="124"/>
      <c r="G347" s="124"/>
      <c r="H347" s="124"/>
      <c r="I347" s="124"/>
      <c r="J347" s="124"/>
      <c r="K347" s="124"/>
      <c r="L347" s="124"/>
      <c r="M347" s="124"/>
      <c r="N347" s="124"/>
      <c r="O347" s="124"/>
      <c r="P347" s="124"/>
      <c r="Q347" s="124"/>
    </row>
    <row r="348" spans="1:17">
      <c r="A348" s="199"/>
      <c r="B348" s="199"/>
      <c r="C348" s="124"/>
      <c r="D348" s="124"/>
      <c r="E348" s="124"/>
      <c r="F348" s="124"/>
      <c r="G348" s="124"/>
      <c r="H348" s="124"/>
      <c r="I348" s="124"/>
      <c r="J348" s="124"/>
      <c r="K348" s="124"/>
      <c r="L348" s="124"/>
      <c r="M348" s="124"/>
      <c r="N348" s="124"/>
      <c r="O348" s="124"/>
      <c r="P348" s="124"/>
      <c r="Q348" s="124"/>
    </row>
    <row r="349" spans="1:17">
      <c r="A349" s="199"/>
      <c r="B349" s="199"/>
      <c r="C349" s="124"/>
      <c r="D349" s="124"/>
      <c r="E349" s="124"/>
      <c r="F349" s="124"/>
      <c r="G349" s="124"/>
      <c r="H349" s="124"/>
      <c r="I349" s="124"/>
      <c r="J349" s="124"/>
      <c r="K349" s="124"/>
      <c r="L349" s="124"/>
      <c r="M349" s="124"/>
      <c r="N349" s="124"/>
      <c r="O349" s="124"/>
      <c r="P349" s="124"/>
      <c r="Q349" s="124"/>
    </row>
    <row r="350" spans="1:17">
      <c r="A350" s="199"/>
      <c r="B350" s="199"/>
      <c r="C350" s="124"/>
      <c r="D350" s="124"/>
      <c r="E350" s="124"/>
      <c r="F350" s="124"/>
      <c r="G350" s="124"/>
      <c r="H350" s="124"/>
      <c r="I350" s="124"/>
      <c r="J350" s="124"/>
      <c r="K350" s="124"/>
      <c r="L350" s="124"/>
      <c r="M350" s="124"/>
      <c r="N350" s="124"/>
      <c r="O350" s="124"/>
      <c r="P350" s="124"/>
      <c r="Q350" s="124"/>
    </row>
    <row r="351" spans="1:17">
      <c r="A351" s="199"/>
      <c r="B351" s="199"/>
      <c r="C351" s="124"/>
      <c r="D351" s="124"/>
      <c r="E351" s="124"/>
      <c r="F351" s="124"/>
      <c r="G351" s="124"/>
      <c r="H351" s="124"/>
      <c r="I351" s="124"/>
      <c r="J351" s="124"/>
      <c r="K351" s="124"/>
      <c r="L351" s="124"/>
      <c r="M351" s="124"/>
      <c r="N351" s="124"/>
      <c r="O351" s="124"/>
      <c r="P351" s="124"/>
      <c r="Q351" s="124"/>
    </row>
    <row r="352" spans="1:17">
      <c r="A352" s="199"/>
      <c r="B352" s="199"/>
      <c r="C352" s="124"/>
      <c r="D352" s="124"/>
      <c r="E352" s="124"/>
      <c r="F352" s="124"/>
      <c r="G352" s="124"/>
      <c r="H352" s="124"/>
      <c r="I352" s="124"/>
      <c r="J352" s="124"/>
      <c r="K352" s="124"/>
      <c r="L352" s="124"/>
      <c r="M352" s="124"/>
      <c r="N352" s="124"/>
      <c r="O352" s="124"/>
      <c r="P352" s="124"/>
      <c r="Q352" s="124"/>
    </row>
    <row r="353" spans="1:17">
      <c r="A353" s="199"/>
      <c r="B353" s="199"/>
      <c r="C353" s="124"/>
      <c r="D353" s="124"/>
      <c r="E353" s="124"/>
      <c r="F353" s="124"/>
      <c r="G353" s="124"/>
      <c r="H353" s="124"/>
      <c r="I353" s="124"/>
      <c r="J353" s="124"/>
      <c r="K353" s="124"/>
      <c r="L353" s="124"/>
      <c r="M353" s="124"/>
      <c r="N353" s="124"/>
      <c r="O353" s="124"/>
      <c r="P353" s="124"/>
      <c r="Q353" s="124"/>
    </row>
    <row r="354" spans="1:17">
      <c r="A354" s="199"/>
      <c r="B354" s="199"/>
      <c r="C354" s="124"/>
      <c r="D354" s="124"/>
      <c r="E354" s="124"/>
      <c r="F354" s="124"/>
      <c r="G354" s="124"/>
      <c r="H354" s="124"/>
      <c r="I354" s="124"/>
      <c r="J354" s="124"/>
      <c r="K354" s="124"/>
      <c r="L354" s="124"/>
      <c r="M354" s="124"/>
      <c r="N354" s="124"/>
      <c r="O354" s="124"/>
      <c r="P354" s="124"/>
      <c r="Q354" s="124"/>
    </row>
    <row r="355" spans="1:17">
      <c r="A355" s="199"/>
      <c r="B355" s="199"/>
      <c r="C355" s="124"/>
      <c r="D355" s="124"/>
      <c r="E355" s="124"/>
      <c r="F355" s="124"/>
      <c r="G355" s="124"/>
      <c r="H355" s="124"/>
      <c r="I355" s="124"/>
      <c r="J355" s="124"/>
      <c r="K355" s="124"/>
      <c r="L355" s="124"/>
      <c r="M355" s="124"/>
      <c r="N355" s="124"/>
      <c r="O355" s="124"/>
      <c r="P355" s="124"/>
      <c r="Q355" s="124"/>
    </row>
    <row r="356" spans="1:17">
      <c r="A356" s="199"/>
      <c r="B356" s="199"/>
      <c r="C356" s="124"/>
      <c r="D356" s="124"/>
      <c r="E356" s="124"/>
      <c r="F356" s="124"/>
      <c r="G356" s="124"/>
      <c r="H356" s="124"/>
      <c r="I356" s="124"/>
      <c r="J356" s="124"/>
      <c r="K356" s="124"/>
      <c r="L356" s="124"/>
      <c r="M356" s="124"/>
      <c r="N356" s="124"/>
      <c r="O356" s="124"/>
      <c r="P356" s="124"/>
      <c r="Q356" s="124"/>
    </row>
    <row r="357" spans="1:17">
      <c r="A357" s="199"/>
      <c r="B357" s="199"/>
      <c r="C357" s="124"/>
      <c r="D357" s="124"/>
      <c r="E357" s="124"/>
      <c r="F357" s="124"/>
      <c r="G357" s="124"/>
      <c r="H357" s="124"/>
      <c r="I357" s="124"/>
      <c r="J357" s="124"/>
      <c r="K357" s="124"/>
      <c r="L357" s="124"/>
      <c r="M357" s="124"/>
      <c r="N357" s="124"/>
      <c r="O357" s="124"/>
      <c r="P357" s="124"/>
      <c r="Q357" s="124"/>
    </row>
    <row r="358" spans="1:17">
      <c r="A358" s="199"/>
      <c r="B358" s="199"/>
      <c r="C358" s="124"/>
      <c r="D358" s="124"/>
      <c r="E358" s="124"/>
      <c r="F358" s="124"/>
      <c r="G358" s="124"/>
      <c r="H358" s="124"/>
      <c r="I358" s="124"/>
      <c r="J358" s="124"/>
      <c r="K358" s="124"/>
      <c r="L358" s="124"/>
      <c r="M358" s="124"/>
      <c r="N358" s="124"/>
      <c r="O358" s="124"/>
      <c r="P358" s="124"/>
      <c r="Q358" s="124"/>
    </row>
    <row r="359" spans="1:17">
      <c r="A359" s="199"/>
      <c r="B359" s="199"/>
      <c r="C359" s="124"/>
      <c r="D359" s="124"/>
      <c r="E359" s="124"/>
      <c r="F359" s="124"/>
      <c r="G359" s="124"/>
      <c r="H359" s="124"/>
      <c r="I359" s="124"/>
      <c r="J359" s="124"/>
      <c r="K359" s="124"/>
      <c r="L359" s="124"/>
      <c r="M359" s="124"/>
      <c r="N359" s="124"/>
      <c r="O359" s="124"/>
      <c r="P359" s="124"/>
      <c r="Q359" s="124"/>
    </row>
    <row r="360" spans="1:17">
      <c r="A360" s="199"/>
      <c r="B360" s="199"/>
      <c r="C360" s="124"/>
      <c r="D360" s="124"/>
      <c r="E360" s="124"/>
      <c r="F360" s="124"/>
      <c r="G360" s="124"/>
      <c r="H360" s="124"/>
      <c r="I360" s="124"/>
      <c r="J360" s="124"/>
      <c r="K360" s="124"/>
      <c r="L360" s="124"/>
      <c r="M360" s="124"/>
      <c r="N360" s="124"/>
      <c r="O360" s="124"/>
      <c r="P360" s="124"/>
      <c r="Q360" s="124"/>
    </row>
    <row r="361" spans="1:17">
      <c r="A361" s="199"/>
      <c r="B361" s="199"/>
      <c r="C361" s="124"/>
      <c r="D361" s="124"/>
      <c r="E361" s="124"/>
      <c r="F361" s="124"/>
      <c r="G361" s="124"/>
      <c r="H361" s="124"/>
      <c r="I361" s="124"/>
      <c r="J361" s="124"/>
      <c r="K361" s="124"/>
      <c r="L361" s="124"/>
      <c r="M361" s="124"/>
      <c r="N361" s="124"/>
      <c r="O361" s="124"/>
      <c r="P361" s="124"/>
      <c r="Q361" s="124"/>
    </row>
    <row r="362" spans="1:17">
      <c r="A362" s="199"/>
      <c r="B362" s="199"/>
      <c r="C362" s="124"/>
      <c r="D362" s="124"/>
      <c r="E362" s="124"/>
      <c r="F362" s="124"/>
      <c r="G362" s="124"/>
      <c r="H362" s="124"/>
      <c r="I362" s="124"/>
      <c r="J362" s="124"/>
      <c r="K362" s="124"/>
      <c r="L362" s="124"/>
      <c r="M362" s="124"/>
      <c r="N362" s="124"/>
      <c r="O362" s="124"/>
      <c r="P362" s="124"/>
      <c r="Q362" s="124"/>
    </row>
    <row r="363" spans="1:17">
      <c r="A363" s="199"/>
      <c r="B363" s="199"/>
      <c r="C363" s="124"/>
      <c r="D363" s="124"/>
      <c r="E363" s="124"/>
      <c r="F363" s="124"/>
      <c r="G363" s="124"/>
      <c r="H363" s="124"/>
      <c r="I363" s="124"/>
      <c r="J363" s="124"/>
      <c r="K363" s="124"/>
      <c r="L363" s="124"/>
      <c r="M363" s="124"/>
      <c r="N363" s="124"/>
      <c r="O363" s="124"/>
      <c r="P363" s="124"/>
      <c r="Q363" s="124"/>
    </row>
    <row r="364" spans="1:17">
      <c r="A364" s="199"/>
      <c r="B364" s="199"/>
      <c r="C364" s="124"/>
      <c r="D364" s="124"/>
      <c r="E364" s="124"/>
      <c r="F364" s="124"/>
      <c r="G364" s="124"/>
      <c r="H364" s="124"/>
      <c r="I364" s="124"/>
      <c r="J364" s="124"/>
      <c r="K364" s="124"/>
      <c r="L364" s="124"/>
      <c r="M364" s="124"/>
      <c r="N364" s="124"/>
      <c r="O364" s="124"/>
      <c r="P364" s="124"/>
      <c r="Q364" s="124"/>
    </row>
    <row r="365" spans="1:17">
      <c r="A365" s="199"/>
      <c r="B365" s="199"/>
      <c r="C365" s="124"/>
      <c r="D365" s="124"/>
      <c r="E365" s="124"/>
      <c r="F365" s="124"/>
      <c r="G365" s="124"/>
      <c r="H365" s="124"/>
      <c r="I365" s="124"/>
      <c r="J365" s="124"/>
      <c r="K365" s="124"/>
      <c r="L365" s="124"/>
      <c r="M365" s="124"/>
      <c r="N365" s="124"/>
      <c r="O365" s="124"/>
      <c r="P365" s="124"/>
      <c r="Q365" s="124"/>
    </row>
    <row r="366" spans="1:17">
      <c r="A366" s="199"/>
      <c r="B366" s="199"/>
      <c r="C366" s="124"/>
      <c r="D366" s="124"/>
      <c r="E366" s="124"/>
      <c r="F366" s="124"/>
      <c r="G366" s="124"/>
      <c r="H366" s="124"/>
      <c r="I366" s="124"/>
      <c r="J366" s="124"/>
      <c r="K366" s="124"/>
      <c r="L366" s="124"/>
      <c r="M366" s="124"/>
      <c r="N366" s="124"/>
      <c r="O366" s="124"/>
      <c r="P366" s="124"/>
      <c r="Q366" s="124"/>
    </row>
    <row r="367" spans="1:17">
      <c r="A367" s="199"/>
      <c r="B367" s="199"/>
      <c r="C367" s="124"/>
      <c r="D367" s="124"/>
      <c r="E367" s="124"/>
      <c r="F367" s="124"/>
      <c r="G367" s="124"/>
      <c r="H367" s="124"/>
      <c r="I367" s="124"/>
      <c r="J367" s="124"/>
      <c r="K367" s="124"/>
      <c r="L367" s="124"/>
      <c r="M367" s="124"/>
      <c r="N367" s="124"/>
      <c r="O367" s="124"/>
      <c r="P367" s="124"/>
      <c r="Q367" s="124"/>
    </row>
    <row r="368" spans="1:17">
      <c r="A368" s="199"/>
      <c r="B368" s="199"/>
      <c r="C368" s="124"/>
      <c r="D368" s="124"/>
      <c r="E368" s="124"/>
      <c r="F368" s="124"/>
      <c r="G368" s="124"/>
      <c r="H368" s="124"/>
      <c r="I368" s="124"/>
      <c r="J368" s="124"/>
      <c r="K368" s="124"/>
      <c r="L368" s="124"/>
      <c r="M368" s="124"/>
      <c r="N368" s="124"/>
      <c r="O368" s="124"/>
      <c r="P368" s="124"/>
      <c r="Q368" s="124"/>
    </row>
    <row r="369" spans="1:17">
      <c r="A369" s="199"/>
      <c r="B369" s="199"/>
      <c r="C369" s="124"/>
      <c r="D369" s="124"/>
      <c r="E369" s="124"/>
      <c r="F369" s="124"/>
      <c r="G369" s="124"/>
      <c r="H369" s="124"/>
      <c r="I369" s="124"/>
      <c r="J369" s="124"/>
      <c r="K369" s="124"/>
      <c r="L369" s="124"/>
      <c r="M369" s="124"/>
      <c r="N369" s="124"/>
      <c r="O369" s="124"/>
      <c r="P369" s="124"/>
      <c r="Q369" s="124"/>
    </row>
    <row r="370" spans="1:17">
      <c r="A370" s="199"/>
      <c r="B370" s="199"/>
      <c r="C370" s="124"/>
      <c r="D370" s="124"/>
      <c r="E370" s="124"/>
      <c r="F370" s="124"/>
      <c r="G370" s="124"/>
      <c r="H370" s="124"/>
      <c r="I370" s="124"/>
      <c r="J370" s="124"/>
      <c r="K370" s="124"/>
      <c r="L370" s="124"/>
      <c r="M370" s="124"/>
      <c r="N370" s="124"/>
      <c r="O370" s="124"/>
      <c r="P370" s="124"/>
      <c r="Q370" s="124"/>
    </row>
    <row r="371" spans="1:17">
      <c r="A371" s="199"/>
      <c r="B371" s="199"/>
      <c r="C371" s="124"/>
      <c r="D371" s="124"/>
      <c r="E371" s="124"/>
      <c r="F371" s="124"/>
      <c r="G371" s="124"/>
      <c r="H371" s="124"/>
      <c r="I371" s="124"/>
      <c r="J371" s="124"/>
      <c r="K371" s="124"/>
      <c r="L371" s="124"/>
      <c r="M371" s="124"/>
      <c r="N371" s="124"/>
      <c r="O371" s="124"/>
      <c r="P371" s="124"/>
      <c r="Q371" s="124"/>
    </row>
    <row r="372" spans="1:17">
      <c r="A372" s="199"/>
      <c r="B372" s="199"/>
      <c r="C372" s="124"/>
      <c r="D372" s="124"/>
      <c r="E372" s="124"/>
      <c r="F372" s="124"/>
      <c r="G372" s="124"/>
      <c r="H372" s="124"/>
      <c r="I372" s="124"/>
      <c r="J372" s="124"/>
      <c r="K372" s="124"/>
      <c r="L372" s="124"/>
      <c r="M372" s="124"/>
      <c r="N372" s="124"/>
      <c r="O372" s="124"/>
      <c r="P372" s="124"/>
      <c r="Q372" s="124"/>
    </row>
    <row r="373" spans="1:17">
      <c r="A373" s="199"/>
      <c r="B373" s="199"/>
      <c r="C373" s="124"/>
      <c r="D373" s="124"/>
      <c r="E373" s="124"/>
      <c r="F373" s="124"/>
      <c r="G373" s="124"/>
      <c r="H373" s="124"/>
      <c r="I373" s="124"/>
      <c r="J373" s="124"/>
      <c r="K373" s="124"/>
      <c r="L373" s="124"/>
      <c r="M373" s="124"/>
      <c r="N373" s="124"/>
      <c r="O373" s="124"/>
      <c r="P373" s="124"/>
      <c r="Q373" s="124"/>
    </row>
    <row r="374" spans="1:17">
      <c r="A374" s="199"/>
      <c r="B374" s="199"/>
      <c r="C374" s="124"/>
      <c r="D374" s="124"/>
      <c r="E374" s="124"/>
      <c r="F374" s="124"/>
      <c r="G374" s="124"/>
      <c r="H374" s="124"/>
      <c r="I374" s="124"/>
      <c r="J374" s="124"/>
      <c r="K374" s="124"/>
      <c r="L374" s="124"/>
      <c r="M374" s="124"/>
      <c r="N374" s="124"/>
      <c r="O374" s="124"/>
      <c r="P374" s="124"/>
      <c r="Q374" s="124"/>
    </row>
    <row r="375" spans="1:17">
      <c r="A375" s="199"/>
      <c r="B375" s="199"/>
      <c r="C375" s="124"/>
      <c r="D375" s="124"/>
      <c r="E375" s="124"/>
      <c r="F375" s="124"/>
      <c r="G375" s="124"/>
      <c r="H375" s="124"/>
      <c r="I375" s="124"/>
      <c r="J375" s="124"/>
      <c r="K375" s="124"/>
      <c r="L375" s="124"/>
      <c r="M375" s="124"/>
      <c r="N375" s="124"/>
      <c r="O375" s="124"/>
      <c r="P375" s="124"/>
      <c r="Q375" s="124"/>
    </row>
    <row r="376" spans="1:17">
      <c r="A376" s="199"/>
      <c r="B376" s="199"/>
      <c r="C376" s="124"/>
      <c r="D376" s="124"/>
      <c r="E376" s="124"/>
      <c r="F376" s="124"/>
      <c r="G376" s="124"/>
      <c r="H376" s="124"/>
      <c r="I376" s="124"/>
      <c r="J376" s="124"/>
      <c r="K376" s="124"/>
      <c r="L376" s="124"/>
      <c r="M376" s="124"/>
      <c r="N376" s="124"/>
      <c r="O376" s="124"/>
      <c r="P376" s="124"/>
      <c r="Q376" s="124"/>
    </row>
    <row r="377" spans="1:17">
      <c r="A377" s="199"/>
      <c r="B377" s="199"/>
      <c r="C377" s="124"/>
      <c r="D377" s="124"/>
      <c r="E377" s="124"/>
      <c r="F377" s="124"/>
      <c r="G377" s="124"/>
      <c r="H377" s="124"/>
      <c r="I377" s="124"/>
      <c r="J377" s="124"/>
      <c r="K377" s="124"/>
      <c r="L377" s="124"/>
      <c r="M377" s="124"/>
      <c r="N377" s="124"/>
      <c r="O377" s="124"/>
      <c r="P377" s="124"/>
      <c r="Q377" s="124"/>
    </row>
    <row r="378" spans="1:17">
      <c r="A378" s="199"/>
      <c r="B378" s="199"/>
      <c r="C378" s="124"/>
      <c r="D378" s="124"/>
      <c r="E378" s="124"/>
      <c r="F378" s="124"/>
      <c r="G378" s="124"/>
      <c r="H378" s="124"/>
      <c r="I378" s="124"/>
      <c r="J378" s="124"/>
      <c r="K378" s="124"/>
      <c r="L378" s="124"/>
      <c r="M378" s="124"/>
      <c r="N378" s="124"/>
      <c r="O378" s="124"/>
      <c r="P378" s="124"/>
      <c r="Q378" s="124"/>
    </row>
    <row r="379" spans="1:17">
      <c r="A379" s="199"/>
      <c r="B379" s="199"/>
      <c r="C379" s="124"/>
      <c r="D379" s="124"/>
      <c r="E379" s="124"/>
      <c r="F379" s="124"/>
      <c r="G379" s="124"/>
      <c r="H379" s="124"/>
      <c r="I379" s="124"/>
      <c r="J379" s="124"/>
      <c r="K379" s="124"/>
      <c r="L379" s="124"/>
      <c r="M379" s="124"/>
      <c r="N379" s="124"/>
      <c r="O379" s="124"/>
      <c r="P379" s="124"/>
      <c r="Q379" s="124"/>
    </row>
    <row r="380" spans="1:17">
      <c r="A380" s="199"/>
      <c r="B380" s="199"/>
      <c r="C380" s="124"/>
      <c r="D380" s="124"/>
      <c r="E380" s="124"/>
      <c r="F380" s="124"/>
      <c r="G380" s="124"/>
      <c r="H380" s="124"/>
      <c r="I380" s="124"/>
      <c r="J380" s="124"/>
      <c r="K380" s="124"/>
      <c r="L380" s="124"/>
      <c r="M380" s="124"/>
      <c r="N380" s="124"/>
      <c r="O380" s="124"/>
      <c r="P380" s="124"/>
      <c r="Q380" s="124"/>
    </row>
    <row r="381" spans="1:17">
      <c r="A381" s="199"/>
      <c r="B381" s="199"/>
      <c r="C381" s="124"/>
      <c r="D381" s="124"/>
      <c r="E381" s="124"/>
      <c r="F381" s="124"/>
      <c r="G381" s="124"/>
      <c r="H381" s="124"/>
      <c r="I381" s="124"/>
      <c r="J381" s="124"/>
      <c r="K381" s="124"/>
      <c r="L381" s="124"/>
      <c r="M381" s="124"/>
      <c r="N381" s="124"/>
      <c r="O381" s="124"/>
      <c r="P381" s="124"/>
      <c r="Q381" s="124"/>
    </row>
    <row r="382" spans="1:17">
      <c r="A382" s="199"/>
      <c r="B382" s="199"/>
      <c r="C382" s="124"/>
      <c r="D382" s="124"/>
      <c r="E382" s="124"/>
      <c r="F382" s="124"/>
      <c r="G382" s="124"/>
      <c r="H382" s="124"/>
      <c r="I382" s="124"/>
      <c r="J382" s="124"/>
      <c r="K382" s="124"/>
      <c r="L382" s="124"/>
      <c r="M382" s="124"/>
      <c r="N382" s="124"/>
      <c r="O382" s="124"/>
      <c r="P382" s="124"/>
      <c r="Q382" s="124"/>
    </row>
    <row r="383" spans="1:17">
      <c r="A383" s="199"/>
      <c r="B383" s="199"/>
      <c r="C383" s="124"/>
      <c r="D383" s="124"/>
      <c r="E383" s="124"/>
      <c r="F383" s="124"/>
      <c r="G383" s="124"/>
      <c r="H383" s="124"/>
      <c r="I383" s="124"/>
      <c r="J383" s="124"/>
      <c r="K383" s="124"/>
      <c r="L383" s="124"/>
      <c r="M383" s="124"/>
      <c r="N383" s="124"/>
      <c r="O383" s="124"/>
      <c r="P383" s="124"/>
      <c r="Q383" s="124"/>
    </row>
    <row r="384" spans="1:17">
      <c r="A384" s="199"/>
      <c r="B384" s="199"/>
      <c r="C384" s="124"/>
      <c r="D384" s="124"/>
      <c r="E384" s="124"/>
      <c r="F384" s="124"/>
      <c r="G384" s="124"/>
      <c r="H384" s="124"/>
      <c r="I384" s="124"/>
      <c r="J384" s="124"/>
      <c r="K384" s="124"/>
      <c r="L384" s="124"/>
      <c r="M384" s="124"/>
      <c r="N384" s="124"/>
      <c r="O384" s="124"/>
      <c r="P384" s="124"/>
      <c r="Q384" s="124"/>
    </row>
    <row r="385" spans="1:17">
      <c r="A385" s="199"/>
      <c r="B385" s="199"/>
      <c r="C385" s="124"/>
      <c r="D385" s="124"/>
      <c r="E385" s="124"/>
      <c r="F385" s="124"/>
      <c r="G385" s="124"/>
      <c r="H385" s="124"/>
      <c r="I385" s="124"/>
      <c r="J385" s="124"/>
      <c r="K385" s="124"/>
      <c r="L385" s="124"/>
      <c r="M385" s="124"/>
      <c r="N385" s="124"/>
      <c r="O385" s="124"/>
      <c r="P385" s="124"/>
      <c r="Q385" s="124"/>
    </row>
    <row r="386" spans="1:17">
      <c r="A386" s="199"/>
      <c r="B386" s="199"/>
      <c r="C386" s="124"/>
      <c r="D386" s="124"/>
      <c r="E386" s="124"/>
      <c r="F386" s="124"/>
      <c r="G386" s="124"/>
      <c r="H386" s="124"/>
      <c r="I386" s="124"/>
      <c r="J386" s="124"/>
      <c r="K386" s="124"/>
      <c r="L386" s="124"/>
      <c r="M386" s="124"/>
      <c r="N386" s="124"/>
      <c r="O386" s="124"/>
      <c r="P386" s="124"/>
      <c r="Q386" s="124"/>
    </row>
    <row r="387" spans="1:17">
      <c r="A387" s="199"/>
      <c r="B387" s="199"/>
      <c r="C387" s="124"/>
      <c r="D387" s="124"/>
      <c r="E387" s="124"/>
      <c r="F387" s="124"/>
      <c r="G387" s="124"/>
      <c r="H387" s="124"/>
      <c r="I387" s="124"/>
      <c r="J387" s="124"/>
      <c r="K387" s="124"/>
      <c r="L387" s="124"/>
      <c r="M387" s="124"/>
      <c r="N387" s="124"/>
      <c r="O387" s="124"/>
      <c r="P387" s="124"/>
      <c r="Q387" s="124"/>
    </row>
    <row r="388" spans="1:17">
      <c r="A388" s="199"/>
      <c r="B388" s="199"/>
      <c r="C388" s="124"/>
      <c r="D388" s="124"/>
      <c r="E388" s="124"/>
      <c r="F388" s="124"/>
      <c r="G388" s="124"/>
      <c r="H388" s="124"/>
      <c r="I388" s="124"/>
      <c r="J388" s="124"/>
      <c r="K388" s="124"/>
      <c r="L388" s="124"/>
      <c r="M388" s="124"/>
      <c r="N388" s="124"/>
      <c r="O388" s="124"/>
      <c r="P388" s="124"/>
      <c r="Q388" s="124"/>
    </row>
    <row r="389" spans="1:17">
      <c r="A389" s="199"/>
      <c r="B389" s="199"/>
      <c r="C389" s="124"/>
      <c r="D389" s="124"/>
      <c r="E389" s="124"/>
      <c r="F389" s="124"/>
      <c r="G389" s="124"/>
      <c r="H389" s="124"/>
      <c r="I389" s="124"/>
      <c r="J389" s="124"/>
      <c r="K389" s="124"/>
      <c r="L389" s="124"/>
      <c r="M389" s="124"/>
      <c r="N389" s="124"/>
      <c r="O389" s="124"/>
      <c r="P389" s="124"/>
      <c r="Q389" s="124"/>
    </row>
    <row r="390" spans="1:17">
      <c r="A390" s="199"/>
      <c r="B390" s="199"/>
      <c r="C390" s="124"/>
      <c r="D390" s="124"/>
      <c r="E390" s="124"/>
      <c r="F390" s="124"/>
      <c r="G390" s="124"/>
      <c r="H390" s="124"/>
      <c r="I390" s="124"/>
      <c r="J390" s="124"/>
      <c r="K390" s="124"/>
      <c r="L390" s="124"/>
      <c r="M390" s="124"/>
      <c r="N390" s="124"/>
      <c r="O390" s="124"/>
      <c r="P390" s="124"/>
      <c r="Q390" s="124"/>
    </row>
    <row r="391" spans="1:17">
      <c r="A391" s="199"/>
      <c r="B391" s="199"/>
      <c r="C391" s="124"/>
      <c r="D391" s="124"/>
      <c r="E391" s="124"/>
      <c r="F391" s="124"/>
      <c r="G391" s="124"/>
      <c r="H391" s="124"/>
      <c r="I391" s="124"/>
      <c r="J391" s="124"/>
      <c r="K391" s="124"/>
      <c r="L391" s="124"/>
      <c r="M391" s="124"/>
      <c r="N391" s="124"/>
      <c r="O391" s="124"/>
      <c r="P391" s="124"/>
      <c r="Q391" s="124"/>
    </row>
    <row r="392" spans="1:17">
      <c r="A392" s="199"/>
      <c r="B392" s="199"/>
      <c r="C392" s="124"/>
      <c r="D392" s="124"/>
      <c r="E392" s="124"/>
      <c r="F392" s="124"/>
      <c r="G392" s="124"/>
      <c r="H392" s="124"/>
      <c r="I392" s="124"/>
      <c r="J392" s="124"/>
      <c r="K392" s="124"/>
      <c r="L392" s="124"/>
      <c r="M392" s="124"/>
      <c r="N392" s="124"/>
      <c r="O392" s="124"/>
      <c r="P392" s="124"/>
      <c r="Q392" s="124"/>
    </row>
    <row r="393" spans="1:17">
      <c r="A393" s="199"/>
      <c r="B393" s="199"/>
      <c r="C393" s="124"/>
      <c r="D393" s="124"/>
      <c r="E393" s="124"/>
      <c r="F393" s="124"/>
      <c r="G393" s="124"/>
      <c r="H393" s="124"/>
      <c r="I393" s="124"/>
      <c r="J393" s="124"/>
      <c r="K393" s="124"/>
      <c r="L393" s="124"/>
      <c r="M393" s="124"/>
      <c r="N393" s="124"/>
      <c r="O393" s="124"/>
      <c r="P393" s="124"/>
      <c r="Q393" s="124"/>
    </row>
    <row r="394" spans="1:17">
      <c r="A394" s="199"/>
      <c r="B394" s="199"/>
      <c r="C394" s="124"/>
      <c r="D394" s="124"/>
      <c r="E394" s="124"/>
      <c r="F394" s="124"/>
      <c r="G394" s="124"/>
      <c r="H394" s="124"/>
      <c r="I394" s="124"/>
      <c r="J394" s="124"/>
      <c r="K394" s="124"/>
      <c r="L394" s="124"/>
      <c r="M394" s="124"/>
      <c r="N394" s="124"/>
      <c r="O394" s="124"/>
      <c r="P394" s="124"/>
      <c r="Q394" s="124"/>
    </row>
    <row r="395" spans="1:17">
      <c r="A395" s="199"/>
      <c r="B395" s="199"/>
      <c r="C395" s="124"/>
      <c r="D395" s="124"/>
      <c r="E395" s="124"/>
      <c r="F395" s="124"/>
      <c r="G395" s="124"/>
      <c r="H395" s="124"/>
      <c r="I395" s="124"/>
      <c r="J395" s="124"/>
      <c r="K395" s="124"/>
      <c r="L395" s="124"/>
      <c r="M395" s="124"/>
      <c r="N395" s="124"/>
      <c r="O395" s="124"/>
      <c r="P395" s="124"/>
      <c r="Q395" s="124"/>
    </row>
    <row r="396" spans="1:17">
      <c r="A396" s="199"/>
      <c r="B396" s="199"/>
      <c r="C396" s="124"/>
      <c r="D396" s="124"/>
      <c r="E396" s="124"/>
      <c r="F396" s="124"/>
      <c r="G396" s="124"/>
      <c r="H396" s="124"/>
      <c r="I396" s="124"/>
      <c r="J396" s="124"/>
      <c r="K396" s="124"/>
      <c r="L396" s="124"/>
      <c r="M396" s="124"/>
      <c r="N396" s="124"/>
      <c r="O396" s="124"/>
      <c r="P396" s="124"/>
      <c r="Q396" s="124"/>
    </row>
    <row r="397" spans="1:17">
      <c r="A397" s="199"/>
      <c r="B397" s="199"/>
      <c r="C397" s="124"/>
      <c r="D397" s="124"/>
      <c r="E397" s="124"/>
      <c r="F397" s="124"/>
      <c r="G397" s="124"/>
      <c r="H397" s="124"/>
      <c r="I397" s="124"/>
      <c r="J397" s="124"/>
      <c r="K397" s="124"/>
      <c r="L397" s="124"/>
      <c r="M397" s="124"/>
      <c r="N397" s="124"/>
      <c r="O397" s="124"/>
      <c r="P397" s="124"/>
      <c r="Q397" s="124"/>
    </row>
    <row r="398" spans="1:17">
      <c r="A398" s="199"/>
      <c r="B398" s="199"/>
      <c r="C398" s="124"/>
      <c r="D398" s="124"/>
      <c r="E398" s="124"/>
      <c r="F398" s="124"/>
      <c r="G398" s="124"/>
      <c r="H398" s="124"/>
      <c r="I398" s="124"/>
      <c r="J398" s="124"/>
      <c r="K398" s="124"/>
      <c r="L398" s="124"/>
      <c r="M398" s="124"/>
      <c r="N398" s="124"/>
      <c r="O398" s="124"/>
      <c r="P398" s="124"/>
      <c r="Q398" s="124"/>
    </row>
    <row r="399" spans="1:17">
      <c r="A399" s="199"/>
      <c r="B399" s="199"/>
      <c r="C399" s="124"/>
      <c r="D399" s="124"/>
      <c r="E399" s="124"/>
      <c r="F399" s="124"/>
      <c r="G399" s="124"/>
      <c r="H399" s="124"/>
      <c r="I399" s="124"/>
      <c r="J399" s="124"/>
      <c r="K399" s="124"/>
      <c r="L399" s="124"/>
      <c r="M399" s="124"/>
      <c r="N399" s="124"/>
      <c r="O399" s="124"/>
      <c r="P399" s="124"/>
      <c r="Q399" s="124"/>
    </row>
    <row r="400" spans="1:17">
      <c r="A400" s="199"/>
      <c r="B400" s="199"/>
      <c r="C400" s="124"/>
      <c r="D400" s="124"/>
      <c r="E400" s="124"/>
      <c r="F400" s="124"/>
      <c r="G400" s="124"/>
      <c r="H400" s="124"/>
      <c r="I400" s="124"/>
      <c r="J400" s="124"/>
      <c r="K400" s="124"/>
      <c r="L400" s="124"/>
      <c r="M400" s="124"/>
      <c r="N400" s="124"/>
      <c r="O400" s="124"/>
      <c r="P400" s="124"/>
      <c r="Q400" s="124"/>
    </row>
    <row r="401" spans="1:17">
      <c r="A401" s="199"/>
      <c r="B401" s="199"/>
      <c r="C401" s="124"/>
      <c r="D401" s="124"/>
      <c r="E401" s="124"/>
      <c r="F401" s="124"/>
      <c r="G401" s="124"/>
      <c r="H401" s="124"/>
      <c r="I401" s="124"/>
      <c r="J401" s="124"/>
      <c r="K401" s="124"/>
      <c r="L401" s="124"/>
      <c r="M401" s="124"/>
      <c r="N401" s="124"/>
      <c r="O401" s="124"/>
      <c r="P401" s="124"/>
      <c r="Q401" s="124"/>
    </row>
    <row r="402" spans="1:17">
      <c r="A402" s="199"/>
      <c r="B402" s="199"/>
      <c r="C402" s="124"/>
      <c r="D402" s="124"/>
      <c r="E402" s="124"/>
      <c r="F402" s="124"/>
      <c r="G402" s="124"/>
      <c r="H402" s="124"/>
      <c r="I402" s="124"/>
      <c r="J402" s="124"/>
      <c r="K402" s="124"/>
      <c r="L402" s="124"/>
      <c r="M402" s="124"/>
      <c r="N402" s="124"/>
      <c r="O402" s="124"/>
      <c r="P402" s="124"/>
      <c r="Q402" s="124"/>
    </row>
    <row r="403" spans="1:17">
      <c r="A403" s="199"/>
      <c r="B403" s="199"/>
      <c r="C403" s="124"/>
      <c r="D403" s="124"/>
      <c r="E403" s="124"/>
      <c r="F403" s="124"/>
      <c r="G403" s="124"/>
      <c r="H403" s="124"/>
      <c r="I403" s="124"/>
      <c r="J403" s="124"/>
      <c r="K403" s="124"/>
      <c r="L403" s="124"/>
      <c r="M403" s="124"/>
      <c r="N403" s="124"/>
      <c r="O403" s="124"/>
      <c r="P403" s="124"/>
      <c r="Q403" s="124"/>
    </row>
    <row r="404" spans="1:17">
      <c r="A404" s="199"/>
      <c r="B404" s="199"/>
      <c r="C404" s="124"/>
      <c r="D404" s="124"/>
      <c r="E404" s="124"/>
      <c r="F404" s="124"/>
      <c r="G404" s="124"/>
      <c r="H404" s="124"/>
      <c r="I404" s="124"/>
      <c r="J404" s="124"/>
      <c r="K404" s="124"/>
      <c r="L404" s="124"/>
      <c r="M404" s="124"/>
      <c r="N404" s="124"/>
      <c r="O404" s="124"/>
      <c r="P404" s="124"/>
      <c r="Q404" s="124"/>
    </row>
    <row r="405" spans="1:17">
      <c r="A405" s="199"/>
      <c r="B405" s="199"/>
      <c r="C405" s="124"/>
      <c r="D405" s="124"/>
      <c r="E405" s="124"/>
      <c r="F405" s="124"/>
      <c r="G405" s="124"/>
      <c r="H405" s="124"/>
      <c r="I405" s="124"/>
      <c r="J405" s="124"/>
      <c r="K405" s="124"/>
      <c r="L405" s="124"/>
      <c r="M405" s="124"/>
      <c r="N405" s="124"/>
      <c r="O405" s="124"/>
      <c r="P405" s="124"/>
      <c r="Q405" s="124"/>
    </row>
    <row r="406" spans="1:17">
      <c r="A406" s="199"/>
      <c r="B406" s="199"/>
      <c r="C406" s="124"/>
      <c r="D406" s="124"/>
      <c r="E406" s="124"/>
      <c r="F406" s="124"/>
      <c r="G406" s="124"/>
      <c r="H406" s="124"/>
      <c r="I406" s="124"/>
      <c r="J406" s="124"/>
      <c r="K406" s="124"/>
      <c r="L406" s="124"/>
      <c r="M406" s="124"/>
      <c r="N406" s="124"/>
      <c r="O406" s="124"/>
      <c r="P406" s="124"/>
      <c r="Q406" s="124"/>
    </row>
    <row r="407" spans="1:17">
      <c r="A407" s="199"/>
      <c r="B407" s="199"/>
      <c r="C407" s="124"/>
      <c r="D407" s="124"/>
      <c r="E407" s="124"/>
      <c r="F407" s="124"/>
      <c r="G407" s="124"/>
      <c r="H407" s="124"/>
      <c r="I407" s="124"/>
      <c r="J407" s="124"/>
      <c r="K407" s="124"/>
      <c r="L407" s="124"/>
      <c r="M407" s="124"/>
      <c r="N407" s="124"/>
      <c r="O407" s="124"/>
      <c r="P407" s="124"/>
      <c r="Q407" s="124"/>
    </row>
    <row r="408" spans="1:17">
      <c r="A408" s="199"/>
      <c r="B408" s="199"/>
      <c r="C408" s="124"/>
      <c r="D408" s="124"/>
      <c r="E408" s="124"/>
      <c r="F408" s="124"/>
      <c r="G408" s="124"/>
      <c r="H408" s="124"/>
      <c r="I408" s="124"/>
      <c r="J408" s="124"/>
      <c r="K408" s="124"/>
      <c r="L408" s="124"/>
      <c r="M408" s="124"/>
      <c r="N408" s="124"/>
      <c r="O408" s="124"/>
      <c r="P408" s="124"/>
      <c r="Q408" s="124"/>
    </row>
    <row r="409" spans="1:17">
      <c r="A409" s="199"/>
      <c r="B409" s="199"/>
      <c r="C409" s="124"/>
      <c r="D409" s="124"/>
      <c r="E409" s="124"/>
      <c r="F409" s="124"/>
      <c r="G409" s="124"/>
      <c r="H409" s="124"/>
      <c r="I409" s="124"/>
      <c r="J409" s="124"/>
      <c r="K409" s="124"/>
      <c r="L409" s="124"/>
      <c r="M409" s="124"/>
      <c r="N409" s="124"/>
      <c r="O409" s="124"/>
      <c r="P409" s="124"/>
      <c r="Q409" s="124"/>
    </row>
  </sheetData>
  <mergeCells count="393">
    <mergeCell ref="A405:B405"/>
    <mergeCell ref="A406:B406"/>
    <mergeCell ref="A407:B407"/>
    <mergeCell ref="A408:B408"/>
    <mergeCell ref="A409:B409"/>
    <mergeCell ref="A399:B399"/>
    <mergeCell ref="A400:B400"/>
    <mergeCell ref="A401:B401"/>
    <mergeCell ref="A402:B402"/>
    <mergeCell ref="A403:B403"/>
    <mergeCell ref="A404:B404"/>
    <mergeCell ref="A393:B393"/>
    <mergeCell ref="A394:B394"/>
    <mergeCell ref="A395:B395"/>
    <mergeCell ref="A396:B396"/>
    <mergeCell ref="A397:B397"/>
    <mergeCell ref="A398:B398"/>
    <mergeCell ref="A387:B387"/>
    <mergeCell ref="A388:B388"/>
    <mergeCell ref="A389:B389"/>
    <mergeCell ref="A390:B390"/>
    <mergeCell ref="A391:B391"/>
    <mergeCell ref="A392:B392"/>
    <mergeCell ref="A381:B381"/>
    <mergeCell ref="A382:B382"/>
    <mergeCell ref="A383:B383"/>
    <mergeCell ref="A384:B384"/>
    <mergeCell ref="A385:B385"/>
    <mergeCell ref="A386:B386"/>
    <mergeCell ref="A375:B375"/>
    <mergeCell ref="A376:B376"/>
    <mergeCell ref="A377:B377"/>
    <mergeCell ref="A378:B378"/>
    <mergeCell ref="A379:B379"/>
    <mergeCell ref="A380:B380"/>
    <mergeCell ref="A369:B369"/>
    <mergeCell ref="A370:B370"/>
    <mergeCell ref="A371:B371"/>
    <mergeCell ref="A372:B372"/>
    <mergeCell ref="A373:B373"/>
    <mergeCell ref="A374:B374"/>
    <mergeCell ref="A363:B363"/>
    <mergeCell ref="A364:B364"/>
    <mergeCell ref="A365:B365"/>
    <mergeCell ref="A366:B366"/>
    <mergeCell ref="A367:B367"/>
    <mergeCell ref="A368:B368"/>
    <mergeCell ref="A357:B357"/>
    <mergeCell ref="A358:B358"/>
    <mergeCell ref="A359:B359"/>
    <mergeCell ref="A360:B360"/>
    <mergeCell ref="A361:B361"/>
    <mergeCell ref="A362:B362"/>
    <mergeCell ref="A351:B351"/>
    <mergeCell ref="A352:B352"/>
    <mergeCell ref="A353:B353"/>
    <mergeCell ref="A354:B354"/>
    <mergeCell ref="A355:B355"/>
    <mergeCell ref="A356:B356"/>
    <mergeCell ref="A345:B345"/>
    <mergeCell ref="A346:B346"/>
    <mergeCell ref="A347:B347"/>
    <mergeCell ref="A348:B348"/>
    <mergeCell ref="A349:B349"/>
    <mergeCell ref="A350:B350"/>
    <mergeCell ref="A339:B339"/>
    <mergeCell ref="A340:B340"/>
    <mergeCell ref="A341:B341"/>
    <mergeCell ref="A342:B342"/>
    <mergeCell ref="A343:B343"/>
    <mergeCell ref="A344:B344"/>
    <mergeCell ref="A333:B333"/>
    <mergeCell ref="A334:B334"/>
    <mergeCell ref="A335:B335"/>
    <mergeCell ref="A336:B336"/>
    <mergeCell ref="A337:B337"/>
    <mergeCell ref="A338:B338"/>
    <mergeCell ref="A327:B327"/>
    <mergeCell ref="A328:B328"/>
    <mergeCell ref="A329:B329"/>
    <mergeCell ref="A330:B330"/>
    <mergeCell ref="A331:B331"/>
    <mergeCell ref="A332:B332"/>
    <mergeCell ref="A321:B321"/>
    <mergeCell ref="A322:B322"/>
    <mergeCell ref="A323:B323"/>
    <mergeCell ref="A324:B324"/>
    <mergeCell ref="A325:B325"/>
    <mergeCell ref="A326:B326"/>
    <mergeCell ref="A315:B315"/>
    <mergeCell ref="A316:B316"/>
    <mergeCell ref="A317:B317"/>
    <mergeCell ref="A318:B318"/>
    <mergeCell ref="A319:B319"/>
    <mergeCell ref="A320:B320"/>
    <mergeCell ref="A309:B309"/>
    <mergeCell ref="A310:B310"/>
    <mergeCell ref="A311:B311"/>
    <mergeCell ref="A312:B312"/>
    <mergeCell ref="A313:B313"/>
    <mergeCell ref="A314:B314"/>
    <mergeCell ref="A303:B303"/>
    <mergeCell ref="A304:B304"/>
    <mergeCell ref="A305:B305"/>
    <mergeCell ref="A306:B306"/>
    <mergeCell ref="A307:B307"/>
    <mergeCell ref="A308:B308"/>
    <mergeCell ref="A297:B297"/>
    <mergeCell ref="A298:B298"/>
    <mergeCell ref="A299:B299"/>
    <mergeCell ref="A300:B300"/>
    <mergeCell ref="A301:B301"/>
    <mergeCell ref="A302:B302"/>
    <mergeCell ref="A291:B291"/>
    <mergeCell ref="A292:B292"/>
    <mergeCell ref="A293:B293"/>
    <mergeCell ref="A294:B294"/>
    <mergeCell ref="A295:B295"/>
    <mergeCell ref="A296:B296"/>
    <mergeCell ref="A285:B285"/>
    <mergeCell ref="A286:B286"/>
    <mergeCell ref="A287:B287"/>
    <mergeCell ref="A288:B288"/>
    <mergeCell ref="A289:B289"/>
    <mergeCell ref="A290:B290"/>
    <mergeCell ref="A279:B279"/>
    <mergeCell ref="A280:B280"/>
    <mergeCell ref="A281:B281"/>
    <mergeCell ref="A282:B282"/>
    <mergeCell ref="A283:B283"/>
    <mergeCell ref="A284:B284"/>
    <mergeCell ref="A273:B273"/>
    <mergeCell ref="A274:B274"/>
    <mergeCell ref="A275:B275"/>
    <mergeCell ref="A276:B276"/>
    <mergeCell ref="A277:B277"/>
    <mergeCell ref="A278:B278"/>
    <mergeCell ref="A267:B267"/>
    <mergeCell ref="A268:B268"/>
    <mergeCell ref="A269:B269"/>
    <mergeCell ref="A270:B270"/>
    <mergeCell ref="A271:B271"/>
    <mergeCell ref="A272:B272"/>
    <mergeCell ref="A261:B261"/>
    <mergeCell ref="A262:B262"/>
    <mergeCell ref="A263:B263"/>
    <mergeCell ref="A264:B264"/>
    <mergeCell ref="A265:B265"/>
    <mergeCell ref="A266:B266"/>
    <mergeCell ref="A255:B255"/>
    <mergeCell ref="A256:B256"/>
    <mergeCell ref="A257:B257"/>
    <mergeCell ref="A258:B258"/>
    <mergeCell ref="A259:B259"/>
    <mergeCell ref="A260:B260"/>
    <mergeCell ref="A249:B249"/>
    <mergeCell ref="A250:B250"/>
    <mergeCell ref="A251:B251"/>
    <mergeCell ref="A252:B252"/>
    <mergeCell ref="A253:B253"/>
    <mergeCell ref="A254:B254"/>
    <mergeCell ref="A243:B243"/>
    <mergeCell ref="A244:B244"/>
    <mergeCell ref="A245:B245"/>
    <mergeCell ref="A246:B246"/>
    <mergeCell ref="A247:B247"/>
    <mergeCell ref="A248:B248"/>
    <mergeCell ref="A237:B237"/>
    <mergeCell ref="A238:B238"/>
    <mergeCell ref="A239:B239"/>
    <mergeCell ref="A240:B240"/>
    <mergeCell ref="A241:B241"/>
    <mergeCell ref="A242:B242"/>
    <mergeCell ref="A231:B231"/>
    <mergeCell ref="A232:B232"/>
    <mergeCell ref="A233:B233"/>
    <mergeCell ref="A234:B234"/>
    <mergeCell ref="A235:B235"/>
    <mergeCell ref="A236:B236"/>
    <mergeCell ref="A225:B225"/>
    <mergeCell ref="A226:B226"/>
    <mergeCell ref="A227:B227"/>
    <mergeCell ref="A228:B228"/>
    <mergeCell ref="A229:B229"/>
    <mergeCell ref="A230:B230"/>
    <mergeCell ref="A219:B219"/>
    <mergeCell ref="A220:B220"/>
    <mergeCell ref="A221:B221"/>
    <mergeCell ref="A222:B222"/>
    <mergeCell ref="A223:B223"/>
    <mergeCell ref="A224:B224"/>
    <mergeCell ref="A213:B213"/>
    <mergeCell ref="A214:B214"/>
    <mergeCell ref="A215:B215"/>
    <mergeCell ref="A216:B216"/>
    <mergeCell ref="A217:B217"/>
    <mergeCell ref="A218:B218"/>
    <mergeCell ref="A207:B207"/>
    <mergeCell ref="A208:B208"/>
    <mergeCell ref="A209:B209"/>
    <mergeCell ref="A210:B210"/>
    <mergeCell ref="A211:B211"/>
    <mergeCell ref="A212:B212"/>
    <mergeCell ref="A201:B201"/>
    <mergeCell ref="A202:B202"/>
    <mergeCell ref="A203:B203"/>
    <mergeCell ref="A204:B204"/>
    <mergeCell ref="A205:B205"/>
    <mergeCell ref="A206:B206"/>
    <mergeCell ref="A195:B195"/>
    <mergeCell ref="A196:B196"/>
    <mergeCell ref="A197:B197"/>
    <mergeCell ref="A198:B198"/>
    <mergeCell ref="A199:B199"/>
    <mergeCell ref="A200:B200"/>
    <mergeCell ref="A189:B189"/>
    <mergeCell ref="A190:B190"/>
    <mergeCell ref="A191:B191"/>
    <mergeCell ref="A192:B192"/>
    <mergeCell ref="A193:B193"/>
    <mergeCell ref="A194:B194"/>
    <mergeCell ref="A183:B183"/>
    <mergeCell ref="A184:B184"/>
    <mergeCell ref="A185:B185"/>
    <mergeCell ref="A186:B186"/>
    <mergeCell ref="A187:B187"/>
    <mergeCell ref="A188:B188"/>
    <mergeCell ref="A177:B177"/>
    <mergeCell ref="A178:B178"/>
    <mergeCell ref="A179:B179"/>
    <mergeCell ref="A180:B180"/>
    <mergeCell ref="A181:B181"/>
    <mergeCell ref="A182:B182"/>
    <mergeCell ref="A171:B171"/>
    <mergeCell ref="A172:B172"/>
    <mergeCell ref="A173:B173"/>
    <mergeCell ref="A174:B174"/>
    <mergeCell ref="A175:B175"/>
    <mergeCell ref="A176:B176"/>
    <mergeCell ref="A165:B165"/>
    <mergeCell ref="A166:B166"/>
    <mergeCell ref="A167:B167"/>
    <mergeCell ref="A168:B168"/>
    <mergeCell ref="A169:B169"/>
    <mergeCell ref="A170:B170"/>
    <mergeCell ref="A159:B159"/>
    <mergeCell ref="A160:B160"/>
    <mergeCell ref="A161:B161"/>
    <mergeCell ref="A162:B162"/>
    <mergeCell ref="A163:B163"/>
    <mergeCell ref="A164:B164"/>
    <mergeCell ref="A153:B153"/>
    <mergeCell ref="A154:B154"/>
    <mergeCell ref="A155:B155"/>
    <mergeCell ref="A156:B156"/>
    <mergeCell ref="A157:B157"/>
    <mergeCell ref="A158:B158"/>
    <mergeCell ref="A147:B147"/>
    <mergeCell ref="A148:B148"/>
    <mergeCell ref="A149:B149"/>
    <mergeCell ref="A150:B150"/>
    <mergeCell ref="A151:B151"/>
    <mergeCell ref="A152:B152"/>
    <mergeCell ref="A141:B141"/>
    <mergeCell ref="A142:B142"/>
    <mergeCell ref="A143:B143"/>
    <mergeCell ref="A144:B144"/>
    <mergeCell ref="A145:B145"/>
    <mergeCell ref="A146:B146"/>
    <mergeCell ref="A135:B135"/>
    <mergeCell ref="A136:B136"/>
    <mergeCell ref="A137:B137"/>
    <mergeCell ref="A138:B138"/>
    <mergeCell ref="A139:B139"/>
    <mergeCell ref="A140:B140"/>
    <mergeCell ref="A129:B129"/>
    <mergeCell ref="A130:B130"/>
    <mergeCell ref="A131:B131"/>
    <mergeCell ref="A132:B132"/>
    <mergeCell ref="A133:B133"/>
    <mergeCell ref="A134:B134"/>
    <mergeCell ref="A123:B123"/>
    <mergeCell ref="A124:B124"/>
    <mergeCell ref="A125:B125"/>
    <mergeCell ref="A126:B126"/>
    <mergeCell ref="A127:B127"/>
    <mergeCell ref="A128:B128"/>
    <mergeCell ref="A117:B117"/>
    <mergeCell ref="A118:B118"/>
    <mergeCell ref="A119:B119"/>
    <mergeCell ref="A120:B120"/>
    <mergeCell ref="A121:B121"/>
    <mergeCell ref="A122:B122"/>
    <mergeCell ref="A111:B111"/>
    <mergeCell ref="A112:B112"/>
    <mergeCell ref="A113:B113"/>
    <mergeCell ref="A114:B114"/>
    <mergeCell ref="A115:B115"/>
    <mergeCell ref="A116:B116"/>
    <mergeCell ref="A105:B105"/>
    <mergeCell ref="A106:B106"/>
    <mergeCell ref="A107:B107"/>
    <mergeCell ref="A108:B108"/>
    <mergeCell ref="A109:B109"/>
    <mergeCell ref="A110:B110"/>
    <mergeCell ref="A99:B99"/>
    <mergeCell ref="A100:B100"/>
    <mergeCell ref="A101:B101"/>
    <mergeCell ref="A102:B102"/>
    <mergeCell ref="A103:B103"/>
    <mergeCell ref="A104:B104"/>
    <mergeCell ref="A93:B93"/>
    <mergeCell ref="A94:B94"/>
    <mergeCell ref="A95:B95"/>
    <mergeCell ref="A96:B96"/>
    <mergeCell ref="A97:B97"/>
    <mergeCell ref="A98:B98"/>
    <mergeCell ref="A87:B87"/>
    <mergeCell ref="A88:B88"/>
    <mergeCell ref="A89:B89"/>
    <mergeCell ref="A90:B90"/>
    <mergeCell ref="A91:B91"/>
    <mergeCell ref="A92:B92"/>
    <mergeCell ref="A81:B81"/>
    <mergeCell ref="A82:B82"/>
    <mergeCell ref="A83:B83"/>
    <mergeCell ref="A84:B84"/>
    <mergeCell ref="A85:B85"/>
    <mergeCell ref="A86:B86"/>
    <mergeCell ref="A75:B75"/>
    <mergeCell ref="A76:B76"/>
    <mergeCell ref="A77:B77"/>
    <mergeCell ref="A78:B78"/>
    <mergeCell ref="A79:B79"/>
    <mergeCell ref="A80:B80"/>
    <mergeCell ref="A69:B69"/>
    <mergeCell ref="A70:B70"/>
    <mergeCell ref="A71:B71"/>
    <mergeCell ref="A72:B72"/>
    <mergeCell ref="A73:B73"/>
    <mergeCell ref="A74:B74"/>
    <mergeCell ref="A63:B63"/>
    <mergeCell ref="A64:B64"/>
    <mergeCell ref="A65:B65"/>
    <mergeCell ref="A66:B66"/>
    <mergeCell ref="A67:B67"/>
    <mergeCell ref="A68:B68"/>
    <mergeCell ref="A57:B57"/>
    <mergeCell ref="A58:B58"/>
    <mergeCell ref="A59:B59"/>
    <mergeCell ref="A60:B60"/>
    <mergeCell ref="A61:B61"/>
    <mergeCell ref="A62:B62"/>
    <mergeCell ref="A51:B51"/>
    <mergeCell ref="A52:B52"/>
    <mergeCell ref="A53:B53"/>
    <mergeCell ref="A54:B54"/>
    <mergeCell ref="A55:B55"/>
    <mergeCell ref="A56:B56"/>
    <mergeCell ref="A45:B45"/>
    <mergeCell ref="A46:B46"/>
    <mergeCell ref="A47:B47"/>
    <mergeCell ref="A48:B48"/>
    <mergeCell ref="A49:B49"/>
    <mergeCell ref="A50:B50"/>
    <mergeCell ref="A39:B39"/>
    <mergeCell ref="A40:B40"/>
    <mergeCell ref="A41:B41"/>
    <mergeCell ref="A42:B42"/>
    <mergeCell ref="A43:B43"/>
    <mergeCell ref="A44:B44"/>
    <mergeCell ref="A33:B33"/>
    <mergeCell ref="A34:B34"/>
    <mergeCell ref="A35:B35"/>
    <mergeCell ref="A36:B36"/>
    <mergeCell ref="A37:B37"/>
    <mergeCell ref="A38:B38"/>
    <mergeCell ref="A27:B27"/>
    <mergeCell ref="A28:B28"/>
    <mergeCell ref="A29:B29"/>
    <mergeCell ref="A30:B30"/>
    <mergeCell ref="A31:B31"/>
    <mergeCell ref="A32:B32"/>
    <mergeCell ref="B1:L1"/>
    <mergeCell ref="H2:I2"/>
    <mergeCell ref="J2:K2"/>
    <mergeCell ref="M2:Q2"/>
    <mergeCell ref="B4:B26"/>
    <mergeCell ref="M4:Q4"/>
    <mergeCell ref="M8:Q8"/>
    <mergeCell ref="M13:Q13"/>
    <mergeCell ref="M15:Q15"/>
    <mergeCell ref="M26:Q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7C2B-AB9F-3940-A4B4-625E6C4A40EF}">
  <dimension ref="A1:Z145"/>
  <sheetViews>
    <sheetView showGridLines="0" zoomScale="90" zoomScaleNormal="90" workbookViewId="0">
      <pane ySplit="2" topLeftCell="A3" activePane="bottomLeft" state="frozen"/>
      <selection pane="bottomLeft" activeCell="G26" sqref="G26"/>
    </sheetView>
  </sheetViews>
  <sheetFormatPr baseColWidth="10" defaultColWidth="8.83203125" defaultRowHeight="15"/>
  <cols>
    <col min="1" max="1" width="4" style="33" customWidth="1"/>
    <col min="2" max="2" width="13.33203125" customWidth="1"/>
    <col min="3" max="3" width="41.33203125" customWidth="1"/>
    <col min="4" max="5" width="30.6640625" customWidth="1"/>
    <col min="6" max="10" width="41.33203125" customWidth="1"/>
    <col min="11" max="11" width="13.33203125" bestFit="1" customWidth="1"/>
    <col min="12" max="12" width="55.6640625" customWidth="1"/>
    <col min="13" max="17" width="8.83203125" style="33"/>
    <col min="18" max="20" width="0" style="33" hidden="1" customWidth="1"/>
    <col min="21" max="23" width="8.83203125" style="33"/>
  </cols>
  <sheetData>
    <row r="1" spans="2:26" ht="46.5" customHeight="1" thickBot="1">
      <c r="B1" s="213" t="s">
        <v>72</v>
      </c>
      <c r="C1" s="214"/>
      <c r="D1" s="214"/>
      <c r="E1" s="214"/>
      <c r="F1" s="214"/>
      <c r="G1" s="214"/>
      <c r="H1" s="214"/>
      <c r="I1" s="214"/>
      <c r="J1" s="214"/>
      <c r="K1" s="214"/>
      <c r="L1" s="215"/>
      <c r="M1" s="204"/>
      <c r="N1" s="204"/>
      <c r="O1" s="204"/>
      <c r="P1" s="204"/>
      <c r="Q1" s="204"/>
      <c r="R1" s="32"/>
      <c r="S1" s="32"/>
    </row>
    <row r="2" spans="2:26" s="33" customFormat="1" ht="20" thickBot="1">
      <c r="B2" s="56"/>
      <c r="C2" s="56"/>
      <c r="D2" s="56"/>
      <c r="E2" s="56"/>
      <c r="F2" s="56"/>
      <c r="G2" s="56"/>
      <c r="H2" s="56"/>
      <c r="I2" s="56"/>
      <c r="J2" s="56"/>
      <c r="K2" s="119">
        <f>((Y5+Y6)/Y8)*5</f>
        <v>3.333333333333333</v>
      </c>
      <c r="L2" s="54"/>
      <c r="S2" s="53" t="e">
        <f>(SUM(S4:S10)/SUM(R4:R10))*5</f>
        <v>#DIV/0!</v>
      </c>
    </row>
    <row r="3" spans="2:26" ht="16.5" customHeight="1" thickBot="1">
      <c r="B3" s="55" t="s">
        <v>19</v>
      </c>
      <c r="C3" s="55" t="s">
        <v>73</v>
      </c>
      <c r="D3" s="55" t="s">
        <v>74</v>
      </c>
      <c r="E3" s="55" t="s">
        <v>75</v>
      </c>
      <c r="F3" s="55" t="s">
        <v>76</v>
      </c>
      <c r="G3" s="55" t="s">
        <v>77</v>
      </c>
      <c r="H3" s="55" t="s">
        <v>78</v>
      </c>
      <c r="I3" s="55" t="s">
        <v>79</v>
      </c>
      <c r="J3" s="55" t="s">
        <v>80</v>
      </c>
      <c r="K3" s="55" t="s">
        <v>81</v>
      </c>
      <c r="L3" s="55" t="s">
        <v>4</v>
      </c>
      <c r="M3" s="205" t="s">
        <v>28</v>
      </c>
      <c r="N3" s="205"/>
      <c r="O3" s="205"/>
      <c r="P3" s="205"/>
      <c r="Q3" s="205"/>
      <c r="W3" s="118"/>
      <c r="X3" s="120"/>
      <c r="Y3" s="120"/>
      <c r="Z3" s="120"/>
    </row>
    <row r="4" spans="2:26" ht="33" thickBot="1">
      <c r="B4" s="41" t="s">
        <v>82</v>
      </c>
      <c r="C4" s="41"/>
      <c r="D4" s="41"/>
      <c r="E4" s="41" t="s">
        <v>83</v>
      </c>
      <c r="F4" s="41"/>
      <c r="G4" s="41" t="s">
        <v>84</v>
      </c>
      <c r="H4" s="41" t="s">
        <v>85</v>
      </c>
      <c r="I4" s="41"/>
      <c r="J4" s="41"/>
      <c r="K4" s="41" t="s">
        <v>86</v>
      </c>
      <c r="L4" s="43"/>
      <c r="M4" s="206"/>
      <c r="N4" s="207"/>
      <c r="O4" s="207"/>
      <c r="P4" s="207"/>
      <c r="Q4" s="208"/>
      <c r="R4" s="52">
        <f>IF(AND(C4&lt;&gt;"", C4 &lt;&gt; "Actions"),1,0)</f>
        <v>0</v>
      </c>
      <c r="S4" s="32">
        <f>IF(AND(L4="Yes"),1,0)</f>
        <v>0</v>
      </c>
      <c r="T4" s="32">
        <f>IF(AND(L4&lt;&gt;"", C4 &lt;&gt; "Actions"),1,0)</f>
        <v>0</v>
      </c>
      <c r="W4" s="118"/>
      <c r="X4" s="120" t="s">
        <v>86</v>
      </c>
      <c r="Y4" s="120">
        <f>COUNTIF(K4:K1000,X4)</f>
        <v>1</v>
      </c>
      <c r="Z4" s="120"/>
    </row>
    <row r="5" spans="2:26" s="33" customFormat="1" ht="33" thickBot="1">
      <c r="B5" s="41" t="s">
        <v>87</v>
      </c>
      <c r="C5" s="41"/>
      <c r="D5" s="41"/>
      <c r="E5" s="41" t="s">
        <v>88</v>
      </c>
      <c r="F5" s="41"/>
      <c r="G5" s="41" t="s">
        <v>89</v>
      </c>
      <c r="H5" s="41" t="s">
        <v>90</v>
      </c>
      <c r="I5" s="41"/>
      <c r="J5" s="41"/>
      <c r="K5" s="41" t="s">
        <v>91</v>
      </c>
      <c r="L5" s="43"/>
      <c r="M5" s="48"/>
      <c r="N5" s="49"/>
      <c r="O5" s="49"/>
      <c r="P5" s="49"/>
      <c r="Q5" s="50"/>
      <c r="R5" s="52"/>
      <c r="S5" s="32"/>
      <c r="T5" s="32"/>
      <c r="W5" s="118"/>
      <c r="X5" s="120" t="s">
        <v>91</v>
      </c>
      <c r="Y5" s="120">
        <f t="shared" ref="Y5:Y6" si="0">COUNTIF(K5:K1001,X5)</f>
        <v>1</v>
      </c>
      <c r="Z5" s="118"/>
    </row>
    <row r="6" spans="2:26" s="33" customFormat="1" ht="49" thickBot="1">
      <c r="B6" s="41" t="s">
        <v>92</v>
      </c>
      <c r="C6" s="41"/>
      <c r="D6" s="41"/>
      <c r="E6" s="41" t="s">
        <v>93</v>
      </c>
      <c r="F6" s="41"/>
      <c r="G6" s="41" t="s">
        <v>94</v>
      </c>
      <c r="H6" s="41" t="s">
        <v>95</v>
      </c>
      <c r="I6" s="41"/>
      <c r="J6" s="41"/>
      <c r="K6" s="41" t="s">
        <v>96</v>
      </c>
      <c r="L6" s="43"/>
      <c r="M6" s="48"/>
      <c r="N6" s="49"/>
      <c r="O6" s="49"/>
      <c r="P6" s="49"/>
      <c r="Q6" s="50"/>
      <c r="R6" s="52"/>
      <c r="S6" s="32"/>
      <c r="T6" s="32"/>
      <c r="W6" s="118"/>
      <c r="X6" s="120" t="s">
        <v>96</v>
      </c>
      <c r="Y6" s="120">
        <f t="shared" si="0"/>
        <v>1</v>
      </c>
      <c r="Z6" s="118"/>
    </row>
    <row r="7" spans="2:26" s="33" customFormat="1" ht="17" thickBot="1">
      <c r="B7" s="41" t="s">
        <v>97</v>
      </c>
      <c r="C7" s="41"/>
      <c r="D7" s="41"/>
      <c r="E7" s="41"/>
      <c r="F7" s="41"/>
      <c r="G7" s="41"/>
      <c r="H7" s="41"/>
      <c r="I7" s="41"/>
      <c r="J7" s="41"/>
      <c r="K7" s="41"/>
      <c r="L7" s="43"/>
      <c r="M7" s="48"/>
      <c r="N7" s="49"/>
      <c r="O7" s="49"/>
      <c r="P7" s="49"/>
      <c r="Q7" s="50"/>
      <c r="R7" s="52"/>
      <c r="S7" s="32"/>
      <c r="T7" s="32"/>
      <c r="W7" s="118"/>
      <c r="X7" s="120"/>
      <c r="Y7" s="118"/>
      <c r="Z7" s="118"/>
    </row>
    <row r="8" spans="2:26" s="33" customFormat="1" ht="16" thickBot="1">
      <c r="B8" s="41"/>
      <c r="C8" s="41"/>
      <c r="D8" s="41"/>
      <c r="E8" s="41"/>
      <c r="F8" s="41"/>
      <c r="G8" s="41"/>
      <c r="H8" s="41"/>
      <c r="I8" s="41"/>
      <c r="J8" s="41"/>
      <c r="K8" s="41"/>
      <c r="L8" s="43"/>
      <c r="M8" s="48"/>
      <c r="N8" s="49"/>
      <c r="O8" s="49"/>
      <c r="P8" s="49"/>
      <c r="Q8" s="50"/>
      <c r="R8" s="52"/>
      <c r="S8" s="32"/>
      <c r="T8" s="32"/>
      <c r="W8" s="118"/>
      <c r="X8" s="120" t="s">
        <v>98</v>
      </c>
      <c r="Y8" s="118">
        <f>SUM(Y4:Y7)</f>
        <v>3</v>
      </c>
      <c r="Z8" s="118"/>
    </row>
    <row r="9" spans="2:26" s="33" customFormat="1" ht="16" thickBot="1">
      <c r="B9" s="41"/>
      <c r="C9" s="41"/>
      <c r="D9" s="41"/>
      <c r="E9" s="41"/>
      <c r="F9" s="41"/>
      <c r="G9" s="41"/>
      <c r="H9" s="41"/>
      <c r="I9" s="41"/>
      <c r="J9" s="41"/>
      <c r="K9" s="41"/>
      <c r="L9" s="43"/>
      <c r="M9" s="48"/>
      <c r="N9" s="49"/>
      <c r="O9" s="49"/>
      <c r="P9" s="49"/>
      <c r="Q9" s="50"/>
      <c r="R9" s="52"/>
      <c r="S9" s="32"/>
      <c r="T9" s="32"/>
      <c r="W9" s="118"/>
      <c r="X9" s="120"/>
      <c r="Y9" s="118"/>
      <c r="Z9" s="118"/>
    </row>
    <row r="10" spans="2:26" s="33" customFormat="1" ht="16" thickBot="1">
      <c r="B10" s="41"/>
      <c r="C10" s="51"/>
      <c r="D10" s="43"/>
      <c r="E10" s="43"/>
      <c r="F10" s="43"/>
      <c r="G10" s="43"/>
      <c r="H10" s="43"/>
      <c r="I10" s="43"/>
      <c r="J10" s="43"/>
      <c r="K10" s="43"/>
      <c r="L10" s="43"/>
      <c r="M10" s="206"/>
      <c r="N10" s="207"/>
      <c r="O10" s="207"/>
      <c r="P10" s="207"/>
      <c r="Q10" s="208"/>
      <c r="R10" s="52">
        <f t="shared" ref="R10" si="1">IF(AND(C10&lt;&gt;"", C10 &lt;&gt; "Actions"),1,0)</f>
        <v>0</v>
      </c>
      <c r="S10" s="32">
        <f t="shared" ref="S10" si="2">IF(AND(L10="Yes"),1,0)</f>
        <v>0</v>
      </c>
      <c r="T10" s="32">
        <f t="shared" ref="T10" si="3">IF(AND(L10&lt;&gt;"", C10 &lt;&gt; "Actions"),1,0)</f>
        <v>0</v>
      </c>
      <c r="X10"/>
    </row>
    <row r="11" spans="2:26" s="33" customFormat="1"/>
    <row r="12" spans="2:26" s="33" customFormat="1"/>
    <row r="13" spans="2:26" s="33" customFormat="1"/>
    <row r="14" spans="2:26" s="33" customFormat="1"/>
    <row r="15" spans="2:26" s="33" customFormat="1"/>
    <row r="16" spans="2:26"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sheetData>
  <mergeCells count="5">
    <mergeCell ref="M1:Q1"/>
    <mergeCell ref="M3:Q3"/>
    <mergeCell ref="M4:Q4"/>
    <mergeCell ref="M10:Q10"/>
    <mergeCell ref="B1:L1"/>
  </mergeCells>
  <phoneticPr fontId="2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F2F46-BA24-4581-B776-F050409C8CCF}">
  <sheetPr codeName="Sheet2"/>
  <dimension ref="A1:N449"/>
  <sheetViews>
    <sheetView showGridLines="0" zoomScale="130" zoomScaleNormal="130" workbookViewId="0">
      <pane ySplit="2" topLeftCell="A3" activePane="bottomLeft" state="frozen"/>
      <selection pane="bottomLeft" activeCell="C60" sqref="C60"/>
    </sheetView>
  </sheetViews>
  <sheetFormatPr baseColWidth="10" defaultColWidth="8.83203125" defaultRowHeight="15"/>
  <cols>
    <col min="1" max="1" width="4.6640625" style="33" customWidth="1"/>
    <col min="2" max="2" width="41.1640625" customWidth="1"/>
    <col min="3" max="3" width="66.5" customWidth="1"/>
    <col min="4" max="4" width="19.5" customWidth="1"/>
    <col min="5" max="5" width="13.1640625" style="33" customWidth="1"/>
    <col min="6" max="9" width="9.1640625" style="33"/>
    <col min="10" max="12" width="0" style="33" hidden="1" customWidth="1"/>
    <col min="13" max="14" width="9.1640625" style="33"/>
  </cols>
  <sheetData>
    <row r="1" spans="2:12" ht="48" customHeight="1" thickBot="1">
      <c r="B1" s="220" t="s">
        <v>99</v>
      </c>
      <c r="C1" s="220"/>
      <c r="D1" s="220"/>
      <c r="E1" s="31"/>
      <c r="F1" s="32"/>
      <c r="G1" s="32"/>
      <c r="H1" s="32"/>
      <c r="I1" s="32"/>
      <c r="J1" s="32"/>
      <c r="K1" s="32"/>
    </row>
    <row r="2" spans="2:12" s="33" customFormat="1" ht="20" thickBot="1">
      <c r="B2" s="37"/>
      <c r="C2" s="37"/>
      <c r="D2" s="38">
        <f>SUM(L4:L49)/SUM(J4:J49)</f>
        <v>0.36363636363636365</v>
      </c>
      <c r="K2" s="53">
        <f>(SUM(K4:K49)/SUM(J4:J49))*5</f>
        <v>1.6666666666666665</v>
      </c>
    </row>
    <row r="3" spans="2:12" ht="18" customHeight="1" thickBot="1">
      <c r="B3" s="40" t="s">
        <v>100</v>
      </c>
      <c r="C3" s="40" t="s">
        <v>101</v>
      </c>
      <c r="D3" s="40" t="s">
        <v>102</v>
      </c>
      <c r="E3" s="219" t="s">
        <v>28</v>
      </c>
      <c r="F3" s="219"/>
      <c r="G3" s="219"/>
      <c r="H3" s="219"/>
      <c r="I3" s="219"/>
      <c r="K3" s="53"/>
    </row>
    <row r="4" spans="2:12" ht="17" thickBot="1">
      <c r="B4" s="221" t="s">
        <v>103</v>
      </c>
      <c r="C4" s="42" t="s">
        <v>104</v>
      </c>
      <c r="D4" s="44" t="s">
        <v>30</v>
      </c>
      <c r="E4" s="206"/>
      <c r="F4" s="207"/>
      <c r="G4" s="207"/>
      <c r="H4" s="207"/>
      <c r="I4" s="208"/>
      <c r="J4" s="52">
        <f>IF(AND(C4&lt;&gt;"", C4 &lt;&gt; "Actions"),1,0)</f>
        <v>1</v>
      </c>
      <c r="K4" s="32">
        <f>IF(AND(D4="Yes"),1,0)</f>
        <v>1</v>
      </c>
      <c r="L4" s="32">
        <f>IF(AND(D4&lt;&gt;"", C4 &lt;&gt; "Actions"),1,0)</f>
        <v>1</v>
      </c>
    </row>
    <row r="5" spans="2:12" ht="17" thickBot="1">
      <c r="B5" s="222"/>
      <c r="C5" s="42" t="s">
        <v>105</v>
      </c>
      <c r="D5" s="44" t="s">
        <v>32</v>
      </c>
      <c r="E5" s="206"/>
      <c r="F5" s="207"/>
      <c r="G5" s="207"/>
      <c r="H5" s="207"/>
      <c r="I5" s="208"/>
      <c r="J5" s="52">
        <f t="shared" ref="J5:J51" si="0">IF(AND(C5&lt;&gt;"", C5 &lt;&gt; "Actions"),1,0)</f>
        <v>1</v>
      </c>
      <c r="K5" s="32">
        <f t="shared" ref="K5:K51" si="1">IF(AND(D5="Yes"),1,0)</f>
        <v>0</v>
      </c>
      <c r="L5" s="32">
        <f t="shared" ref="L5:L51" si="2">IF(AND(D5&lt;&gt;"", C5 &lt;&gt; "Actions"),1,0)</f>
        <v>1</v>
      </c>
    </row>
    <row r="6" spans="2:12" ht="17" thickBot="1">
      <c r="B6" s="222"/>
      <c r="C6" s="41" t="s">
        <v>106</v>
      </c>
      <c r="D6" s="44" t="s">
        <v>30</v>
      </c>
      <c r="E6" s="206"/>
      <c r="F6" s="207"/>
      <c r="G6" s="207"/>
      <c r="H6" s="207"/>
      <c r="I6" s="208"/>
      <c r="J6" s="52">
        <f t="shared" si="0"/>
        <v>1</v>
      </c>
      <c r="K6" s="32">
        <f t="shared" si="1"/>
        <v>1</v>
      </c>
      <c r="L6" s="32">
        <f t="shared" si="2"/>
        <v>1</v>
      </c>
    </row>
    <row r="7" spans="2:12" ht="19" customHeight="1" thickBot="1">
      <c r="B7" s="222"/>
      <c r="C7" s="42" t="s">
        <v>107</v>
      </c>
      <c r="D7" s="44" t="s">
        <v>30</v>
      </c>
      <c r="E7" s="206"/>
      <c r="F7" s="207"/>
      <c r="G7" s="207"/>
      <c r="H7" s="207"/>
      <c r="I7" s="208"/>
      <c r="J7" s="52">
        <f t="shared" si="0"/>
        <v>1</v>
      </c>
      <c r="K7" s="32">
        <f t="shared" si="1"/>
        <v>1</v>
      </c>
      <c r="L7" s="32">
        <f t="shared" si="2"/>
        <v>1</v>
      </c>
    </row>
    <row r="8" spans="2:12" ht="17" thickBot="1">
      <c r="B8" s="222"/>
      <c r="C8" s="42" t="s">
        <v>108</v>
      </c>
      <c r="D8" s="44" t="s">
        <v>30</v>
      </c>
      <c r="E8" s="206"/>
      <c r="F8" s="207"/>
      <c r="G8" s="207"/>
      <c r="H8" s="207"/>
      <c r="I8" s="208"/>
      <c r="J8" s="52">
        <f t="shared" si="0"/>
        <v>1</v>
      </c>
      <c r="K8" s="32">
        <f t="shared" si="1"/>
        <v>1</v>
      </c>
      <c r="L8" s="32">
        <f t="shared" si="2"/>
        <v>1</v>
      </c>
    </row>
    <row r="9" spans="2:12" ht="17" thickBot="1">
      <c r="B9" s="222"/>
      <c r="C9" s="41" t="s">
        <v>109</v>
      </c>
      <c r="D9" s="44" t="s">
        <v>30</v>
      </c>
      <c r="E9" s="206"/>
      <c r="F9" s="207"/>
      <c r="G9" s="207"/>
      <c r="H9" s="207"/>
      <c r="I9" s="208"/>
      <c r="J9" s="52">
        <f t="shared" si="0"/>
        <v>1</v>
      </c>
      <c r="K9" s="32">
        <f t="shared" si="1"/>
        <v>1</v>
      </c>
      <c r="L9" s="32">
        <f t="shared" si="2"/>
        <v>1</v>
      </c>
    </row>
    <row r="10" spans="2:12" ht="17" thickBot="1">
      <c r="B10" s="222"/>
      <c r="C10" s="41" t="s">
        <v>110</v>
      </c>
      <c r="D10" s="44" t="s">
        <v>30</v>
      </c>
      <c r="E10" s="206"/>
      <c r="F10" s="207"/>
      <c r="G10" s="207"/>
      <c r="H10" s="207"/>
      <c r="I10" s="208"/>
      <c r="J10" s="52">
        <f t="shared" si="0"/>
        <v>1</v>
      </c>
      <c r="K10" s="32">
        <f t="shared" si="1"/>
        <v>1</v>
      </c>
      <c r="L10" s="32">
        <f t="shared" si="2"/>
        <v>1</v>
      </c>
    </row>
    <row r="11" spans="2:12" ht="16" thickBot="1">
      <c r="B11" s="222"/>
      <c r="C11" s="45"/>
      <c r="D11" s="46"/>
      <c r="E11" s="206"/>
      <c r="F11" s="207"/>
      <c r="G11" s="207"/>
      <c r="H11" s="207"/>
      <c r="I11" s="208"/>
      <c r="J11" s="52">
        <f t="shared" si="0"/>
        <v>0</v>
      </c>
      <c r="K11" s="32">
        <f t="shared" si="1"/>
        <v>0</v>
      </c>
      <c r="L11" s="32">
        <f t="shared" si="2"/>
        <v>0</v>
      </c>
    </row>
    <row r="12" spans="2:12" ht="16" thickBot="1">
      <c r="J12" s="52">
        <f t="shared" si="0"/>
        <v>0</v>
      </c>
      <c r="K12" s="32">
        <f t="shared" si="1"/>
        <v>0</v>
      </c>
      <c r="L12" s="32">
        <f t="shared" si="2"/>
        <v>0</v>
      </c>
    </row>
    <row r="13" spans="2:12" ht="18" thickBot="1">
      <c r="B13" s="12" t="s">
        <v>100</v>
      </c>
      <c r="C13" s="12" t="s">
        <v>101</v>
      </c>
      <c r="D13" s="12" t="s">
        <v>102</v>
      </c>
      <c r="E13" s="216" t="s">
        <v>28</v>
      </c>
      <c r="F13" s="216"/>
      <c r="G13" s="216"/>
      <c r="H13" s="216"/>
      <c r="I13" s="216"/>
      <c r="J13" s="52">
        <f t="shared" si="0"/>
        <v>0</v>
      </c>
      <c r="K13" s="32">
        <f t="shared" si="1"/>
        <v>0</v>
      </c>
      <c r="L13" s="32">
        <f t="shared" si="2"/>
        <v>0</v>
      </c>
    </row>
    <row r="14" spans="2:12" ht="17" thickBot="1">
      <c r="B14" s="217" t="s">
        <v>111</v>
      </c>
      <c r="C14" s="42" t="s">
        <v>112</v>
      </c>
      <c r="D14" s="44" t="s">
        <v>30</v>
      </c>
      <c r="E14" s="206"/>
      <c r="F14" s="207"/>
      <c r="G14" s="207"/>
      <c r="H14" s="207"/>
      <c r="I14" s="208"/>
      <c r="J14" s="52">
        <f t="shared" si="0"/>
        <v>1</v>
      </c>
      <c r="K14" s="32">
        <f t="shared" si="1"/>
        <v>1</v>
      </c>
      <c r="L14" s="32">
        <f t="shared" si="2"/>
        <v>1</v>
      </c>
    </row>
    <row r="15" spans="2:12" ht="17" thickBot="1">
      <c r="B15" s="218"/>
      <c r="C15" s="42" t="s">
        <v>113</v>
      </c>
      <c r="D15" s="44" t="s">
        <v>30</v>
      </c>
      <c r="E15" s="206"/>
      <c r="F15" s="207"/>
      <c r="G15" s="207"/>
      <c r="H15" s="207"/>
      <c r="I15" s="208"/>
      <c r="J15" s="52">
        <f t="shared" si="0"/>
        <v>1</v>
      </c>
      <c r="K15" s="32">
        <f t="shared" si="1"/>
        <v>1</v>
      </c>
      <c r="L15" s="32">
        <f t="shared" si="2"/>
        <v>1</v>
      </c>
    </row>
    <row r="16" spans="2:12" ht="17" thickBot="1">
      <c r="B16" s="218"/>
      <c r="C16" s="42" t="s">
        <v>114</v>
      </c>
      <c r="D16" s="44" t="s">
        <v>30</v>
      </c>
      <c r="E16" s="206"/>
      <c r="F16" s="207"/>
      <c r="G16" s="207"/>
      <c r="H16" s="207"/>
      <c r="I16" s="208"/>
      <c r="J16" s="52">
        <f t="shared" si="0"/>
        <v>1</v>
      </c>
      <c r="K16" s="32">
        <f t="shared" si="1"/>
        <v>1</v>
      </c>
      <c r="L16" s="32">
        <f t="shared" si="2"/>
        <v>1</v>
      </c>
    </row>
    <row r="17" spans="2:12" ht="17" thickBot="1">
      <c r="B17" s="218"/>
      <c r="C17" s="42" t="s">
        <v>115</v>
      </c>
      <c r="D17" s="44" t="s">
        <v>30</v>
      </c>
      <c r="E17" s="206"/>
      <c r="F17" s="207"/>
      <c r="G17" s="207"/>
      <c r="H17" s="207"/>
      <c r="I17" s="208"/>
      <c r="J17" s="52">
        <f t="shared" si="0"/>
        <v>1</v>
      </c>
      <c r="K17" s="32">
        <f t="shared" si="1"/>
        <v>1</v>
      </c>
      <c r="L17" s="32">
        <f t="shared" si="2"/>
        <v>1</v>
      </c>
    </row>
    <row r="18" spans="2:12" ht="16" thickBot="1">
      <c r="B18" s="218"/>
      <c r="C18" s="42"/>
      <c r="D18" s="46"/>
      <c r="E18" s="206"/>
      <c r="F18" s="207"/>
      <c r="G18" s="207"/>
      <c r="H18" s="207"/>
      <c r="I18" s="208"/>
      <c r="J18" s="52">
        <f t="shared" si="0"/>
        <v>0</v>
      </c>
      <c r="K18" s="32">
        <f t="shared" si="1"/>
        <v>0</v>
      </c>
      <c r="L18" s="32">
        <f t="shared" si="2"/>
        <v>0</v>
      </c>
    </row>
    <row r="19" spans="2:12" ht="16" thickBot="1">
      <c r="J19" s="52">
        <f t="shared" si="0"/>
        <v>0</v>
      </c>
      <c r="K19" s="32">
        <f t="shared" si="1"/>
        <v>0</v>
      </c>
      <c r="L19" s="32">
        <f t="shared" si="2"/>
        <v>0</v>
      </c>
    </row>
    <row r="20" spans="2:12" ht="18" thickBot="1">
      <c r="B20" s="12" t="s">
        <v>100</v>
      </c>
      <c r="C20" s="12" t="s">
        <v>101</v>
      </c>
      <c r="D20" s="12" t="s">
        <v>102</v>
      </c>
      <c r="E20" s="216" t="s">
        <v>28</v>
      </c>
      <c r="F20" s="216"/>
      <c r="G20" s="216"/>
      <c r="H20" s="216"/>
      <c r="I20" s="216"/>
      <c r="J20" s="52">
        <f t="shared" si="0"/>
        <v>0</v>
      </c>
      <c r="K20" s="32">
        <f t="shared" si="1"/>
        <v>0</v>
      </c>
      <c r="L20" s="32">
        <f t="shared" si="2"/>
        <v>0</v>
      </c>
    </row>
    <row r="21" spans="2:12" ht="17" thickBot="1">
      <c r="B21" s="217" t="s">
        <v>116</v>
      </c>
      <c r="C21" s="42" t="s">
        <v>117</v>
      </c>
      <c r="D21" s="44" t="s">
        <v>30</v>
      </c>
      <c r="E21" s="206"/>
      <c r="F21" s="207"/>
      <c r="G21" s="207"/>
      <c r="H21" s="207"/>
      <c r="I21" s="208"/>
      <c r="J21" s="52">
        <f t="shared" si="0"/>
        <v>1</v>
      </c>
      <c r="K21" s="32">
        <f t="shared" si="1"/>
        <v>1</v>
      </c>
      <c r="L21" s="32">
        <f t="shared" si="2"/>
        <v>1</v>
      </c>
    </row>
    <row r="22" spans="2:12" ht="17" thickBot="1">
      <c r="B22" s="218"/>
      <c r="C22" s="42" t="s">
        <v>118</v>
      </c>
      <c r="D22" s="44"/>
      <c r="E22" s="206"/>
      <c r="F22" s="207"/>
      <c r="G22" s="207"/>
      <c r="H22" s="207"/>
      <c r="I22" s="208"/>
      <c r="J22" s="52">
        <f t="shared" si="0"/>
        <v>1</v>
      </c>
      <c r="K22" s="32">
        <f t="shared" si="1"/>
        <v>0</v>
      </c>
      <c r="L22" s="32">
        <f t="shared" si="2"/>
        <v>0</v>
      </c>
    </row>
    <row r="23" spans="2:12" ht="17" thickBot="1">
      <c r="B23" s="218"/>
      <c r="C23" s="42" t="s">
        <v>119</v>
      </c>
      <c r="D23" s="44"/>
      <c r="E23" s="206"/>
      <c r="F23" s="207"/>
      <c r="G23" s="207"/>
      <c r="H23" s="207"/>
      <c r="I23" s="208"/>
      <c r="J23" s="52">
        <f t="shared" si="0"/>
        <v>1</v>
      </c>
      <c r="K23" s="32">
        <f t="shared" si="1"/>
        <v>0</v>
      </c>
      <c r="L23" s="32">
        <f t="shared" si="2"/>
        <v>0</v>
      </c>
    </row>
    <row r="24" spans="2:12" ht="17" thickBot="1">
      <c r="B24" s="218"/>
      <c r="C24" s="42" t="s">
        <v>120</v>
      </c>
      <c r="D24" s="44"/>
      <c r="E24" s="206"/>
      <c r="F24" s="207"/>
      <c r="G24" s="207"/>
      <c r="H24" s="207"/>
      <c r="I24" s="208"/>
      <c r="J24" s="52">
        <f t="shared" si="0"/>
        <v>1</v>
      </c>
      <c r="K24" s="32">
        <f t="shared" si="1"/>
        <v>0</v>
      </c>
      <c r="L24" s="32">
        <f t="shared" si="2"/>
        <v>0</v>
      </c>
    </row>
    <row r="25" spans="2:12" ht="17" thickBot="1">
      <c r="B25" s="218"/>
      <c r="C25" s="42" t="s">
        <v>121</v>
      </c>
      <c r="D25" s="46"/>
      <c r="E25" s="206"/>
      <c r="F25" s="207"/>
      <c r="G25" s="207"/>
      <c r="H25" s="207"/>
      <c r="I25" s="208"/>
      <c r="J25" s="52">
        <f t="shared" si="0"/>
        <v>1</v>
      </c>
      <c r="K25" s="32">
        <f t="shared" si="1"/>
        <v>0</v>
      </c>
      <c r="L25" s="32">
        <f t="shared" si="2"/>
        <v>0</v>
      </c>
    </row>
    <row r="26" spans="2:12" ht="16" thickBot="1">
      <c r="J26" s="52">
        <f t="shared" si="0"/>
        <v>0</v>
      </c>
      <c r="K26" s="32">
        <f t="shared" si="1"/>
        <v>0</v>
      </c>
      <c r="L26" s="32">
        <f t="shared" si="2"/>
        <v>0</v>
      </c>
    </row>
    <row r="27" spans="2:12" ht="18" thickBot="1">
      <c r="B27" s="12" t="s">
        <v>100</v>
      </c>
      <c r="C27" s="12" t="s">
        <v>101</v>
      </c>
      <c r="D27" s="12" t="s">
        <v>102</v>
      </c>
      <c r="E27" s="216" t="s">
        <v>28</v>
      </c>
      <c r="F27" s="216"/>
      <c r="G27" s="216"/>
      <c r="H27" s="216"/>
      <c r="I27" s="216"/>
      <c r="J27" s="52">
        <f t="shared" si="0"/>
        <v>0</v>
      </c>
      <c r="K27" s="32">
        <f t="shared" si="1"/>
        <v>0</v>
      </c>
      <c r="L27" s="32">
        <f t="shared" si="2"/>
        <v>0</v>
      </c>
    </row>
    <row r="28" spans="2:12" ht="17" thickBot="1">
      <c r="B28" s="217" t="s">
        <v>122</v>
      </c>
      <c r="C28" s="42" t="s">
        <v>123</v>
      </c>
      <c r="D28" s="44"/>
      <c r="E28" s="206"/>
      <c r="F28" s="207"/>
      <c r="G28" s="207"/>
      <c r="H28" s="207"/>
      <c r="I28" s="208"/>
      <c r="J28" s="52">
        <f t="shared" si="0"/>
        <v>1</v>
      </c>
      <c r="K28" s="32">
        <f t="shared" si="1"/>
        <v>0</v>
      </c>
      <c r="L28" s="32">
        <f t="shared" si="2"/>
        <v>0</v>
      </c>
    </row>
    <row r="29" spans="2:12" ht="17" thickBot="1">
      <c r="B29" s="218"/>
      <c r="C29" s="42" t="s">
        <v>124</v>
      </c>
      <c r="D29" s="44"/>
      <c r="E29" s="206"/>
      <c r="F29" s="207"/>
      <c r="G29" s="207"/>
      <c r="H29" s="207"/>
      <c r="I29" s="208"/>
      <c r="J29" s="52">
        <f t="shared" si="0"/>
        <v>1</v>
      </c>
      <c r="K29" s="32">
        <f t="shared" si="1"/>
        <v>0</v>
      </c>
      <c r="L29" s="32">
        <f t="shared" si="2"/>
        <v>0</v>
      </c>
    </row>
    <row r="30" spans="2:12" ht="17" thickBot="1">
      <c r="B30" s="218"/>
      <c r="C30" s="42" t="s">
        <v>125</v>
      </c>
      <c r="D30" s="44"/>
      <c r="E30" s="206"/>
      <c r="F30" s="207"/>
      <c r="G30" s="207"/>
      <c r="H30" s="207"/>
      <c r="I30" s="208"/>
      <c r="J30" s="52">
        <f t="shared" si="0"/>
        <v>1</v>
      </c>
      <c r="K30" s="32">
        <f t="shared" si="1"/>
        <v>0</v>
      </c>
      <c r="L30" s="32">
        <f t="shared" si="2"/>
        <v>0</v>
      </c>
    </row>
    <row r="31" spans="2:12" ht="17" thickBot="1">
      <c r="B31" s="218"/>
      <c r="C31" s="42" t="s">
        <v>126</v>
      </c>
      <c r="D31" s="44"/>
      <c r="E31" s="206"/>
      <c r="F31" s="207"/>
      <c r="G31" s="207"/>
      <c r="H31" s="207"/>
      <c r="I31" s="208"/>
      <c r="J31" s="52">
        <f t="shared" si="0"/>
        <v>1</v>
      </c>
      <c r="K31" s="32">
        <f t="shared" si="1"/>
        <v>0</v>
      </c>
      <c r="L31" s="32">
        <f t="shared" si="2"/>
        <v>0</v>
      </c>
    </row>
    <row r="32" spans="2:12" ht="17" thickBot="1">
      <c r="B32" s="218"/>
      <c r="C32" s="42" t="s">
        <v>127</v>
      </c>
      <c r="D32" s="44"/>
      <c r="E32" s="206"/>
      <c r="F32" s="207"/>
      <c r="G32" s="207"/>
      <c r="H32" s="207"/>
      <c r="I32" s="208"/>
      <c r="J32" s="52">
        <f t="shared" si="0"/>
        <v>1</v>
      </c>
      <c r="K32" s="32">
        <f t="shared" si="1"/>
        <v>0</v>
      </c>
      <c r="L32" s="32">
        <f t="shared" si="2"/>
        <v>0</v>
      </c>
    </row>
    <row r="33" spans="2:12" ht="17" thickBot="1">
      <c r="B33" s="218"/>
      <c r="C33" s="42" t="s">
        <v>128</v>
      </c>
      <c r="D33" s="44"/>
      <c r="E33" s="206"/>
      <c r="F33" s="207"/>
      <c r="G33" s="207"/>
      <c r="H33" s="207"/>
      <c r="I33" s="208"/>
      <c r="J33" s="52">
        <f t="shared" si="0"/>
        <v>1</v>
      </c>
      <c r="K33" s="32">
        <f t="shared" si="1"/>
        <v>0</v>
      </c>
      <c r="L33" s="32">
        <f t="shared" si="2"/>
        <v>0</v>
      </c>
    </row>
    <row r="34" spans="2:12" ht="16" thickBot="1">
      <c r="B34" s="218"/>
      <c r="C34" s="45"/>
      <c r="D34" s="47"/>
      <c r="E34" s="206"/>
      <c r="F34" s="207"/>
      <c r="G34" s="207"/>
      <c r="H34" s="207"/>
      <c r="I34" s="208"/>
      <c r="J34" s="52">
        <f t="shared" si="0"/>
        <v>0</v>
      </c>
      <c r="K34" s="32">
        <f t="shared" si="1"/>
        <v>0</v>
      </c>
      <c r="L34" s="32">
        <f t="shared" si="2"/>
        <v>0</v>
      </c>
    </row>
    <row r="35" spans="2:12" ht="16" thickBot="1">
      <c r="J35" s="52">
        <f t="shared" si="0"/>
        <v>0</v>
      </c>
      <c r="K35" s="32">
        <f t="shared" si="1"/>
        <v>0</v>
      </c>
      <c r="L35" s="32">
        <f t="shared" si="2"/>
        <v>0</v>
      </c>
    </row>
    <row r="36" spans="2:12" ht="18" thickBot="1">
      <c r="B36" s="12" t="s">
        <v>100</v>
      </c>
      <c r="C36" s="12" t="s">
        <v>101</v>
      </c>
      <c r="D36" s="12" t="s">
        <v>102</v>
      </c>
      <c r="E36" s="216" t="s">
        <v>28</v>
      </c>
      <c r="F36" s="216"/>
      <c r="G36" s="216"/>
      <c r="H36" s="216"/>
      <c r="I36" s="216"/>
      <c r="J36" s="52">
        <f t="shared" si="0"/>
        <v>0</v>
      </c>
      <c r="K36" s="32">
        <f t="shared" si="1"/>
        <v>0</v>
      </c>
      <c r="L36" s="32">
        <f t="shared" si="2"/>
        <v>0</v>
      </c>
    </row>
    <row r="37" spans="2:12" ht="17" thickBot="1">
      <c r="B37" s="217" t="s">
        <v>129</v>
      </c>
      <c r="C37" s="42" t="s">
        <v>130</v>
      </c>
      <c r="D37" s="44"/>
      <c r="E37" s="206"/>
      <c r="F37" s="207"/>
      <c r="G37" s="207"/>
      <c r="H37" s="207"/>
      <c r="I37" s="208"/>
      <c r="J37" s="52">
        <f t="shared" si="0"/>
        <v>1</v>
      </c>
      <c r="K37" s="32">
        <f t="shared" si="1"/>
        <v>0</v>
      </c>
      <c r="L37" s="32">
        <f t="shared" si="2"/>
        <v>0</v>
      </c>
    </row>
    <row r="38" spans="2:12" ht="17" thickBot="1">
      <c r="B38" s="218"/>
      <c r="C38" s="42" t="s">
        <v>131</v>
      </c>
      <c r="D38" s="44"/>
      <c r="E38" s="206"/>
      <c r="F38" s="207"/>
      <c r="G38" s="207"/>
      <c r="H38" s="207"/>
      <c r="I38" s="208"/>
      <c r="J38" s="52">
        <f t="shared" si="0"/>
        <v>1</v>
      </c>
      <c r="K38" s="32">
        <f t="shared" si="1"/>
        <v>0</v>
      </c>
      <c r="L38" s="32">
        <f t="shared" si="2"/>
        <v>0</v>
      </c>
    </row>
    <row r="39" spans="2:12" ht="19" customHeight="1" thickBot="1">
      <c r="B39" s="218"/>
      <c r="C39" s="42" t="s">
        <v>132</v>
      </c>
      <c r="D39" s="44"/>
      <c r="E39" s="206"/>
      <c r="F39" s="207"/>
      <c r="G39" s="207"/>
      <c r="H39" s="207"/>
      <c r="I39" s="208"/>
      <c r="J39" s="52">
        <f t="shared" si="0"/>
        <v>1</v>
      </c>
      <c r="K39" s="32">
        <f t="shared" si="1"/>
        <v>0</v>
      </c>
      <c r="L39" s="32">
        <f t="shared" si="2"/>
        <v>0</v>
      </c>
    </row>
    <row r="40" spans="2:12" ht="19" customHeight="1" thickBot="1">
      <c r="B40" s="218"/>
      <c r="C40" s="42" t="s">
        <v>133</v>
      </c>
      <c r="D40" s="44"/>
      <c r="E40" s="206"/>
      <c r="F40" s="207"/>
      <c r="G40" s="207"/>
      <c r="H40" s="207"/>
      <c r="I40" s="208"/>
      <c r="J40" s="52">
        <f t="shared" si="0"/>
        <v>1</v>
      </c>
      <c r="K40" s="32">
        <f t="shared" si="1"/>
        <v>0</v>
      </c>
      <c r="L40" s="32">
        <f t="shared" si="2"/>
        <v>0</v>
      </c>
    </row>
    <row r="41" spans="2:12" ht="19" customHeight="1" thickBot="1">
      <c r="B41" s="218"/>
      <c r="C41" s="42" t="s">
        <v>134</v>
      </c>
      <c r="D41" s="44"/>
      <c r="E41" s="206"/>
      <c r="F41" s="207"/>
      <c r="G41" s="207"/>
      <c r="H41" s="207"/>
      <c r="I41" s="208"/>
      <c r="J41" s="52">
        <f t="shared" si="0"/>
        <v>1</v>
      </c>
      <c r="K41" s="32">
        <f t="shared" si="1"/>
        <v>0</v>
      </c>
      <c r="L41" s="32">
        <f t="shared" si="2"/>
        <v>0</v>
      </c>
    </row>
    <row r="42" spans="2:12" ht="19" customHeight="1" thickBot="1">
      <c r="B42" s="218"/>
      <c r="C42" s="41" t="s">
        <v>135</v>
      </c>
      <c r="D42" s="44"/>
      <c r="E42" s="206"/>
      <c r="F42" s="207"/>
      <c r="G42" s="207"/>
      <c r="H42" s="207"/>
      <c r="I42" s="208"/>
      <c r="J42" s="52">
        <f t="shared" si="0"/>
        <v>1</v>
      </c>
      <c r="K42" s="32">
        <f t="shared" si="1"/>
        <v>0</v>
      </c>
      <c r="L42" s="32">
        <f t="shared" si="2"/>
        <v>0</v>
      </c>
    </row>
    <row r="43" spans="2:12" ht="19" customHeight="1" thickBot="1">
      <c r="B43" s="218"/>
      <c r="C43" s="41" t="s">
        <v>136</v>
      </c>
      <c r="D43" s="44"/>
      <c r="E43" s="48"/>
      <c r="F43" s="49"/>
      <c r="G43" s="49"/>
      <c r="H43" s="49"/>
      <c r="I43" s="50"/>
      <c r="J43" s="52">
        <f t="shared" si="0"/>
        <v>1</v>
      </c>
      <c r="K43" s="32">
        <f t="shared" si="1"/>
        <v>0</v>
      </c>
      <c r="L43" s="32">
        <f t="shared" si="2"/>
        <v>0</v>
      </c>
    </row>
    <row r="44" spans="2:12" ht="16" customHeight="1" thickBot="1">
      <c r="B44" s="218"/>
      <c r="C44" s="41" t="s">
        <v>137</v>
      </c>
      <c r="D44" s="43"/>
      <c r="E44" s="206"/>
      <c r="F44" s="207"/>
      <c r="G44" s="207"/>
      <c r="H44" s="207"/>
      <c r="I44" s="208"/>
      <c r="J44" s="52">
        <f t="shared" si="0"/>
        <v>1</v>
      </c>
      <c r="K44" s="32">
        <f t="shared" si="1"/>
        <v>0</v>
      </c>
      <c r="L44" s="32">
        <f t="shared" si="2"/>
        <v>0</v>
      </c>
    </row>
    <row r="45" spans="2:12" s="33" customFormat="1" ht="16" thickBot="1">
      <c r="B45"/>
      <c r="C45"/>
      <c r="D45"/>
      <c r="J45" s="52">
        <f t="shared" si="0"/>
        <v>0</v>
      </c>
      <c r="K45" s="32">
        <f t="shared" si="1"/>
        <v>0</v>
      </c>
      <c r="L45" s="32">
        <f t="shared" si="2"/>
        <v>0</v>
      </c>
    </row>
    <row r="46" spans="2:12" s="33" customFormat="1" ht="18" thickBot="1">
      <c r="B46" s="12" t="s">
        <v>100</v>
      </c>
      <c r="C46" s="12" t="s">
        <v>101</v>
      </c>
      <c r="D46" s="12" t="s">
        <v>102</v>
      </c>
      <c r="E46" s="216" t="s">
        <v>28</v>
      </c>
      <c r="F46" s="216"/>
      <c r="G46" s="216"/>
      <c r="H46" s="216"/>
      <c r="I46" s="216"/>
      <c r="J46" s="52">
        <f t="shared" si="0"/>
        <v>0</v>
      </c>
      <c r="K46" s="32">
        <f t="shared" si="1"/>
        <v>0</v>
      </c>
      <c r="L46" s="32">
        <f t="shared" si="2"/>
        <v>0</v>
      </c>
    </row>
    <row r="47" spans="2:12" s="33" customFormat="1" ht="17" thickBot="1">
      <c r="B47" s="217" t="s">
        <v>138</v>
      </c>
      <c r="C47" s="42" t="s">
        <v>139</v>
      </c>
      <c r="D47" s="44"/>
      <c r="E47" s="206"/>
      <c r="F47" s="207"/>
      <c r="G47" s="207"/>
      <c r="H47" s="207"/>
      <c r="I47" s="208"/>
      <c r="J47" s="52">
        <f t="shared" si="0"/>
        <v>1</v>
      </c>
      <c r="K47" s="32">
        <f t="shared" si="1"/>
        <v>0</v>
      </c>
      <c r="L47" s="32">
        <f t="shared" si="2"/>
        <v>0</v>
      </c>
    </row>
    <row r="48" spans="2:12" s="33" customFormat="1" ht="17" thickBot="1">
      <c r="B48" s="218"/>
      <c r="C48" s="42" t="s">
        <v>140</v>
      </c>
      <c r="D48" s="44"/>
      <c r="E48" s="206"/>
      <c r="F48" s="207"/>
      <c r="G48" s="207"/>
      <c r="H48" s="207"/>
      <c r="I48" s="208"/>
      <c r="J48" s="52">
        <f t="shared" si="0"/>
        <v>1</v>
      </c>
      <c r="K48" s="32">
        <f t="shared" si="1"/>
        <v>0</v>
      </c>
      <c r="L48" s="32">
        <f t="shared" si="2"/>
        <v>0</v>
      </c>
    </row>
    <row r="49" spans="2:12" s="33" customFormat="1" ht="17" thickBot="1">
      <c r="B49" s="218"/>
      <c r="C49" s="42" t="s">
        <v>141</v>
      </c>
      <c r="D49" s="44"/>
      <c r="E49" s="206"/>
      <c r="F49" s="207"/>
      <c r="G49" s="207"/>
      <c r="H49" s="207"/>
      <c r="I49" s="208"/>
      <c r="J49" s="52">
        <f t="shared" si="0"/>
        <v>1</v>
      </c>
      <c r="K49" s="32">
        <f t="shared" si="1"/>
        <v>0</v>
      </c>
      <c r="L49" s="32">
        <f t="shared" si="2"/>
        <v>0</v>
      </c>
    </row>
    <row r="50" spans="2:12" s="33" customFormat="1" ht="17" thickBot="1">
      <c r="B50" s="218"/>
      <c r="C50" s="42" t="s">
        <v>142</v>
      </c>
      <c r="D50" s="44"/>
      <c r="E50" s="206"/>
      <c r="F50" s="207"/>
      <c r="G50" s="207"/>
      <c r="H50" s="207"/>
      <c r="I50" s="208"/>
      <c r="J50" s="52">
        <f t="shared" si="0"/>
        <v>1</v>
      </c>
      <c r="K50" s="32">
        <f t="shared" si="1"/>
        <v>0</v>
      </c>
      <c r="L50" s="32">
        <f t="shared" si="2"/>
        <v>0</v>
      </c>
    </row>
    <row r="51" spans="2:12" s="33" customFormat="1" ht="16" thickBot="1">
      <c r="B51" s="218"/>
      <c r="C51" s="41"/>
      <c r="D51" s="43"/>
      <c r="E51" s="206"/>
      <c r="F51" s="207"/>
      <c r="G51" s="207"/>
      <c r="H51" s="207"/>
      <c r="I51" s="208"/>
      <c r="J51" s="52">
        <f t="shared" si="0"/>
        <v>0</v>
      </c>
      <c r="K51" s="32">
        <f t="shared" si="1"/>
        <v>0</v>
      </c>
      <c r="L51" s="32">
        <f t="shared" si="2"/>
        <v>0</v>
      </c>
    </row>
    <row r="52" spans="2:12" s="33" customFormat="1" ht="16" thickBot="1">
      <c r="B52"/>
      <c r="C52"/>
      <c r="D52"/>
      <c r="J52" s="52">
        <f t="shared" ref="J52:J57" si="3">IF(AND(C52&lt;&gt;"", C52 &lt;&gt; "Actions"),1,0)</f>
        <v>0</v>
      </c>
      <c r="K52" s="32">
        <f t="shared" ref="K52:K57" si="4">IF(AND(D52="Yes"),1,0)</f>
        <v>0</v>
      </c>
      <c r="L52" s="32">
        <f t="shared" ref="L52:L57" si="5">IF(AND(D52&lt;&gt;"", C52 &lt;&gt; "Actions"),1,0)</f>
        <v>0</v>
      </c>
    </row>
    <row r="53" spans="2:12" s="33" customFormat="1" ht="18" thickBot="1">
      <c r="B53" s="12" t="s">
        <v>100</v>
      </c>
      <c r="C53" s="12" t="s">
        <v>101</v>
      </c>
      <c r="D53" s="12" t="s">
        <v>102</v>
      </c>
      <c r="E53" s="216" t="s">
        <v>28</v>
      </c>
      <c r="F53" s="216"/>
      <c r="G53" s="216"/>
      <c r="H53" s="216"/>
      <c r="I53" s="216"/>
      <c r="J53" s="52">
        <f t="shared" si="3"/>
        <v>0</v>
      </c>
      <c r="K53" s="32">
        <f t="shared" si="4"/>
        <v>0</v>
      </c>
      <c r="L53" s="32">
        <f t="shared" si="5"/>
        <v>0</v>
      </c>
    </row>
    <row r="54" spans="2:12" s="33" customFormat="1" ht="17" thickBot="1">
      <c r="B54" s="217" t="s">
        <v>143</v>
      </c>
      <c r="C54" s="42" t="s">
        <v>144</v>
      </c>
      <c r="D54" s="44"/>
      <c r="E54" s="206"/>
      <c r="F54" s="207"/>
      <c r="G54" s="207"/>
      <c r="H54" s="207"/>
      <c r="I54" s="208"/>
      <c r="J54" s="52">
        <f t="shared" si="3"/>
        <v>1</v>
      </c>
      <c r="K54" s="32">
        <f t="shared" si="4"/>
        <v>0</v>
      </c>
      <c r="L54" s="32">
        <f t="shared" si="5"/>
        <v>0</v>
      </c>
    </row>
    <row r="55" spans="2:12" s="33" customFormat="1" ht="17" thickBot="1">
      <c r="B55" s="218"/>
      <c r="C55" s="42" t="s">
        <v>145</v>
      </c>
      <c r="D55" s="44"/>
      <c r="E55" s="206"/>
      <c r="F55" s="207"/>
      <c r="G55" s="207"/>
      <c r="H55" s="207"/>
      <c r="I55" s="208"/>
      <c r="J55" s="52">
        <f t="shared" si="3"/>
        <v>1</v>
      </c>
      <c r="K55" s="32">
        <f t="shared" si="4"/>
        <v>0</v>
      </c>
      <c r="L55" s="32">
        <f t="shared" si="5"/>
        <v>0</v>
      </c>
    </row>
    <row r="56" spans="2:12" s="33" customFormat="1" ht="17" thickBot="1">
      <c r="B56" s="218"/>
      <c r="C56" s="42" t="s">
        <v>146</v>
      </c>
      <c r="D56" s="44"/>
      <c r="E56" s="206"/>
      <c r="F56" s="207"/>
      <c r="G56" s="207"/>
      <c r="H56" s="207"/>
      <c r="I56" s="208"/>
      <c r="J56" s="52">
        <f t="shared" si="3"/>
        <v>1</v>
      </c>
      <c r="K56" s="32">
        <f t="shared" si="4"/>
        <v>0</v>
      </c>
      <c r="L56" s="32">
        <f t="shared" si="5"/>
        <v>0</v>
      </c>
    </row>
    <row r="57" spans="2:12" s="33" customFormat="1" ht="16" thickBot="1">
      <c r="B57" s="218"/>
      <c r="C57" s="41"/>
      <c r="D57" s="43"/>
      <c r="E57" s="206"/>
      <c r="F57" s="207"/>
      <c r="G57" s="207"/>
      <c r="H57" s="207"/>
      <c r="I57" s="208"/>
      <c r="J57" s="52">
        <f t="shared" si="3"/>
        <v>0</v>
      </c>
      <c r="K57" s="32">
        <f t="shared" si="4"/>
        <v>0</v>
      </c>
      <c r="L57" s="32">
        <f t="shared" si="5"/>
        <v>0</v>
      </c>
    </row>
    <row r="58" spans="2:12" s="33" customFormat="1" ht="16" thickBot="1">
      <c r="B58"/>
      <c r="C58"/>
      <c r="D58"/>
      <c r="J58" s="52">
        <f t="shared" ref="J58:J63" si="6">IF(AND(C58&lt;&gt;"", C58 &lt;&gt; "Actions"),1,0)</f>
        <v>0</v>
      </c>
      <c r="K58" s="32">
        <f t="shared" ref="K58:K63" si="7">IF(AND(D58="Yes"),1,0)</f>
        <v>0</v>
      </c>
      <c r="L58" s="32">
        <f t="shared" ref="L58:L63" si="8">IF(AND(D58&lt;&gt;"", C58 &lt;&gt; "Actions"),1,0)</f>
        <v>0</v>
      </c>
    </row>
    <row r="59" spans="2:12" s="33" customFormat="1" ht="18" thickBot="1">
      <c r="B59" s="12" t="s">
        <v>100</v>
      </c>
      <c r="C59" s="12" t="s">
        <v>101</v>
      </c>
      <c r="D59" s="12" t="s">
        <v>102</v>
      </c>
      <c r="E59" s="216" t="s">
        <v>28</v>
      </c>
      <c r="F59" s="216"/>
      <c r="G59" s="216"/>
      <c r="H59" s="216"/>
      <c r="I59" s="216"/>
      <c r="J59" s="52">
        <f t="shared" si="6"/>
        <v>0</v>
      </c>
      <c r="K59" s="32">
        <f t="shared" si="7"/>
        <v>0</v>
      </c>
      <c r="L59" s="32">
        <f t="shared" si="8"/>
        <v>0</v>
      </c>
    </row>
    <row r="60" spans="2:12" s="33" customFormat="1" ht="17" thickBot="1">
      <c r="B60" s="217" t="s">
        <v>147</v>
      </c>
      <c r="C60" s="42" t="s">
        <v>148</v>
      </c>
      <c r="D60" s="44"/>
      <c r="E60" s="206"/>
      <c r="F60" s="207"/>
      <c r="G60" s="207"/>
      <c r="H60" s="207"/>
      <c r="I60" s="208"/>
      <c r="J60" s="52">
        <f t="shared" si="6"/>
        <v>1</v>
      </c>
      <c r="K60" s="32">
        <f t="shared" si="7"/>
        <v>0</v>
      </c>
      <c r="L60" s="32">
        <f t="shared" si="8"/>
        <v>0</v>
      </c>
    </row>
    <row r="61" spans="2:12" s="33" customFormat="1" ht="17" thickBot="1">
      <c r="B61" s="218"/>
      <c r="C61" s="42" t="s">
        <v>149</v>
      </c>
      <c r="D61" s="44"/>
      <c r="E61" s="206"/>
      <c r="F61" s="207"/>
      <c r="G61" s="207"/>
      <c r="H61" s="207"/>
      <c r="I61" s="208"/>
      <c r="J61" s="52">
        <f t="shared" si="6"/>
        <v>1</v>
      </c>
      <c r="K61" s="32">
        <f t="shared" si="7"/>
        <v>0</v>
      </c>
      <c r="L61" s="32">
        <f t="shared" si="8"/>
        <v>0</v>
      </c>
    </row>
    <row r="62" spans="2:12" s="33" customFormat="1" ht="17" thickBot="1">
      <c r="B62" s="218"/>
      <c r="C62" s="42" t="s">
        <v>150</v>
      </c>
      <c r="D62" s="44"/>
      <c r="E62" s="206"/>
      <c r="F62" s="207"/>
      <c r="G62" s="207"/>
      <c r="H62" s="207"/>
      <c r="I62" s="208"/>
      <c r="J62" s="52">
        <f t="shared" si="6"/>
        <v>1</v>
      </c>
      <c r="K62" s="32">
        <f t="shared" si="7"/>
        <v>0</v>
      </c>
      <c r="L62" s="32">
        <f t="shared" si="8"/>
        <v>0</v>
      </c>
    </row>
    <row r="63" spans="2:12" s="33" customFormat="1" ht="16" thickBot="1">
      <c r="B63" s="218"/>
      <c r="C63" s="41"/>
      <c r="D63" s="43"/>
      <c r="E63" s="206"/>
      <c r="F63" s="207"/>
      <c r="G63" s="207"/>
      <c r="H63" s="207"/>
      <c r="I63" s="208"/>
      <c r="J63" s="52">
        <f t="shared" si="6"/>
        <v>0</v>
      </c>
      <c r="K63" s="32">
        <f t="shared" si="7"/>
        <v>0</v>
      </c>
      <c r="L63" s="32">
        <f t="shared" si="8"/>
        <v>0</v>
      </c>
    </row>
    <row r="64" spans="2:12"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row r="153" s="33" customFormat="1"/>
    <row r="154" s="33" customFormat="1"/>
    <row r="155" s="33" customFormat="1"/>
    <row r="156" s="33" customFormat="1"/>
    <row r="157" s="33" customFormat="1"/>
    <row r="158" s="33" customFormat="1"/>
    <row r="159" s="33" customFormat="1"/>
    <row r="160"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row r="212" s="33" customFormat="1"/>
    <row r="213" s="33" customFormat="1"/>
    <row r="214" s="33" customFormat="1"/>
    <row r="215" s="33" customFormat="1"/>
    <row r="216" s="33" customFormat="1"/>
    <row r="217" s="33" customFormat="1"/>
    <row r="218" s="33" customFormat="1"/>
    <row r="219" s="33" customFormat="1"/>
    <row r="220" s="33" customFormat="1"/>
    <row r="221" s="33" customFormat="1"/>
    <row r="222" s="33" customFormat="1"/>
    <row r="223" s="33" customFormat="1"/>
    <row r="224"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row r="275" s="33" customFormat="1"/>
    <row r="276" s="33" customFormat="1"/>
    <row r="277" s="33" customFormat="1"/>
    <row r="278" s="33" customFormat="1"/>
    <row r="279" s="33" customFormat="1"/>
    <row r="280" s="33" customFormat="1"/>
    <row r="281" s="33" customFormat="1"/>
    <row r="282" s="33" customFormat="1"/>
    <row r="283" s="33" customFormat="1"/>
    <row r="284" s="33" customFormat="1"/>
    <row r="285" s="33" customFormat="1"/>
    <row r="286" s="33" customFormat="1"/>
    <row r="287" s="33" customFormat="1"/>
    <row r="288" s="33" customFormat="1"/>
    <row r="289" s="33" customFormat="1"/>
    <row r="290" s="33" customFormat="1"/>
    <row r="291" s="33" customFormat="1"/>
    <row r="292" s="33" customFormat="1"/>
    <row r="293" s="33" customFormat="1"/>
    <row r="294" s="33" customFormat="1"/>
    <row r="295" s="33" customFormat="1"/>
    <row r="296" s="33" customFormat="1"/>
    <row r="297" s="33" customFormat="1"/>
    <row r="298" s="33" customFormat="1"/>
    <row r="299" s="33" customFormat="1"/>
    <row r="300" s="33" customFormat="1"/>
    <row r="301" s="33" customFormat="1"/>
    <row r="302" s="33" customFormat="1"/>
    <row r="303" s="33" customFormat="1"/>
    <row r="304" s="33" customFormat="1"/>
    <row r="305" s="33" customFormat="1"/>
    <row r="306" s="33" customFormat="1"/>
    <row r="307" s="33" customFormat="1"/>
    <row r="308" s="33" customFormat="1"/>
    <row r="309" s="33" customFormat="1"/>
    <row r="310" s="33" customFormat="1"/>
    <row r="311" s="33" customFormat="1"/>
    <row r="312" s="33" customFormat="1"/>
    <row r="313" s="33" customFormat="1"/>
    <row r="314" s="33" customFormat="1"/>
    <row r="315" s="33" customFormat="1"/>
    <row r="316" s="33" customFormat="1"/>
    <row r="317" s="33" customFormat="1"/>
    <row r="318" s="33" customFormat="1"/>
    <row r="319" s="33" customFormat="1"/>
    <row r="320" s="33" customFormat="1"/>
    <row r="321" s="33" customFormat="1"/>
    <row r="322" s="33" customFormat="1"/>
    <row r="323" s="33" customFormat="1"/>
    <row r="324" s="33" customFormat="1"/>
    <row r="325" s="33" customFormat="1"/>
    <row r="326" s="33" customFormat="1"/>
    <row r="327" s="33" customFormat="1"/>
    <row r="328" s="33" customFormat="1"/>
    <row r="329" s="33" customFormat="1"/>
    <row r="330" s="33" customFormat="1"/>
    <row r="331" s="33" customFormat="1"/>
    <row r="332" s="33" customFormat="1"/>
    <row r="333" s="33" customFormat="1"/>
    <row r="334" s="33" customFormat="1"/>
    <row r="335" s="33" customFormat="1"/>
    <row r="336" s="33" customFormat="1"/>
    <row r="337" s="33" customFormat="1"/>
    <row r="338" s="33" customFormat="1"/>
    <row r="339" s="33" customFormat="1"/>
    <row r="340" s="33" customFormat="1"/>
    <row r="341" s="33" customFormat="1"/>
    <row r="342" s="33" customFormat="1"/>
    <row r="343" s="33" customFormat="1"/>
    <row r="344" s="33" customFormat="1"/>
    <row r="345" s="33" customFormat="1"/>
    <row r="346" s="33" customFormat="1"/>
    <row r="347" s="33" customFormat="1"/>
    <row r="348" s="33" customFormat="1"/>
    <row r="349" s="33" customFormat="1"/>
    <row r="350" s="33" customFormat="1"/>
    <row r="351" s="33" customFormat="1"/>
    <row r="352" s="33" customFormat="1"/>
    <row r="353" s="33" customFormat="1"/>
    <row r="354" s="33" customFormat="1"/>
    <row r="355" s="33" customFormat="1"/>
    <row r="356" s="33" customFormat="1"/>
    <row r="357" s="33" customFormat="1"/>
    <row r="358" s="33" customFormat="1"/>
    <row r="359" s="33" customFormat="1"/>
    <row r="360" s="33" customFormat="1"/>
    <row r="361" s="33" customFormat="1"/>
    <row r="362" s="33" customFormat="1"/>
    <row r="363" s="33" customFormat="1"/>
    <row r="364" s="33" customFormat="1"/>
    <row r="365" s="33" customFormat="1"/>
    <row r="366" s="33" customFormat="1"/>
    <row r="367" s="33" customFormat="1"/>
    <row r="368" s="33" customFormat="1"/>
    <row r="369" s="33" customFormat="1"/>
    <row r="370" s="33" customFormat="1"/>
    <row r="371" s="33" customFormat="1"/>
    <row r="372" s="33" customFormat="1"/>
    <row r="373" s="33" customFormat="1"/>
    <row r="374" s="33" customFormat="1"/>
    <row r="375" s="33" customFormat="1"/>
    <row r="376" s="33" customFormat="1"/>
    <row r="377" s="33" customFormat="1"/>
    <row r="378" s="33" customFormat="1"/>
    <row r="379" s="33" customFormat="1"/>
    <row r="380" s="33" customFormat="1"/>
    <row r="381" s="33" customFormat="1"/>
    <row r="382" s="33" customFormat="1"/>
    <row r="383" s="33" customFormat="1"/>
    <row r="384" s="33" customFormat="1"/>
    <row r="385" s="33" customFormat="1"/>
    <row r="386" s="33" customFormat="1"/>
    <row r="387" s="33" customFormat="1"/>
    <row r="388" s="33" customFormat="1"/>
    <row r="389" s="33" customFormat="1"/>
    <row r="390" s="33" customFormat="1"/>
    <row r="391" s="33" customFormat="1"/>
    <row r="392" s="33" customFormat="1"/>
    <row r="393" s="33" customFormat="1"/>
    <row r="394" s="33" customFormat="1"/>
    <row r="395" s="33" customFormat="1"/>
    <row r="396" s="33" customFormat="1"/>
    <row r="397" s="33" customFormat="1"/>
    <row r="398" s="33" customFormat="1"/>
    <row r="399" s="33" customFormat="1"/>
    <row r="400" s="33" customFormat="1"/>
    <row r="401" s="33" customFormat="1"/>
    <row r="402" s="33" customFormat="1"/>
    <row r="403" s="33" customFormat="1"/>
    <row r="404" s="33" customFormat="1"/>
    <row r="405" s="33" customFormat="1"/>
    <row r="406" s="33" customFormat="1"/>
    <row r="407" s="33" customFormat="1"/>
    <row r="408" s="33" customFormat="1"/>
    <row r="409" s="33" customFormat="1"/>
    <row r="410" s="33" customFormat="1"/>
    <row r="411" s="33" customFormat="1"/>
    <row r="412" s="33" customFormat="1"/>
    <row r="413" s="33" customFormat="1"/>
    <row r="414" s="33" customFormat="1"/>
    <row r="415" s="33" customFormat="1"/>
    <row r="416" s="33" customFormat="1"/>
    <row r="417" s="33" customFormat="1"/>
    <row r="418" s="33" customFormat="1"/>
    <row r="419" s="33" customFormat="1"/>
    <row r="420" s="33" customFormat="1"/>
    <row r="421" s="33" customFormat="1"/>
    <row r="422" s="33" customFormat="1"/>
    <row r="423" s="33" customFormat="1"/>
    <row r="424" s="33" customFormat="1"/>
    <row r="425" s="33" customFormat="1"/>
    <row r="426" s="33" customFormat="1"/>
    <row r="427" s="33" customFormat="1"/>
    <row r="428" s="33" customFormat="1"/>
    <row r="429" s="33" customFormat="1"/>
    <row r="430" s="33" customFormat="1"/>
    <row r="431" s="33" customFormat="1"/>
    <row r="432" s="33" customFormat="1"/>
    <row r="433" s="33" customFormat="1"/>
    <row r="434" s="33" customFormat="1"/>
    <row r="435" s="33" customFormat="1"/>
    <row r="436" s="33" customFormat="1"/>
    <row r="437" s="33" customFormat="1"/>
    <row r="438" s="33" customFormat="1"/>
    <row r="439" s="33" customFormat="1"/>
    <row r="440" s="33" customFormat="1"/>
    <row r="441" s="33" customFormat="1"/>
    <row r="442" s="33" customFormat="1"/>
    <row r="443" s="33" customFormat="1"/>
    <row r="444" s="33" customFormat="1"/>
    <row r="445" s="33" customFormat="1"/>
    <row r="446" s="33" customFormat="1"/>
    <row r="447" s="33" customFormat="1"/>
    <row r="448" s="33" customFormat="1"/>
    <row r="449" s="33" customFormat="1"/>
  </sheetData>
  <mergeCells count="62">
    <mergeCell ref="B37:B44"/>
    <mergeCell ref="B1:D1"/>
    <mergeCell ref="B4:B11"/>
    <mergeCell ref="B14:B18"/>
    <mergeCell ref="B21:B25"/>
    <mergeCell ref="B28:B34"/>
    <mergeCell ref="E8:I8"/>
    <mergeCell ref="E9:I9"/>
    <mergeCell ref="E10:I10"/>
    <mergeCell ref="E3:I3"/>
    <mergeCell ref="E4:I4"/>
    <mergeCell ref="E5:I5"/>
    <mergeCell ref="E6:I6"/>
    <mergeCell ref="E7:I7"/>
    <mergeCell ref="E17:I17"/>
    <mergeCell ref="E18:I18"/>
    <mergeCell ref="E11:I11"/>
    <mergeCell ref="E13:I13"/>
    <mergeCell ref="E14:I14"/>
    <mergeCell ref="E15:I15"/>
    <mergeCell ref="E16:I16"/>
    <mergeCell ref="E20:I20"/>
    <mergeCell ref="E27:I27"/>
    <mergeCell ref="E24:I24"/>
    <mergeCell ref="E25:I25"/>
    <mergeCell ref="E21:I21"/>
    <mergeCell ref="E22:I22"/>
    <mergeCell ref="E23:I23"/>
    <mergeCell ref="E33:I33"/>
    <mergeCell ref="E34:I34"/>
    <mergeCell ref="E36:I36"/>
    <mergeCell ref="E37:I37"/>
    <mergeCell ref="E28:I28"/>
    <mergeCell ref="E29:I29"/>
    <mergeCell ref="E30:I30"/>
    <mergeCell ref="E31:I31"/>
    <mergeCell ref="E32:I32"/>
    <mergeCell ref="E44:I44"/>
    <mergeCell ref="E38:I38"/>
    <mergeCell ref="E39:I39"/>
    <mergeCell ref="E40:I40"/>
    <mergeCell ref="E41:I41"/>
    <mergeCell ref="E42:I42"/>
    <mergeCell ref="E46:I46"/>
    <mergeCell ref="B47:B51"/>
    <mergeCell ref="E47:I47"/>
    <mergeCell ref="E48:I48"/>
    <mergeCell ref="E49:I49"/>
    <mergeCell ref="E50:I50"/>
    <mergeCell ref="E51:I51"/>
    <mergeCell ref="E53:I53"/>
    <mergeCell ref="B54:B57"/>
    <mergeCell ref="E54:I54"/>
    <mergeCell ref="E55:I55"/>
    <mergeCell ref="E56:I56"/>
    <mergeCell ref="E57:I57"/>
    <mergeCell ref="E59:I59"/>
    <mergeCell ref="B60:B63"/>
    <mergeCell ref="E60:I60"/>
    <mergeCell ref="E61:I61"/>
    <mergeCell ref="E62:I62"/>
    <mergeCell ref="E63:I63"/>
  </mergeCells>
  <dataValidations count="1">
    <dataValidation type="list" allowBlank="1" showInputMessage="1" showErrorMessage="1" sqref="D4:D11 D37:D44 D21:D25 D14:D18 D28:D34 D47:D51 D54:D57 D60:D63" xr:uid="{D0ACBB79-F95A-405C-A10D-2BD46A5806A1}">
      <formula1>"Yes,No"</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FCB4-0CF5-44B7-ADDE-70E192716CA5}">
  <sheetPr codeName="Sheet5"/>
  <dimension ref="A1:L221"/>
  <sheetViews>
    <sheetView showGridLines="0" showRowColHeaders="0" workbookViewId="0">
      <pane ySplit="2" topLeftCell="A3" activePane="bottomLeft" state="frozen"/>
      <selection pane="bottomLeft" activeCell="D2" sqref="D2"/>
    </sheetView>
  </sheetViews>
  <sheetFormatPr baseColWidth="10" defaultColWidth="8.83203125" defaultRowHeight="15"/>
  <cols>
    <col min="1" max="1" width="3.5" style="33" customWidth="1"/>
    <col min="2" max="2" width="44" style="2" customWidth="1"/>
    <col min="3" max="3" width="61.33203125" style="2" bestFit="1" customWidth="1"/>
    <col min="4" max="4" width="18.83203125" style="2" customWidth="1"/>
    <col min="5" max="5" width="8.83203125" style="31" customWidth="1"/>
    <col min="6" max="6" width="10.6640625" style="32" customWidth="1"/>
    <col min="7" max="7" width="10" style="32" customWidth="1"/>
    <col min="8" max="8" width="11.6640625" style="32" customWidth="1"/>
    <col min="9" max="10" width="10.33203125" style="32" customWidth="1"/>
    <col min="11" max="11" width="59.83203125" style="32" customWidth="1"/>
    <col min="12" max="12" width="9.1640625" style="33"/>
  </cols>
  <sheetData>
    <row r="1" spans="1:12" ht="50.25" customHeight="1" thickBot="1">
      <c r="B1" s="220" t="s">
        <v>151</v>
      </c>
      <c r="C1" s="220"/>
      <c r="D1" s="220"/>
      <c r="E1" s="204"/>
      <c r="F1" s="204"/>
      <c r="G1" s="204"/>
      <c r="H1" s="204"/>
    </row>
    <row r="2" spans="1:12" s="33" customFormat="1" ht="20" thickBot="1">
      <c r="B2" s="39"/>
      <c r="C2" s="39"/>
      <c r="D2" s="38">
        <f>(Summary!I227)</f>
        <v>0.06</v>
      </c>
      <c r="E2" s="31"/>
      <c r="F2" s="32"/>
      <c r="G2" s="32"/>
      <c r="H2" s="32"/>
      <c r="I2" s="32"/>
      <c r="J2" s="32"/>
      <c r="K2" s="32"/>
    </row>
    <row r="3" spans="1:12" ht="18" thickBot="1">
      <c r="B3" s="24" t="s">
        <v>100</v>
      </c>
      <c r="C3" s="24" t="s">
        <v>101</v>
      </c>
      <c r="D3" s="24" t="s">
        <v>102</v>
      </c>
      <c r="E3" s="224" t="s">
        <v>28</v>
      </c>
      <c r="F3" s="225"/>
      <c r="G3" s="225"/>
      <c r="H3" s="225"/>
      <c r="I3" s="226"/>
    </row>
    <row r="4" spans="1:12" s="1" customFormat="1" ht="17" thickBot="1">
      <c r="A4" s="32"/>
      <c r="B4" s="222" t="s">
        <v>152</v>
      </c>
      <c r="C4" s="42" t="s">
        <v>153</v>
      </c>
      <c r="D4" s="43" t="s">
        <v>32</v>
      </c>
      <c r="E4" s="223"/>
      <c r="F4" s="207"/>
      <c r="G4" s="207"/>
      <c r="H4" s="207"/>
      <c r="I4" s="208"/>
      <c r="J4" s="32"/>
      <c r="K4" s="32"/>
      <c r="L4" s="32"/>
    </row>
    <row r="5" spans="1:12" s="1" customFormat="1" ht="17" thickBot="1">
      <c r="A5" s="32"/>
      <c r="B5" s="222"/>
      <c r="C5" s="42" t="s">
        <v>154</v>
      </c>
      <c r="D5" s="43" t="s">
        <v>32</v>
      </c>
      <c r="E5" s="223"/>
      <c r="F5" s="207"/>
      <c r="G5" s="207"/>
      <c r="H5" s="207"/>
      <c r="I5" s="208"/>
      <c r="J5" s="32"/>
      <c r="K5" s="32"/>
      <c r="L5" s="32"/>
    </row>
    <row r="6" spans="1:12" s="1" customFormat="1" ht="17" thickBot="1">
      <c r="A6" s="32"/>
      <c r="B6" s="222"/>
      <c r="C6" s="42" t="s">
        <v>155</v>
      </c>
      <c r="D6" s="43" t="s">
        <v>30</v>
      </c>
      <c r="E6" s="223"/>
      <c r="F6" s="207"/>
      <c r="G6" s="207"/>
      <c r="H6" s="207"/>
      <c r="I6" s="208"/>
      <c r="J6" s="32"/>
      <c r="K6" s="32"/>
      <c r="L6" s="32"/>
    </row>
    <row r="7" spans="1:12" s="1" customFormat="1" ht="17" thickBot="1">
      <c r="A7" s="32"/>
      <c r="B7" s="222"/>
      <c r="C7" s="41" t="s">
        <v>156</v>
      </c>
      <c r="D7" s="43"/>
      <c r="E7" s="223"/>
      <c r="F7" s="207"/>
      <c r="G7" s="207"/>
      <c r="H7" s="207"/>
      <c r="I7" s="208"/>
      <c r="J7" s="32"/>
      <c r="K7" s="32"/>
      <c r="L7" s="32"/>
    </row>
    <row r="8" spans="1:12" s="1" customFormat="1" ht="17" thickBot="1">
      <c r="A8" s="32"/>
      <c r="B8" s="222"/>
      <c r="C8" s="41" t="s">
        <v>157</v>
      </c>
      <c r="D8" s="43"/>
      <c r="E8" s="223"/>
      <c r="F8" s="207"/>
      <c r="G8" s="207"/>
      <c r="H8" s="207"/>
      <c r="I8" s="208"/>
      <c r="J8" s="32"/>
      <c r="K8" s="32"/>
      <c r="L8" s="32"/>
    </row>
    <row r="9" spans="1:12" s="1" customFormat="1" ht="17" thickBot="1">
      <c r="A9" s="32"/>
      <c r="B9" s="222"/>
      <c r="C9" s="41" t="s">
        <v>158</v>
      </c>
      <c r="D9" s="43"/>
      <c r="E9" s="223"/>
      <c r="F9" s="207"/>
      <c r="G9" s="207"/>
      <c r="H9" s="207"/>
      <c r="I9" s="208"/>
      <c r="J9" s="32"/>
      <c r="K9" s="32"/>
      <c r="L9" s="32"/>
    </row>
    <row r="10" spans="1:12" s="1" customFormat="1" ht="17" thickBot="1">
      <c r="A10" s="32"/>
      <c r="B10" s="222"/>
      <c r="C10" s="41" t="s">
        <v>159</v>
      </c>
      <c r="D10" s="43"/>
      <c r="E10" s="223"/>
      <c r="F10" s="207"/>
      <c r="G10" s="207"/>
      <c r="H10" s="207"/>
      <c r="I10" s="208"/>
      <c r="J10" s="32"/>
      <c r="K10" s="32"/>
      <c r="L10" s="32"/>
    </row>
    <row r="11" spans="1:12" s="1" customFormat="1" ht="17" thickBot="1">
      <c r="A11" s="32"/>
      <c r="B11" s="222"/>
      <c r="C11" s="41" t="s">
        <v>160</v>
      </c>
      <c r="D11" s="43"/>
      <c r="E11" s="223"/>
      <c r="F11" s="207"/>
      <c r="G11" s="207"/>
      <c r="H11" s="207"/>
      <c r="I11" s="208"/>
      <c r="J11" s="32"/>
      <c r="K11" s="32"/>
      <c r="L11" s="32"/>
    </row>
    <row r="12" spans="1:12" s="1" customFormat="1" ht="17" thickBot="1">
      <c r="A12" s="32"/>
      <c r="B12" s="222"/>
      <c r="C12" s="41" t="s">
        <v>161</v>
      </c>
      <c r="D12" s="43"/>
      <c r="E12" s="223"/>
      <c r="F12" s="207"/>
      <c r="G12" s="207"/>
      <c r="H12" s="207"/>
      <c r="I12" s="208"/>
      <c r="J12" s="32"/>
      <c r="K12" s="32"/>
      <c r="L12" s="32"/>
    </row>
    <row r="13" spans="1:12" s="2" customFormat="1" ht="17" thickBot="1">
      <c r="A13" s="4"/>
      <c r="B13" s="222"/>
      <c r="C13" s="41" t="s">
        <v>162</v>
      </c>
      <c r="D13" s="43"/>
      <c r="E13" s="223"/>
      <c r="F13" s="207"/>
      <c r="G13" s="207"/>
      <c r="H13" s="207"/>
      <c r="I13" s="208"/>
      <c r="J13" s="32"/>
      <c r="K13" s="32"/>
      <c r="L13" s="4"/>
    </row>
    <row r="14" spans="1:12" s="2" customFormat="1" ht="16" thickBot="1">
      <c r="A14" s="4"/>
      <c r="B14" s="3"/>
      <c r="E14" s="31"/>
      <c r="F14" s="32"/>
      <c r="G14" s="32"/>
      <c r="H14" s="32"/>
      <c r="I14" s="32"/>
      <c r="J14" s="32"/>
      <c r="K14" s="32"/>
      <c r="L14" s="4"/>
    </row>
    <row r="15" spans="1:12" s="2" customFormat="1" ht="18" thickBot="1">
      <c r="A15" s="4"/>
      <c r="B15" s="12" t="s">
        <v>100</v>
      </c>
      <c r="C15" s="12" t="s">
        <v>101</v>
      </c>
      <c r="D15" s="12" t="s">
        <v>102</v>
      </c>
      <c r="E15" s="224" t="s">
        <v>28</v>
      </c>
      <c r="F15" s="225"/>
      <c r="G15" s="225"/>
      <c r="H15" s="225"/>
      <c r="I15" s="226"/>
      <c r="J15" s="32"/>
      <c r="K15" s="32"/>
      <c r="L15" s="4"/>
    </row>
    <row r="16" spans="1:12" s="2" customFormat="1" ht="17" thickBot="1">
      <c r="A16" s="4"/>
      <c r="B16" s="222" t="s">
        <v>163</v>
      </c>
      <c r="C16" s="41" t="s">
        <v>164</v>
      </c>
      <c r="D16" s="43"/>
      <c r="E16" s="223"/>
      <c r="F16" s="207"/>
      <c r="G16" s="207"/>
      <c r="H16" s="207"/>
      <c r="I16" s="208"/>
      <c r="J16" s="32"/>
      <c r="K16" s="32"/>
      <c r="L16" s="4"/>
    </row>
    <row r="17" spans="1:12" s="2" customFormat="1" ht="17" thickBot="1">
      <c r="A17" s="4"/>
      <c r="B17" s="222"/>
      <c r="C17" s="41" t="s">
        <v>165</v>
      </c>
      <c r="D17" s="43"/>
      <c r="E17" s="223"/>
      <c r="F17" s="207"/>
      <c r="G17" s="207"/>
      <c r="H17" s="207"/>
      <c r="I17" s="208"/>
      <c r="J17" s="32"/>
      <c r="K17" s="32"/>
      <c r="L17" s="4"/>
    </row>
    <row r="18" spans="1:12" s="2" customFormat="1" ht="17" thickBot="1">
      <c r="A18" s="4"/>
      <c r="B18" s="222"/>
      <c r="C18" s="41" t="s">
        <v>166</v>
      </c>
      <c r="D18" s="43"/>
      <c r="E18" s="223"/>
      <c r="F18" s="207"/>
      <c r="G18" s="207"/>
      <c r="H18" s="207"/>
      <c r="I18" s="208"/>
      <c r="J18" s="32"/>
      <c r="K18" s="32"/>
      <c r="L18" s="4"/>
    </row>
    <row r="19" spans="1:12" s="2" customFormat="1" ht="17" thickBot="1">
      <c r="A19" s="4"/>
      <c r="B19" s="222"/>
      <c r="C19" s="41" t="s">
        <v>167</v>
      </c>
      <c r="D19" s="43"/>
      <c r="E19" s="223"/>
      <c r="F19" s="207"/>
      <c r="G19" s="207"/>
      <c r="H19" s="207"/>
      <c r="I19" s="208"/>
      <c r="J19" s="32"/>
      <c r="K19" s="32"/>
      <c r="L19" s="4"/>
    </row>
    <row r="20" spans="1:12" s="2" customFormat="1" ht="17" thickBot="1">
      <c r="A20" s="4"/>
      <c r="B20" s="222"/>
      <c r="C20" s="41" t="s">
        <v>168</v>
      </c>
      <c r="D20" s="43"/>
      <c r="E20" s="223"/>
      <c r="F20" s="207"/>
      <c r="G20" s="207"/>
      <c r="H20" s="207"/>
      <c r="I20" s="208"/>
      <c r="J20" s="32"/>
      <c r="K20" s="32"/>
      <c r="L20" s="4"/>
    </row>
    <row r="21" spans="1:12" s="2" customFormat="1" ht="17" thickBot="1">
      <c r="A21" s="4"/>
      <c r="B21" s="222"/>
      <c r="C21" s="42" t="s">
        <v>169</v>
      </c>
      <c r="D21" s="43"/>
      <c r="E21" s="223"/>
      <c r="F21" s="207"/>
      <c r="G21" s="207"/>
      <c r="H21" s="207"/>
      <c r="I21" s="208"/>
      <c r="J21" s="32"/>
      <c r="K21" s="32"/>
      <c r="L21" s="4"/>
    </row>
    <row r="22" spans="1:12" s="2" customFormat="1" ht="17" thickBot="1">
      <c r="A22" s="4"/>
      <c r="B22" s="222"/>
      <c r="C22" s="42" t="s">
        <v>170</v>
      </c>
      <c r="D22" s="43"/>
      <c r="E22" s="223"/>
      <c r="F22" s="207"/>
      <c r="G22" s="207"/>
      <c r="H22" s="207"/>
      <c r="I22" s="208"/>
      <c r="J22" s="32"/>
      <c r="K22" s="32"/>
      <c r="L22" s="4"/>
    </row>
    <row r="23" spans="1:12" s="2" customFormat="1" ht="16" thickBot="1">
      <c r="A23" s="4"/>
      <c r="B23" s="3"/>
      <c r="E23" s="31"/>
      <c r="F23" s="32"/>
      <c r="G23" s="32"/>
      <c r="H23" s="32"/>
      <c r="I23" s="32"/>
      <c r="J23" s="32"/>
      <c r="K23" s="32"/>
      <c r="L23" s="4"/>
    </row>
    <row r="24" spans="1:12" s="2" customFormat="1" ht="18" thickBot="1">
      <c r="A24" s="4"/>
      <c r="B24" s="12" t="s">
        <v>100</v>
      </c>
      <c r="C24" s="12" t="s">
        <v>101</v>
      </c>
      <c r="D24" s="12" t="s">
        <v>102</v>
      </c>
      <c r="E24" s="224" t="s">
        <v>28</v>
      </c>
      <c r="F24" s="225"/>
      <c r="G24" s="225"/>
      <c r="H24" s="225"/>
      <c r="I24" s="226"/>
      <c r="J24" s="32"/>
      <c r="K24" s="32"/>
      <c r="L24" s="4"/>
    </row>
    <row r="25" spans="1:12" s="2" customFormat="1" ht="17" thickBot="1">
      <c r="A25" s="4"/>
      <c r="B25" s="222" t="s">
        <v>171</v>
      </c>
      <c r="C25" s="42" t="s">
        <v>172</v>
      </c>
      <c r="D25" s="43"/>
      <c r="E25" s="223"/>
      <c r="F25" s="207"/>
      <c r="G25" s="207"/>
      <c r="H25" s="207"/>
      <c r="I25" s="208"/>
      <c r="J25" s="32"/>
      <c r="K25" s="32"/>
      <c r="L25" s="4"/>
    </row>
    <row r="26" spans="1:12" s="2" customFormat="1" ht="17" thickBot="1">
      <c r="A26" s="4"/>
      <c r="B26" s="222"/>
      <c r="C26" s="42" t="s">
        <v>173</v>
      </c>
      <c r="D26" s="43"/>
      <c r="E26" s="223"/>
      <c r="F26" s="207"/>
      <c r="G26" s="207"/>
      <c r="H26" s="207"/>
      <c r="I26" s="208"/>
      <c r="J26" s="32"/>
      <c r="K26" s="32"/>
      <c r="L26" s="4"/>
    </row>
    <row r="27" spans="1:12" s="2" customFormat="1" ht="17" thickBot="1">
      <c r="A27" s="4"/>
      <c r="B27" s="222"/>
      <c r="C27" s="41" t="s">
        <v>174</v>
      </c>
      <c r="D27" s="43"/>
      <c r="E27" s="223"/>
      <c r="F27" s="207"/>
      <c r="G27" s="207"/>
      <c r="H27" s="207"/>
      <c r="I27" s="208"/>
      <c r="J27" s="32"/>
      <c r="K27" s="32"/>
      <c r="L27" s="4"/>
    </row>
    <row r="28" spans="1:12" ht="17" thickBot="1">
      <c r="B28" s="222"/>
      <c r="C28" s="41" t="s">
        <v>175</v>
      </c>
      <c r="D28" s="43"/>
      <c r="E28" s="223"/>
      <c r="F28" s="207"/>
      <c r="G28" s="207"/>
      <c r="H28" s="207"/>
      <c r="I28" s="208"/>
    </row>
    <row r="29" spans="1:12" ht="17" thickBot="1">
      <c r="B29" s="222"/>
      <c r="C29" s="41" t="s">
        <v>176</v>
      </c>
      <c r="D29" s="43"/>
      <c r="E29" s="223"/>
      <c r="F29" s="207"/>
      <c r="G29" s="207"/>
      <c r="H29" s="207"/>
      <c r="I29" s="208"/>
    </row>
    <row r="30" spans="1:12" ht="17" thickBot="1">
      <c r="B30" s="222"/>
      <c r="C30" s="41" t="s">
        <v>177</v>
      </c>
      <c r="D30" s="43"/>
      <c r="E30" s="223"/>
      <c r="F30" s="207"/>
      <c r="G30" s="207"/>
      <c r="H30" s="207"/>
      <c r="I30" s="208"/>
    </row>
    <row r="31" spans="1:12" ht="17" thickBot="1">
      <c r="B31" s="222"/>
      <c r="C31" s="41" t="s">
        <v>178</v>
      </c>
      <c r="D31" s="43"/>
      <c r="E31" s="223"/>
      <c r="F31" s="207"/>
      <c r="G31" s="207"/>
      <c r="H31" s="207"/>
      <c r="I31" s="208"/>
    </row>
    <row r="32" spans="1:12" ht="17" thickBot="1">
      <c r="B32" s="222"/>
      <c r="C32" s="41" t="s">
        <v>179</v>
      </c>
      <c r="D32" s="43"/>
      <c r="E32" s="223"/>
      <c r="F32" s="207"/>
      <c r="G32" s="207"/>
      <c r="H32" s="207"/>
      <c r="I32" s="208"/>
    </row>
    <row r="33" spans="2:9" ht="16" thickBot="1"/>
    <row r="34" spans="2:9" ht="18" thickBot="1">
      <c r="B34" s="12" t="s">
        <v>100</v>
      </c>
      <c r="C34" s="12" t="s">
        <v>101</v>
      </c>
      <c r="D34" s="12" t="s">
        <v>102</v>
      </c>
      <c r="E34" s="224" t="s">
        <v>28</v>
      </c>
      <c r="F34" s="225"/>
      <c r="G34" s="225"/>
      <c r="H34" s="225"/>
      <c r="I34" s="226"/>
    </row>
    <row r="35" spans="2:9" ht="17" thickBot="1">
      <c r="B35" s="222" t="s">
        <v>180</v>
      </c>
      <c r="C35" s="42" t="s">
        <v>181</v>
      </c>
      <c r="D35" s="43"/>
      <c r="E35" s="223"/>
      <c r="F35" s="207"/>
      <c r="G35" s="207"/>
      <c r="H35" s="207"/>
      <c r="I35" s="208"/>
    </row>
    <row r="36" spans="2:9" ht="17" thickBot="1">
      <c r="B36" s="222"/>
      <c r="C36" s="42" t="s">
        <v>182</v>
      </c>
      <c r="D36" s="43"/>
      <c r="E36" s="223"/>
      <c r="F36" s="207"/>
      <c r="G36" s="207"/>
      <c r="H36" s="207"/>
      <c r="I36" s="208"/>
    </row>
    <row r="37" spans="2:9" ht="16.5" customHeight="1" thickBot="1">
      <c r="B37" s="222"/>
      <c r="C37" s="42" t="s">
        <v>183</v>
      </c>
      <c r="D37" s="43"/>
      <c r="E37" s="223"/>
      <c r="F37" s="207"/>
      <c r="G37" s="207"/>
      <c r="H37" s="207"/>
      <c r="I37" s="208"/>
    </row>
    <row r="38" spans="2:9" ht="17" thickBot="1">
      <c r="B38" s="222"/>
      <c r="C38" s="41" t="s">
        <v>184</v>
      </c>
      <c r="D38" s="43"/>
      <c r="E38" s="223"/>
      <c r="F38" s="207"/>
      <c r="G38" s="207"/>
      <c r="H38" s="207"/>
      <c r="I38" s="208"/>
    </row>
    <row r="39" spans="2:9" ht="17" thickBot="1">
      <c r="B39" s="222"/>
      <c r="C39" s="41" t="s">
        <v>185</v>
      </c>
      <c r="D39" s="43"/>
      <c r="E39" s="223"/>
      <c r="F39" s="207"/>
      <c r="G39" s="207"/>
      <c r="H39" s="207"/>
      <c r="I39" s="208"/>
    </row>
    <row r="40" spans="2:9" ht="17" thickBot="1">
      <c r="B40" s="222"/>
      <c r="C40" s="41" t="s">
        <v>186</v>
      </c>
      <c r="D40" s="43"/>
      <c r="E40" s="223"/>
      <c r="F40" s="207"/>
      <c r="G40" s="207"/>
      <c r="H40" s="207"/>
      <c r="I40" s="208"/>
    </row>
    <row r="41" spans="2:9" ht="33" thickBot="1">
      <c r="B41" s="222"/>
      <c r="C41" s="41" t="s">
        <v>187</v>
      </c>
      <c r="D41" s="43"/>
      <c r="E41" s="223"/>
      <c r="F41" s="207"/>
      <c r="G41" s="207"/>
      <c r="H41" s="207"/>
      <c r="I41" s="208"/>
    </row>
    <row r="42" spans="2:9" ht="17" thickBot="1">
      <c r="B42" s="222"/>
      <c r="C42" s="41" t="s">
        <v>188</v>
      </c>
      <c r="D42" s="43"/>
      <c r="E42" s="223"/>
      <c r="F42" s="207"/>
      <c r="G42" s="207"/>
      <c r="H42" s="207"/>
      <c r="I42" s="208"/>
    </row>
    <row r="43" spans="2:9" ht="16" thickBot="1"/>
    <row r="44" spans="2:9" ht="18" thickBot="1">
      <c r="B44" s="12" t="s">
        <v>100</v>
      </c>
      <c r="C44" s="12" t="s">
        <v>101</v>
      </c>
      <c r="D44" s="12" t="s">
        <v>102</v>
      </c>
      <c r="E44" s="224" t="s">
        <v>28</v>
      </c>
      <c r="F44" s="225"/>
      <c r="G44" s="225"/>
      <c r="H44" s="225"/>
      <c r="I44" s="226"/>
    </row>
    <row r="45" spans="2:9" ht="20.25" customHeight="1" thickBot="1">
      <c r="B45" s="222" t="s">
        <v>189</v>
      </c>
      <c r="C45" s="41" t="s">
        <v>190</v>
      </c>
      <c r="D45" s="43"/>
      <c r="E45" s="223"/>
      <c r="F45" s="207"/>
      <c r="G45" s="207"/>
      <c r="H45" s="207"/>
      <c r="I45" s="208"/>
    </row>
    <row r="46" spans="2:9" ht="21" customHeight="1" thickBot="1">
      <c r="B46" s="222"/>
      <c r="C46" s="41" t="s">
        <v>191</v>
      </c>
      <c r="D46" s="43"/>
      <c r="E46" s="223"/>
      <c r="F46" s="207"/>
      <c r="G46" s="207"/>
      <c r="H46" s="207"/>
      <c r="I46" s="208"/>
    </row>
    <row r="47" spans="2:9" ht="20.25" customHeight="1" thickBot="1">
      <c r="B47" s="222"/>
      <c r="C47" s="41" t="s">
        <v>192</v>
      </c>
      <c r="D47" s="43"/>
      <c r="E47" s="223"/>
      <c r="F47" s="207"/>
      <c r="G47" s="207"/>
      <c r="H47" s="207"/>
      <c r="I47" s="208"/>
    </row>
    <row r="48" spans="2:9" ht="21.75" customHeight="1" thickBot="1">
      <c r="B48" s="222"/>
      <c r="C48" s="42" t="s">
        <v>193</v>
      </c>
      <c r="D48" s="43"/>
      <c r="E48" s="223"/>
      <c r="F48" s="207"/>
      <c r="G48" s="207"/>
      <c r="H48" s="207"/>
      <c r="I48" s="208"/>
    </row>
    <row r="49" spans="2:11" ht="24.75" customHeight="1" thickBot="1">
      <c r="B49" s="222"/>
      <c r="C49" s="42" t="s">
        <v>194</v>
      </c>
      <c r="D49" s="43"/>
      <c r="E49" s="223"/>
      <c r="F49" s="207"/>
      <c r="G49" s="207"/>
      <c r="H49" s="207"/>
      <c r="I49" s="208"/>
    </row>
    <row r="50" spans="2:11" ht="22.5" customHeight="1" thickBot="1">
      <c r="B50" s="222"/>
      <c r="C50" s="42" t="s">
        <v>195</v>
      </c>
      <c r="D50" s="43"/>
      <c r="E50" s="223"/>
      <c r="F50" s="207"/>
      <c r="G50" s="207"/>
      <c r="H50" s="207"/>
      <c r="I50" s="208"/>
    </row>
    <row r="51" spans="2:11" s="33" customFormat="1">
      <c r="B51" s="4"/>
      <c r="C51" s="4"/>
      <c r="D51" s="4"/>
      <c r="E51" s="31"/>
      <c r="F51" s="32"/>
      <c r="G51" s="32"/>
      <c r="H51" s="32"/>
      <c r="I51" s="32"/>
      <c r="J51" s="32"/>
      <c r="K51" s="32"/>
    </row>
    <row r="52" spans="2:11" s="33" customFormat="1">
      <c r="B52" s="4"/>
      <c r="C52" s="4"/>
      <c r="D52" s="4"/>
      <c r="E52" s="31"/>
      <c r="F52" s="32"/>
      <c r="G52" s="32"/>
      <c r="H52" s="32"/>
      <c r="I52" s="32"/>
      <c r="J52" s="32"/>
      <c r="K52" s="32"/>
    </row>
    <row r="53" spans="2:11" s="33" customFormat="1">
      <c r="B53" s="4"/>
      <c r="C53" s="4"/>
      <c r="D53" s="4"/>
      <c r="E53" s="31"/>
      <c r="F53" s="32"/>
      <c r="G53" s="32"/>
      <c r="H53" s="32"/>
      <c r="I53" s="32"/>
      <c r="J53" s="32"/>
      <c r="K53" s="32"/>
    </row>
    <row r="54" spans="2:11" s="33" customFormat="1">
      <c r="B54" s="4"/>
      <c r="C54" s="4"/>
      <c r="D54" s="4"/>
      <c r="E54" s="31"/>
      <c r="F54" s="32"/>
      <c r="G54" s="32"/>
      <c r="H54" s="32"/>
      <c r="I54" s="32"/>
      <c r="J54" s="32"/>
      <c r="K54" s="32"/>
    </row>
    <row r="55" spans="2:11" s="33" customFormat="1">
      <c r="B55" s="4"/>
      <c r="C55" s="4"/>
      <c r="D55" s="4"/>
      <c r="E55" s="31"/>
      <c r="F55" s="32"/>
      <c r="G55" s="32"/>
      <c r="H55" s="32"/>
      <c r="I55" s="32"/>
      <c r="J55" s="32"/>
      <c r="K55" s="32"/>
    </row>
    <row r="56" spans="2:11" s="33" customFormat="1">
      <c r="B56" s="4"/>
      <c r="C56" s="4"/>
      <c r="D56" s="4"/>
      <c r="E56" s="31"/>
      <c r="F56" s="32"/>
      <c r="G56" s="32"/>
      <c r="H56" s="32"/>
      <c r="I56" s="32"/>
      <c r="J56" s="32"/>
      <c r="K56" s="32"/>
    </row>
    <row r="57" spans="2:11" s="33" customFormat="1">
      <c r="B57" s="4"/>
      <c r="C57" s="4"/>
      <c r="D57" s="4"/>
      <c r="E57" s="31"/>
      <c r="F57" s="32"/>
      <c r="G57" s="32"/>
      <c r="H57" s="32"/>
      <c r="I57" s="32"/>
      <c r="J57" s="32"/>
      <c r="K57" s="32"/>
    </row>
    <row r="58" spans="2:11" s="33" customFormat="1">
      <c r="B58" s="4"/>
      <c r="C58" s="4"/>
      <c r="D58" s="4"/>
      <c r="E58" s="31"/>
      <c r="F58" s="32"/>
      <c r="G58" s="32"/>
      <c r="H58" s="32"/>
      <c r="I58" s="32"/>
      <c r="J58" s="32"/>
      <c r="K58" s="32"/>
    </row>
    <row r="59" spans="2:11" s="33" customFormat="1">
      <c r="B59" s="4"/>
      <c r="C59" s="4"/>
      <c r="D59" s="4"/>
      <c r="E59" s="31"/>
      <c r="F59" s="32"/>
      <c r="G59" s="32"/>
      <c r="H59" s="32"/>
      <c r="I59" s="32"/>
      <c r="J59" s="32"/>
      <c r="K59" s="32"/>
    </row>
    <row r="60" spans="2:11" s="33" customFormat="1">
      <c r="B60" s="4"/>
      <c r="C60" s="4"/>
      <c r="D60" s="4"/>
      <c r="E60" s="31"/>
      <c r="F60" s="32"/>
      <c r="G60" s="32"/>
      <c r="H60" s="32"/>
      <c r="I60" s="32"/>
      <c r="J60" s="32"/>
      <c r="K60" s="32"/>
    </row>
    <row r="61" spans="2:11" s="33" customFormat="1">
      <c r="B61" s="4"/>
      <c r="C61" s="4"/>
      <c r="D61" s="4"/>
      <c r="E61" s="31"/>
      <c r="F61" s="32"/>
      <c r="G61" s="32"/>
      <c r="H61" s="32"/>
      <c r="I61" s="32"/>
      <c r="J61" s="32"/>
      <c r="K61" s="32"/>
    </row>
    <row r="62" spans="2:11" s="33" customFormat="1">
      <c r="B62" s="4"/>
      <c r="C62" s="4"/>
      <c r="D62" s="4"/>
      <c r="E62" s="31"/>
      <c r="F62" s="32"/>
      <c r="G62" s="32"/>
      <c r="H62" s="32"/>
      <c r="I62" s="32"/>
      <c r="J62" s="32"/>
      <c r="K62" s="32"/>
    </row>
    <row r="63" spans="2:11" s="33" customFormat="1">
      <c r="B63" s="4"/>
      <c r="C63" s="4"/>
      <c r="D63" s="4"/>
      <c r="E63" s="31"/>
      <c r="F63" s="32"/>
      <c r="G63" s="32"/>
      <c r="H63" s="32"/>
      <c r="I63" s="32"/>
      <c r="J63" s="32"/>
      <c r="K63" s="32"/>
    </row>
    <row r="64" spans="2:11" s="33" customFormat="1">
      <c r="B64" s="4"/>
      <c r="C64" s="4"/>
      <c r="D64" s="4"/>
      <c r="E64" s="31"/>
      <c r="F64" s="32"/>
      <c r="G64" s="32"/>
      <c r="H64" s="32"/>
      <c r="I64" s="32"/>
      <c r="J64" s="32"/>
      <c r="K64" s="32"/>
    </row>
    <row r="65" spans="2:11" s="33" customFormat="1">
      <c r="B65" s="4"/>
      <c r="C65" s="4"/>
      <c r="D65" s="4"/>
      <c r="E65" s="31"/>
      <c r="F65" s="32"/>
      <c r="G65" s="32"/>
      <c r="H65" s="32"/>
      <c r="I65" s="32"/>
      <c r="J65" s="32"/>
      <c r="K65" s="32"/>
    </row>
    <row r="66" spans="2:11" s="33" customFormat="1">
      <c r="B66" s="4"/>
      <c r="C66" s="4"/>
      <c r="D66" s="4"/>
      <c r="E66" s="31"/>
      <c r="F66" s="32"/>
      <c r="G66" s="32"/>
      <c r="H66" s="32"/>
      <c r="I66" s="32"/>
      <c r="J66" s="32"/>
      <c r="K66" s="32"/>
    </row>
    <row r="67" spans="2:11" s="33" customFormat="1">
      <c r="B67" s="4"/>
      <c r="C67" s="4"/>
      <c r="D67" s="4"/>
      <c r="E67" s="31"/>
      <c r="F67" s="32"/>
      <c r="G67" s="32"/>
      <c r="H67" s="32"/>
      <c r="I67" s="32"/>
      <c r="J67" s="32"/>
      <c r="K67" s="32"/>
    </row>
    <row r="68" spans="2:11" s="33" customFormat="1">
      <c r="B68" s="4"/>
      <c r="C68" s="4"/>
      <c r="D68" s="4"/>
      <c r="E68" s="31"/>
      <c r="F68" s="32"/>
      <c r="G68" s="32"/>
      <c r="H68" s="32"/>
      <c r="I68" s="32"/>
      <c r="J68" s="32"/>
      <c r="K68" s="32"/>
    </row>
    <row r="69" spans="2:11" s="33" customFormat="1">
      <c r="B69" s="4"/>
      <c r="C69" s="4"/>
      <c r="D69" s="4"/>
      <c r="E69" s="31"/>
      <c r="F69" s="32"/>
      <c r="G69" s="32"/>
      <c r="H69" s="32"/>
      <c r="I69" s="32"/>
      <c r="J69" s="32"/>
      <c r="K69" s="32"/>
    </row>
    <row r="70" spans="2:11" s="33" customFormat="1">
      <c r="B70" s="4"/>
      <c r="C70" s="4"/>
      <c r="D70" s="4"/>
      <c r="E70" s="31"/>
      <c r="F70" s="32"/>
      <c r="G70" s="32"/>
      <c r="H70" s="32"/>
      <c r="I70" s="32"/>
      <c r="J70" s="32"/>
      <c r="K70" s="32"/>
    </row>
    <row r="71" spans="2:11" s="33" customFormat="1">
      <c r="B71" s="4"/>
      <c r="C71" s="4"/>
      <c r="D71" s="4"/>
      <c r="E71" s="31"/>
      <c r="F71" s="32"/>
      <c r="G71" s="32"/>
      <c r="H71" s="32"/>
      <c r="I71" s="32"/>
      <c r="J71" s="32"/>
      <c r="K71" s="32"/>
    </row>
    <row r="72" spans="2:11" s="33" customFormat="1">
      <c r="B72" s="4"/>
      <c r="C72" s="4"/>
      <c r="D72" s="4"/>
      <c r="E72" s="31"/>
      <c r="F72" s="32"/>
      <c r="G72" s="32"/>
      <c r="H72" s="32"/>
      <c r="I72" s="32"/>
      <c r="J72" s="32"/>
      <c r="K72" s="32"/>
    </row>
    <row r="73" spans="2:11" s="33" customFormat="1">
      <c r="B73" s="4"/>
      <c r="C73" s="4"/>
      <c r="D73" s="4"/>
      <c r="E73" s="31"/>
      <c r="F73" s="32"/>
      <c r="G73" s="32"/>
      <c r="H73" s="32"/>
      <c r="I73" s="32"/>
      <c r="J73" s="32"/>
      <c r="K73" s="32"/>
    </row>
    <row r="74" spans="2:11" s="33" customFormat="1">
      <c r="B74" s="4"/>
      <c r="C74" s="4"/>
      <c r="D74" s="4"/>
      <c r="E74" s="31"/>
      <c r="F74" s="32"/>
      <c r="G74" s="32"/>
      <c r="H74" s="32"/>
      <c r="I74" s="32"/>
      <c r="J74" s="32"/>
      <c r="K74" s="32"/>
    </row>
    <row r="75" spans="2:11" s="33" customFormat="1">
      <c r="B75" s="4"/>
      <c r="C75" s="4"/>
      <c r="D75" s="4"/>
      <c r="E75" s="31"/>
      <c r="F75" s="32"/>
      <c r="G75" s="32"/>
      <c r="H75" s="32"/>
      <c r="I75" s="32"/>
      <c r="J75" s="32"/>
      <c r="K75" s="32"/>
    </row>
    <row r="76" spans="2:11" s="33" customFormat="1">
      <c r="B76" s="4"/>
      <c r="C76" s="4"/>
      <c r="D76" s="4"/>
      <c r="E76" s="31"/>
      <c r="F76" s="32"/>
      <c r="G76" s="32"/>
      <c r="H76" s="32"/>
      <c r="I76" s="32"/>
      <c r="J76" s="32"/>
      <c r="K76" s="32"/>
    </row>
    <row r="77" spans="2:11" s="33" customFormat="1">
      <c r="B77" s="4"/>
      <c r="C77" s="4"/>
      <c r="D77" s="4"/>
      <c r="E77" s="31"/>
      <c r="F77" s="32"/>
      <c r="G77" s="32"/>
      <c r="H77" s="32"/>
      <c r="I77" s="32"/>
      <c r="J77" s="32"/>
      <c r="K77" s="32"/>
    </row>
    <row r="78" spans="2:11" s="33" customFormat="1">
      <c r="B78" s="4"/>
      <c r="C78" s="4"/>
      <c r="D78" s="4"/>
      <c r="E78" s="31"/>
      <c r="F78" s="32"/>
      <c r="G78" s="32"/>
      <c r="H78" s="32"/>
      <c r="I78" s="32"/>
      <c r="J78" s="32"/>
      <c r="K78" s="32"/>
    </row>
    <row r="79" spans="2:11" s="33" customFormat="1">
      <c r="B79" s="4"/>
      <c r="C79" s="4"/>
      <c r="D79" s="4"/>
      <c r="E79" s="31"/>
      <c r="F79" s="32"/>
      <c r="G79" s="32"/>
      <c r="H79" s="32"/>
      <c r="I79" s="32"/>
      <c r="J79" s="32"/>
      <c r="K79" s="32"/>
    </row>
    <row r="80" spans="2:11" s="33" customFormat="1">
      <c r="B80" s="4"/>
      <c r="C80" s="4"/>
      <c r="D80" s="4"/>
      <c r="E80" s="31"/>
      <c r="F80" s="32"/>
      <c r="G80" s="32"/>
      <c r="H80" s="32"/>
      <c r="I80" s="32"/>
      <c r="J80" s="32"/>
      <c r="K80" s="32"/>
    </row>
    <row r="81" spans="2:11" s="33" customFormat="1">
      <c r="B81" s="4"/>
      <c r="C81" s="4"/>
      <c r="D81" s="4"/>
      <c r="E81" s="31"/>
      <c r="F81" s="32"/>
      <c r="G81" s="32"/>
      <c r="H81" s="32"/>
      <c r="I81" s="32"/>
      <c r="J81" s="32"/>
      <c r="K81" s="32"/>
    </row>
    <row r="82" spans="2:11" s="33" customFormat="1">
      <c r="B82" s="4"/>
      <c r="C82" s="4"/>
      <c r="D82" s="4"/>
      <c r="E82" s="31"/>
      <c r="F82" s="32"/>
      <c r="G82" s="32"/>
      <c r="H82" s="32"/>
      <c r="I82" s="32"/>
      <c r="J82" s="32"/>
      <c r="K82" s="32"/>
    </row>
    <row r="83" spans="2:11" s="33" customFormat="1">
      <c r="B83" s="4"/>
      <c r="C83" s="4"/>
      <c r="D83" s="4"/>
      <c r="E83" s="31"/>
      <c r="F83" s="32"/>
      <c r="G83" s="32"/>
      <c r="H83" s="32"/>
      <c r="I83" s="32"/>
      <c r="J83" s="32"/>
      <c r="K83" s="32"/>
    </row>
    <row r="84" spans="2:11" s="33" customFormat="1">
      <c r="B84" s="4"/>
      <c r="C84" s="4"/>
      <c r="D84" s="4"/>
      <c r="E84" s="31"/>
      <c r="F84" s="32"/>
      <c r="G84" s="32"/>
      <c r="H84" s="32"/>
      <c r="I84" s="32"/>
      <c r="J84" s="32"/>
      <c r="K84" s="32"/>
    </row>
    <row r="85" spans="2:11" s="33" customFormat="1">
      <c r="B85" s="4"/>
      <c r="C85" s="4"/>
      <c r="D85" s="4"/>
      <c r="E85" s="31"/>
      <c r="F85" s="32"/>
      <c r="G85" s="32"/>
      <c r="H85" s="32"/>
      <c r="I85" s="32"/>
      <c r="J85" s="32"/>
      <c r="K85" s="32"/>
    </row>
    <row r="86" spans="2:11" s="33" customFormat="1">
      <c r="B86" s="4"/>
      <c r="C86" s="4"/>
      <c r="D86" s="4"/>
      <c r="E86" s="31"/>
      <c r="F86" s="32"/>
      <c r="G86" s="32"/>
      <c r="H86" s="32"/>
      <c r="I86" s="32"/>
      <c r="J86" s="32"/>
      <c r="K86" s="32"/>
    </row>
    <row r="87" spans="2:11" s="33" customFormat="1">
      <c r="B87" s="4"/>
      <c r="C87" s="4"/>
      <c r="D87" s="4"/>
      <c r="E87" s="31"/>
      <c r="F87" s="32"/>
      <c r="G87" s="32"/>
      <c r="H87" s="32"/>
      <c r="I87" s="32"/>
      <c r="J87" s="32"/>
      <c r="K87" s="32"/>
    </row>
    <row r="88" spans="2:11" s="33" customFormat="1">
      <c r="B88" s="4"/>
      <c r="C88" s="4"/>
      <c r="D88" s="4"/>
      <c r="E88" s="31"/>
      <c r="F88" s="32"/>
      <c r="G88" s="32"/>
      <c r="H88" s="32"/>
      <c r="I88" s="32"/>
      <c r="J88" s="32"/>
      <c r="K88" s="32"/>
    </row>
    <row r="89" spans="2:11" s="33" customFormat="1">
      <c r="B89" s="4"/>
      <c r="C89" s="4"/>
      <c r="D89" s="4"/>
      <c r="E89" s="31"/>
      <c r="F89" s="32"/>
      <c r="G89" s="32"/>
      <c r="H89" s="32"/>
      <c r="I89" s="32"/>
      <c r="J89" s="32"/>
      <c r="K89" s="32"/>
    </row>
    <row r="90" spans="2:11" s="33" customFormat="1">
      <c r="B90" s="4"/>
      <c r="C90" s="4"/>
      <c r="D90" s="4"/>
      <c r="E90" s="31"/>
      <c r="F90" s="32"/>
      <c r="G90" s="32"/>
      <c r="H90" s="32"/>
      <c r="I90" s="32"/>
      <c r="J90" s="32"/>
      <c r="K90" s="32"/>
    </row>
    <row r="91" spans="2:11" s="33" customFormat="1">
      <c r="B91" s="4"/>
      <c r="C91" s="4"/>
      <c r="D91" s="4"/>
      <c r="E91" s="31"/>
      <c r="F91" s="32"/>
      <c r="G91" s="32"/>
      <c r="H91" s="32"/>
      <c r="I91" s="32"/>
      <c r="J91" s="32"/>
      <c r="K91" s="32"/>
    </row>
    <row r="92" spans="2:11" s="33" customFormat="1">
      <c r="B92" s="4"/>
      <c r="C92" s="4"/>
      <c r="D92" s="4"/>
      <c r="E92" s="31"/>
      <c r="F92" s="32"/>
      <c r="G92" s="32"/>
      <c r="H92" s="32"/>
      <c r="I92" s="32"/>
      <c r="J92" s="32"/>
      <c r="K92" s="32"/>
    </row>
    <row r="93" spans="2:11" s="33" customFormat="1">
      <c r="B93" s="4"/>
      <c r="C93" s="4"/>
      <c r="D93" s="4"/>
      <c r="E93" s="31"/>
      <c r="F93" s="32"/>
      <c r="G93" s="32"/>
      <c r="H93" s="32"/>
      <c r="I93" s="32"/>
      <c r="J93" s="32"/>
      <c r="K93" s="32"/>
    </row>
    <row r="94" spans="2:11" s="33" customFormat="1">
      <c r="B94" s="4"/>
      <c r="C94" s="4"/>
      <c r="D94" s="4"/>
      <c r="E94" s="31"/>
      <c r="F94" s="32"/>
      <c r="G94" s="32"/>
      <c r="H94" s="32"/>
      <c r="I94" s="32"/>
      <c r="J94" s="32"/>
      <c r="K94" s="32"/>
    </row>
    <row r="95" spans="2:11" s="33" customFormat="1">
      <c r="B95" s="4"/>
      <c r="C95" s="4"/>
      <c r="D95" s="4"/>
      <c r="E95" s="31"/>
      <c r="F95" s="32"/>
      <c r="G95" s="32"/>
      <c r="H95" s="32"/>
      <c r="I95" s="32"/>
      <c r="J95" s="32"/>
      <c r="K95" s="32"/>
    </row>
    <row r="96" spans="2:11" s="33" customFormat="1">
      <c r="B96" s="4"/>
      <c r="C96" s="4"/>
      <c r="D96" s="4"/>
      <c r="E96" s="31"/>
      <c r="F96" s="32"/>
      <c r="G96" s="32"/>
      <c r="H96" s="32"/>
      <c r="I96" s="32"/>
      <c r="J96" s="32"/>
      <c r="K96" s="32"/>
    </row>
    <row r="97" spans="2:11" s="33" customFormat="1">
      <c r="B97" s="4"/>
      <c r="C97" s="4"/>
      <c r="D97" s="4"/>
      <c r="E97" s="31"/>
      <c r="F97" s="32"/>
      <c r="G97" s="32"/>
      <c r="H97" s="32"/>
      <c r="I97" s="32"/>
      <c r="J97" s="32"/>
      <c r="K97" s="32"/>
    </row>
    <row r="98" spans="2:11" s="33" customFormat="1">
      <c r="B98" s="4"/>
      <c r="C98" s="4"/>
      <c r="D98" s="4"/>
      <c r="E98" s="31"/>
      <c r="F98" s="32"/>
      <c r="G98" s="32"/>
      <c r="H98" s="32"/>
      <c r="I98" s="32"/>
      <c r="J98" s="32"/>
      <c r="K98" s="32"/>
    </row>
    <row r="99" spans="2:11" s="33" customFormat="1">
      <c r="B99" s="4"/>
      <c r="C99" s="4"/>
      <c r="D99" s="4"/>
      <c r="E99" s="31"/>
      <c r="F99" s="32"/>
      <c r="G99" s="32"/>
      <c r="H99" s="32"/>
      <c r="I99" s="32"/>
      <c r="J99" s="32"/>
      <c r="K99" s="32"/>
    </row>
    <row r="100" spans="2:11" s="33" customFormat="1">
      <c r="B100" s="4"/>
      <c r="C100" s="4"/>
      <c r="D100" s="4"/>
      <c r="E100" s="31"/>
      <c r="F100" s="32"/>
      <c r="G100" s="32"/>
      <c r="H100" s="32"/>
      <c r="I100" s="32"/>
      <c r="J100" s="32"/>
      <c r="K100" s="32"/>
    </row>
    <row r="101" spans="2:11" s="33" customFormat="1">
      <c r="B101" s="4"/>
      <c r="C101" s="4"/>
      <c r="D101" s="4"/>
      <c r="E101" s="31"/>
      <c r="F101" s="32"/>
      <c r="G101" s="32"/>
      <c r="H101" s="32"/>
      <c r="I101" s="32"/>
      <c r="J101" s="32"/>
      <c r="K101" s="32"/>
    </row>
    <row r="102" spans="2:11" s="33" customFormat="1">
      <c r="B102" s="4"/>
      <c r="C102" s="4"/>
      <c r="D102" s="4"/>
      <c r="E102" s="31"/>
      <c r="F102" s="32"/>
      <c r="G102" s="32"/>
      <c r="H102" s="32"/>
      <c r="I102" s="32"/>
      <c r="J102" s="32"/>
      <c r="K102" s="32"/>
    </row>
    <row r="103" spans="2:11" s="33" customFormat="1">
      <c r="B103" s="4"/>
      <c r="C103" s="4"/>
      <c r="D103" s="4"/>
      <c r="E103" s="31"/>
      <c r="F103" s="32"/>
      <c r="G103" s="32"/>
      <c r="H103" s="32"/>
      <c r="I103" s="32"/>
      <c r="J103" s="32"/>
      <c r="K103" s="32"/>
    </row>
    <row r="104" spans="2:11" s="33" customFormat="1">
      <c r="B104" s="4"/>
      <c r="C104" s="4"/>
      <c r="D104" s="4"/>
      <c r="E104" s="31"/>
      <c r="F104" s="32"/>
      <c r="G104" s="32"/>
      <c r="H104" s="32"/>
      <c r="I104" s="32"/>
      <c r="J104" s="32"/>
      <c r="K104" s="32"/>
    </row>
    <row r="105" spans="2:11" s="33" customFormat="1">
      <c r="B105" s="4"/>
      <c r="C105" s="4"/>
      <c r="D105" s="4"/>
      <c r="E105" s="31"/>
      <c r="F105" s="32"/>
      <c r="G105" s="32"/>
      <c r="H105" s="32"/>
      <c r="I105" s="32"/>
      <c r="J105" s="32"/>
      <c r="K105" s="32"/>
    </row>
    <row r="106" spans="2:11" s="33" customFormat="1">
      <c r="B106" s="4"/>
      <c r="C106" s="4"/>
      <c r="D106" s="4"/>
      <c r="E106" s="31"/>
      <c r="F106" s="32"/>
      <c r="G106" s="32"/>
      <c r="H106" s="32"/>
      <c r="I106" s="32"/>
      <c r="J106" s="32"/>
      <c r="K106" s="32"/>
    </row>
    <row r="107" spans="2:11" s="33" customFormat="1">
      <c r="B107" s="4"/>
      <c r="C107" s="4"/>
      <c r="D107" s="4"/>
      <c r="E107" s="31"/>
      <c r="F107" s="32"/>
      <c r="G107" s="32"/>
      <c r="H107" s="32"/>
      <c r="I107" s="32"/>
      <c r="J107" s="32"/>
      <c r="K107" s="32"/>
    </row>
    <row r="108" spans="2:11" s="33" customFormat="1">
      <c r="B108" s="4"/>
      <c r="C108" s="4"/>
      <c r="D108" s="4"/>
      <c r="E108" s="31"/>
      <c r="F108" s="32"/>
      <c r="G108" s="32"/>
      <c r="H108" s="32"/>
      <c r="I108" s="32"/>
      <c r="J108" s="32"/>
      <c r="K108" s="32"/>
    </row>
    <row r="109" spans="2:11" s="33" customFormat="1">
      <c r="B109" s="4"/>
      <c r="C109" s="4"/>
      <c r="D109" s="4"/>
      <c r="E109" s="31"/>
      <c r="F109" s="32"/>
      <c r="G109" s="32"/>
      <c r="H109" s="32"/>
      <c r="I109" s="32"/>
      <c r="J109" s="32"/>
      <c r="K109" s="32"/>
    </row>
    <row r="110" spans="2:11" s="33" customFormat="1">
      <c r="B110" s="4"/>
      <c r="C110" s="4"/>
      <c r="D110" s="4"/>
      <c r="E110" s="31"/>
      <c r="F110" s="32"/>
      <c r="G110" s="32"/>
      <c r="H110" s="32"/>
      <c r="I110" s="32"/>
      <c r="J110" s="32"/>
      <c r="K110" s="32"/>
    </row>
    <row r="111" spans="2:11" s="33" customFormat="1">
      <c r="B111" s="4"/>
      <c r="C111" s="4"/>
      <c r="D111" s="4"/>
      <c r="E111" s="31"/>
      <c r="F111" s="32"/>
      <c r="G111" s="32"/>
      <c r="H111" s="32"/>
      <c r="I111" s="32"/>
      <c r="J111" s="32"/>
      <c r="K111" s="32"/>
    </row>
    <row r="112" spans="2:11" s="33" customFormat="1">
      <c r="B112" s="4"/>
      <c r="C112" s="4"/>
      <c r="D112" s="4"/>
      <c r="E112" s="31"/>
      <c r="F112" s="32"/>
      <c r="G112" s="32"/>
      <c r="H112" s="32"/>
      <c r="I112" s="32"/>
      <c r="J112" s="32"/>
      <c r="K112" s="32"/>
    </row>
    <row r="113" spans="2:11" s="33" customFormat="1">
      <c r="B113" s="4"/>
      <c r="C113" s="4"/>
      <c r="D113" s="4"/>
      <c r="E113" s="31"/>
      <c r="F113" s="32"/>
      <c r="G113" s="32"/>
      <c r="H113" s="32"/>
      <c r="I113" s="32"/>
      <c r="J113" s="32"/>
      <c r="K113" s="32"/>
    </row>
    <row r="114" spans="2:11" s="33" customFormat="1">
      <c r="B114" s="4"/>
      <c r="C114" s="4"/>
      <c r="D114" s="4"/>
      <c r="E114" s="31"/>
      <c r="F114" s="32"/>
      <c r="G114" s="32"/>
      <c r="H114" s="32"/>
      <c r="I114" s="32"/>
      <c r="J114" s="32"/>
      <c r="K114" s="32"/>
    </row>
    <row r="115" spans="2:11" s="33" customFormat="1">
      <c r="B115" s="4"/>
      <c r="C115" s="4"/>
      <c r="D115" s="4"/>
      <c r="E115" s="31"/>
      <c r="F115" s="32"/>
      <c r="G115" s="32"/>
      <c r="H115" s="32"/>
      <c r="I115" s="32"/>
      <c r="J115" s="32"/>
      <c r="K115" s="32"/>
    </row>
    <row r="116" spans="2:11" s="33" customFormat="1">
      <c r="B116" s="4"/>
      <c r="C116" s="4"/>
      <c r="D116" s="4"/>
      <c r="E116" s="31"/>
      <c r="F116" s="32"/>
      <c r="G116" s="32"/>
      <c r="H116" s="32"/>
      <c r="I116" s="32"/>
      <c r="J116" s="32"/>
      <c r="K116" s="32"/>
    </row>
    <row r="117" spans="2:11" s="33" customFormat="1">
      <c r="B117" s="4"/>
      <c r="C117" s="4"/>
      <c r="D117" s="4"/>
      <c r="E117" s="31"/>
      <c r="F117" s="32"/>
      <c r="G117" s="32"/>
      <c r="H117" s="32"/>
      <c r="I117" s="32"/>
      <c r="J117" s="32"/>
      <c r="K117" s="32"/>
    </row>
    <row r="118" spans="2:11" s="33" customFormat="1">
      <c r="B118" s="4"/>
      <c r="C118" s="4"/>
      <c r="D118" s="4"/>
      <c r="E118" s="31"/>
      <c r="F118" s="32"/>
      <c r="G118" s="32"/>
      <c r="H118" s="32"/>
      <c r="I118" s="32"/>
      <c r="J118" s="32"/>
      <c r="K118" s="32"/>
    </row>
    <row r="119" spans="2:11" s="33" customFormat="1">
      <c r="B119" s="4"/>
      <c r="C119" s="4"/>
      <c r="D119" s="4"/>
      <c r="E119" s="31"/>
      <c r="F119" s="32"/>
      <c r="G119" s="32"/>
      <c r="H119" s="32"/>
      <c r="I119" s="32"/>
      <c r="J119" s="32"/>
      <c r="K119" s="32"/>
    </row>
    <row r="120" spans="2:11" s="33" customFormat="1">
      <c r="B120" s="4"/>
      <c r="C120" s="4"/>
      <c r="D120" s="4"/>
      <c r="E120" s="31"/>
      <c r="F120" s="32"/>
      <c r="G120" s="32"/>
      <c r="H120" s="32"/>
      <c r="I120" s="32"/>
      <c r="J120" s="32"/>
      <c r="K120" s="32"/>
    </row>
    <row r="121" spans="2:11" s="33" customFormat="1">
      <c r="B121" s="4"/>
      <c r="C121" s="4"/>
      <c r="D121" s="4"/>
      <c r="E121" s="31"/>
      <c r="F121" s="32"/>
      <c r="G121" s="32"/>
      <c r="H121" s="32"/>
      <c r="I121" s="32"/>
      <c r="J121" s="32"/>
      <c r="K121" s="32"/>
    </row>
    <row r="122" spans="2:11" s="33" customFormat="1">
      <c r="B122" s="4"/>
      <c r="C122" s="4"/>
      <c r="D122" s="4"/>
      <c r="E122" s="31"/>
      <c r="F122" s="32"/>
      <c r="G122" s="32"/>
      <c r="H122" s="32"/>
      <c r="I122" s="32"/>
      <c r="J122" s="32"/>
      <c r="K122" s="32"/>
    </row>
    <row r="123" spans="2:11" s="33" customFormat="1">
      <c r="B123" s="4"/>
      <c r="C123" s="4"/>
      <c r="D123" s="4"/>
      <c r="E123" s="31"/>
      <c r="F123" s="32"/>
      <c r="G123" s="32"/>
      <c r="H123" s="32"/>
      <c r="I123" s="32"/>
      <c r="J123" s="32"/>
      <c r="K123" s="32"/>
    </row>
    <row r="124" spans="2:11" s="33" customFormat="1">
      <c r="B124" s="4"/>
      <c r="C124" s="4"/>
      <c r="D124" s="4"/>
      <c r="E124" s="31"/>
      <c r="F124" s="32"/>
      <c r="G124" s="32"/>
      <c r="H124" s="32"/>
      <c r="I124" s="32"/>
      <c r="J124" s="32"/>
      <c r="K124" s="32"/>
    </row>
    <row r="125" spans="2:11" s="33" customFormat="1">
      <c r="B125" s="4"/>
      <c r="C125" s="4"/>
      <c r="D125" s="4"/>
      <c r="E125" s="31"/>
      <c r="F125" s="32"/>
      <c r="G125" s="32"/>
      <c r="H125" s="32"/>
      <c r="I125" s="32"/>
      <c r="J125" s="32"/>
      <c r="K125" s="32"/>
    </row>
    <row r="126" spans="2:11" s="33" customFormat="1">
      <c r="B126" s="4"/>
      <c r="C126" s="4"/>
      <c r="D126" s="4"/>
      <c r="E126" s="31"/>
      <c r="F126" s="32"/>
      <c r="G126" s="32"/>
      <c r="H126" s="32"/>
      <c r="I126" s="32"/>
      <c r="J126" s="32"/>
      <c r="K126" s="32"/>
    </row>
    <row r="127" spans="2:11" s="33" customFormat="1">
      <c r="B127" s="4"/>
      <c r="C127" s="4"/>
      <c r="D127" s="4"/>
      <c r="E127" s="31"/>
      <c r="F127" s="32"/>
      <c r="G127" s="32"/>
      <c r="H127" s="32"/>
      <c r="I127" s="32"/>
      <c r="J127" s="32"/>
      <c r="K127" s="32"/>
    </row>
    <row r="128" spans="2:11" s="33" customFormat="1">
      <c r="B128" s="4"/>
      <c r="C128" s="4"/>
      <c r="D128" s="4"/>
      <c r="E128" s="31"/>
      <c r="F128" s="32"/>
      <c r="G128" s="32"/>
      <c r="H128" s="32"/>
      <c r="I128" s="32"/>
      <c r="J128" s="32"/>
      <c r="K128" s="32"/>
    </row>
    <row r="129" spans="2:11" s="33" customFormat="1">
      <c r="B129" s="4"/>
      <c r="C129" s="4"/>
      <c r="D129" s="4"/>
      <c r="E129" s="31"/>
      <c r="F129" s="32"/>
      <c r="G129" s="32"/>
      <c r="H129" s="32"/>
      <c r="I129" s="32"/>
      <c r="J129" s="32"/>
      <c r="K129" s="32"/>
    </row>
    <row r="130" spans="2:11" s="33" customFormat="1">
      <c r="B130" s="4"/>
      <c r="C130" s="4"/>
      <c r="D130" s="4"/>
      <c r="E130" s="31"/>
      <c r="F130" s="32"/>
      <c r="G130" s="32"/>
      <c r="H130" s="32"/>
      <c r="I130" s="32"/>
      <c r="J130" s="32"/>
      <c r="K130" s="32"/>
    </row>
    <row r="131" spans="2:11" s="33" customFormat="1">
      <c r="B131" s="4"/>
      <c r="C131" s="4"/>
      <c r="D131" s="4"/>
      <c r="E131" s="31"/>
      <c r="F131" s="32"/>
      <c r="G131" s="32"/>
      <c r="H131" s="32"/>
      <c r="I131" s="32"/>
      <c r="J131" s="32"/>
      <c r="K131" s="32"/>
    </row>
    <row r="132" spans="2:11" s="33" customFormat="1">
      <c r="B132" s="4"/>
      <c r="C132" s="4"/>
      <c r="D132" s="4"/>
      <c r="E132" s="31"/>
      <c r="F132" s="32"/>
      <c r="G132" s="32"/>
      <c r="H132" s="32"/>
      <c r="I132" s="32"/>
      <c r="J132" s="32"/>
      <c r="K132" s="32"/>
    </row>
    <row r="133" spans="2:11" s="33" customFormat="1">
      <c r="B133" s="4"/>
      <c r="C133" s="4"/>
      <c r="D133" s="4"/>
      <c r="E133" s="31"/>
      <c r="F133" s="32"/>
      <c r="G133" s="32"/>
      <c r="H133" s="32"/>
      <c r="I133" s="32"/>
      <c r="J133" s="32"/>
      <c r="K133" s="32"/>
    </row>
    <row r="134" spans="2:11" s="33" customFormat="1">
      <c r="B134" s="4"/>
      <c r="C134" s="4"/>
      <c r="D134" s="4"/>
      <c r="E134" s="31"/>
      <c r="F134" s="32"/>
      <c r="G134" s="32"/>
      <c r="H134" s="32"/>
      <c r="I134" s="32"/>
      <c r="J134" s="32"/>
      <c r="K134" s="32"/>
    </row>
    <row r="135" spans="2:11" s="33" customFormat="1">
      <c r="B135" s="4"/>
      <c r="C135" s="4"/>
      <c r="D135" s="4"/>
      <c r="E135" s="31"/>
      <c r="F135" s="32"/>
      <c r="G135" s="32"/>
      <c r="H135" s="32"/>
      <c r="I135" s="32"/>
      <c r="J135" s="32"/>
      <c r="K135" s="32"/>
    </row>
    <row r="136" spans="2:11" s="33" customFormat="1">
      <c r="B136" s="4"/>
      <c r="C136" s="4"/>
      <c r="D136" s="4"/>
      <c r="E136" s="31"/>
      <c r="F136" s="32"/>
      <c r="G136" s="32"/>
      <c r="H136" s="32"/>
      <c r="I136" s="32"/>
      <c r="J136" s="32"/>
      <c r="K136" s="32"/>
    </row>
    <row r="137" spans="2:11" s="33" customFormat="1">
      <c r="B137" s="4"/>
      <c r="C137" s="4"/>
      <c r="D137" s="4"/>
      <c r="E137" s="31"/>
      <c r="F137" s="32"/>
      <c r="G137" s="32"/>
      <c r="H137" s="32"/>
      <c r="I137" s="32"/>
      <c r="J137" s="32"/>
      <c r="K137" s="32"/>
    </row>
    <row r="138" spans="2:11" s="33" customFormat="1">
      <c r="B138" s="4"/>
      <c r="C138" s="4"/>
      <c r="D138" s="4"/>
      <c r="E138" s="31"/>
      <c r="F138" s="32"/>
      <c r="G138" s="32"/>
      <c r="H138" s="32"/>
      <c r="I138" s="32"/>
      <c r="J138" s="32"/>
      <c r="K138" s="32"/>
    </row>
    <row r="139" spans="2:11" s="33" customFormat="1">
      <c r="B139" s="4"/>
      <c r="C139" s="4"/>
      <c r="D139" s="4"/>
      <c r="E139" s="31"/>
      <c r="F139" s="32"/>
      <c r="G139" s="32"/>
      <c r="H139" s="32"/>
      <c r="I139" s="32"/>
      <c r="J139" s="32"/>
      <c r="K139" s="32"/>
    </row>
    <row r="140" spans="2:11" s="33" customFormat="1">
      <c r="B140" s="4"/>
      <c r="C140" s="4"/>
      <c r="D140" s="4"/>
      <c r="E140" s="31"/>
      <c r="F140" s="32"/>
      <c r="G140" s="32"/>
      <c r="H140" s="32"/>
      <c r="I140" s="32"/>
      <c r="J140" s="32"/>
      <c r="K140" s="32"/>
    </row>
    <row r="141" spans="2:11" s="33" customFormat="1">
      <c r="B141" s="4"/>
      <c r="C141" s="4"/>
      <c r="D141" s="4"/>
      <c r="E141" s="31"/>
      <c r="F141" s="32"/>
      <c r="G141" s="32"/>
      <c r="H141" s="32"/>
      <c r="I141" s="32"/>
      <c r="J141" s="32"/>
      <c r="K141" s="32"/>
    </row>
    <row r="142" spans="2:11" s="33" customFormat="1">
      <c r="B142" s="4"/>
      <c r="C142" s="4"/>
      <c r="D142" s="4"/>
      <c r="E142" s="31"/>
      <c r="F142" s="32"/>
      <c r="G142" s="32"/>
      <c r="H142" s="32"/>
      <c r="I142" s="32"/>
      <c r="J142" s="32"/>
      <c r="K142" s="32"/>
    </row>
    <row r="143" spans="2:11" s="33" customFormat="1">
      <c r="B143" s="4"/>
      <c r="C143" s="4"/>
      <c r="D143" s="4"/>
      <c r="E143" s="31"/>
      <c r="F143" s="32"/>
      <c r="G143" s="32"/>
      <c r="H143" s="32"/>
      <c r="I143" s="32"/>
      <c r="J143" s="32"/>
      <c r="K143" s="32"/>
    </row>
    <row r="144" spans="2:11" s="33" customFormat="1">
      <c r="B144" s="4"/>
      <c r="C144" s="4"/>
      <c r="D144" s="4"/>
      <c r="E144" s="31"/>
      <c r="F144" s="32"/>
      <c r="G144" s="32"/>
      <c r="H144" s="32"/>
      <c r="I144" s="32"/>
      <c r="J144" s="32"/>
      <c r="K144" s="32"/>
    </row>
    <row r="145" spans="2:11" s="33" customFormat="1">
      <c r="B145" s="4"/>
      <c r="C145" s="4"/>
      <c r="D145" s="4"/>
      <c r="E145" s="31"/>
      <c r="F145" s="32"/>
      <c r="G145" s="32"/>
      <c r="H145" s="32"/>
      <c r="I145" s="32"/>
      <c r="J145" s="32"/>
      <c r="K145" s="32"/>
    </row>
    <row r="146" spans="2:11" s="33" customFormat="1">
      <c r="B146" s="4"/>
      <c r="C146" s="4"/>
      <c r="D146" s="4"/>
      <c r="E146" s="31"/>
      <c r="F146" s="32"/>
      <c r="G146" s="32"/>
      <c r="H146" s="32"/>
      <c r="I146" s="32"/>
      <c r="J146" s="32"/>
      <c r="K146" s="32"/>
    </row>
    <row r="147" spans="2:11" s="33" customFormat="1">
      <c r="B147" s="4"/>
      <c r="C147" s="4"/>
      <c r="D147" s="4"/>
      <c r="E147" s="31"/>
      <c r="F147" s="32"/>
      <c r="G147" s="32"/>
      <c r="H147" s="32"/>
      <c r="I147" s="32"/>
      <c r="J147" s="32"/>
      <c r="K147" s="32"/>
    </row>
    <row r="148" spans="2:11" s="33" customFormat="1">
      <c r="B148" s="4"/>
      <c r="C148" s="4"/>
      <c r="D148" s="4"/>
      <c r="E148" s="31"/>
      <c r="F148" s="32"/>
      <c r="G148" s="32"/>
      <c r="H148" s="32"/>
      <c r="I148" s="32"/>
      <c r="J148" s="32"/>
      <c r="K148" s="32"/>
    </row>
    <row r="149" spans="2:11" s="33" customFormat="1">
      <c r="B149" s="4"/>
      <c r="C149" s="4"/>
      <c r="D149" s="4"/>
      <c r="E149" s="31"/>
      <c r="F149" s="32"/>
      <c r="G149" s="32"/>
      <c r="H149" s="32"/>
      <c r="I149" s="32"/>
      <c r="J149" s="32"/>
      <c r="K149" s="32"/>
    </row>
    <row r="150" spans="2:11" s="33" customFormat="1">
      <c r="B150" s="4"/>
      <c r="C150" s="4"/>
      <c r="D150" s="4"/>
      <c r="E150" s="31"/>
      <c r="F150" s="32"/>
      <c r="G150" s="32"/>
      <c r="H150" s="32"/>
      <c r="I150" s="32"/>
      <c r="J150" s="32"/>
      <c r="K150" s="32"/>
    </row>
    <row r="151" spans="2:11" s="33" customFormat="1">
      <c r="B151" s="4"/>
      <c r="C151" s="4"/>
      <c r="D151" s="4"/>
      <c r="E151" s="31"/>
      <c r="F151" s="32"/>
      <c r="G151" s="32"/>
      <c r="H151" s="32"/>
      <c r="I151" s="32"/>
      <c r="J151" s="32"/>
      <c r="K151" s="32"/>
    </row>
    <row r="152" spans="2:11" s="33" customFormat="1">
      <c r="B152" s="4"/>
      <c r="C152" s="4"/>
      <c r="D152" s="4"/>
      <c r="E152" s="31"/>
      <c r="F152" s="32"/>
      <c r="G152" s="32"/>
      <c r="H152" s="32"/>
      <c r="I152" s="32"/>
      <c r="J152" s="32"/>
      <c r="K152" s="32"/>
    </row>
    <row r="153" spans="2:11" s="33" customFormat="1">
      <c r="B153" s="4"/>
      <c r="C153" s="4"/>
      <c r="D153" s="4"/>
      <c r="E153" s="31"/>
      <c r="F153" s="32"/>
      <c r="G153" s="32"/>
      <c r="H153" s="32"/>
      <c r="I153" s="32"/>
      <c r="J153" s="32"/>
      <c r="K153" s="32"/>
    </row>
    <row r="154" spans="2:11" s="33" customFormat="1">
      <c r="B154" s="4"/>
      <c r="C154" s="4"/>
      <c r="D154" s="4"/>
      <c r="E154" s="31"/>
      <c r="F154" s="32"/>
      <c r="G154" s="32"/>
      <c r="H154" s="32"/>
      <c r="I154" s="32"/>
      <c r="J154" s="32"/>
      <c r="K154" s="32"/>
    </row>
    <row r="155" spans="2:11" s="33" customFormat="1">
      <c r="B155" s="4"/>
      <c r="C155" s="4"/>
      <c r="D155" s="4"/>
      <c r="E155" s="31"/>
      <c r="F155" s="32"/>
      <c r="G155" s="32"/>
      <c r="H155" s="32"/>
      <c r="I155" s="32"/>
      <c r="J155" s="32"/>
      <c r="K155" s="32"/>
    </row>
    <row r="156" spans="2:11" s="33" customFormat="1">
      <c r="B156" s="4"/>
      <c r="C156" s="4"/>
      <c r="D156" s="4"/>
      <c r="E156" s="31"/>
      <c r="F156" s="32"/>
      <c r="G156" s="32"/>
      <c r="H156" s="32"/>
      <c r="I156" s="32"/>
      <c r="J156" s="32"/>
      <c r="K156" s="32"/>
    </row>
    <row r="157" spans="2:11" s="33" customFormat="1">
      <c r="B157" s="4"/>
      <c r="C157" s="4"/>
      <c r="D157" s="4"/>
      <c r="E157" s="31"/>
      <c r="F157" s="32"/>
      <c r="G157" s="32"/>
      <c r="H157" s="32"/>
      <c r="I157" s="32"/>
      <c r="J157" s="32"/>
      <c r="K157" s="32"/>
    </row>
    <row r="158" spans="2:11" s="33" customFormat="1">
      <c r="B158" s="4"/>
      <c r="C158" s="4"/>
      <c r="D158" s="4"/>
      <c r="E158" s="31"/>
      <c r="F158" s="32"/>
      <c r="G158" s="32"/>
      <c r="H158" s="32"/>
      <c r="I158" s="32"/>
      <c r="J158" s="32"/>
      <c r="K158" s="32"/>
    </row>
    <row r="159" spans="2:11" s="33" customFormat="1">
      <c r="B159" s="4"/>
      <c r="C159" s="4"/>
      <c r="D159" s="4"/>
      <c r="E159" s="31"/>
      <c r="F159" s="32"/>
      <c r="G159" s="32"/>
      <c r="H159" s="32"/>
      <c r="I159" s="32"/>
      <c r="J159" s="32"/>
      <c r="K159" s="32"/>
    </row>
    <row r="160" spans="2:11" s="33" customFormat="1">
      <c r="B160" s="4"/>
      <c r="C160" s="4"/>
      <c r="D160" s="4"/>
      <c r="E160" s="31"/>
      <c r="F160" s="32"/>
      <c r="G160" s="32"/>
      <c r="H160" s="32"/>
      <c r="I160" s="32"/>
      <c r="J160" s="32"/>
      <c r="K160" s="32"/>
    </row>
    <row r="161" spans="2:11" s="33" customFormat="1">
      <c r="B161" s="4"/>
      <c r="C161" s="4"/>
      <c r="D161" s="4"/>
      <c r="E161" s="31"/>
      <c r="F161" s="32"/>
      <c r="G161" s="32"/>
      <c r="H161" s="32"/>
      <c r="I161" s="32"/>
      <c r="J161" s="32"/>
      <c r="K161" s="32"/>
    </row>
    <row r="162" spans="2:11" s="33" customFormat="1">
      <c r="B162" s="4"/>
      <c r="C162" s="4"/>
      <c r="D162" s="4"/>
      <c r="E162" s="31"/>
      <c r="F162" s="32"/>
      <c r="G162" s="32"/>
      <c r="H162" s="32"/>
      <c r="I162" s="32"/>
      <c r="J162" s="32"/>
      <c r="K162" s="32"/>
    </row>
    <row r="163" spans="2:11" s="33" customFormat="1">
      <c r="B163" s="4"/>
      <c r="C163" s="4"/>
      <c r="D163" s="4"/>
      <c r="E163" s="31"/>
      <c r="F163" s="32"/>
      <c r="G163" s="32"/>
      <c r="H163" s="32"/>
      <c r="I163" s="32"/>
      <c r="J163" s="32"/>
      <c r="K163" s="32"/>
    </row>
    <row r="164" spans="2:11" s="33" customFormat="1">
      <c r="B164" s="4"/>
      <c r="C164" s="4"/>
      <c r="D164" s="4"/>
      <c r="E164" s="31"/>
      <c r="F164" s="32"/>
      <c r="G164" s="32"/>
      <c r="H164" s="32"/>
      <c r="I164" s="32"/>
      <c r="J164" s="32"/>
      <c r="K164" s="32"/>
    </row>
    <row r="165" spans="2:11" s="33" customFormat="1">
      <c r="B165" s="4"/>
      <c r="C165" s="4"/>
      <c r="D165" s="4"/>
      <c r="E165" s="31"/>
      <c r="F165" s="32"/>
      <c r="G165" s="32"/>
      <c r="H165" s="32"/>
      <c r="I165" s="32"/>
      <c r="J165" s="32"/>
      <c r="K165" s="32"/>
    </row>
    <row r="166" spans="2:11" s="33" customFormat="1">
      <c r="B166" s="4"/>
      <c r="C166" s="4"/>
      <c r="D166" s="4"/>
      <c r="E166" s="31"/>
      <c r="F166" s="32"/>
      <c r="G166" s="32"/>
      <c r="H166" s="32"/>
      <c r="I166" s="32"/>
      <c r="J166" s="32"/>
      <c r="K166" s="32"/>
    </row>
    <row r="167" spans="2:11" s="33" customFormat="1">
      <c r="B167" s="4"/>
      <c r="C167" s="4"/>
      <c r="D167" s="4"/>
      <c r="E167" s="31"/>
      <c r="F167" s="32"/>
      <c r="G167" s="32"/>
      <c r="H167" s="32"/>
      <c r="I167" s="32"/>
      <c r="J167" s="32"/>
      <c r="K167" s="32"/>
    </row>
    <row r="168" spans="2:11" s="33" customFormat="1">
      <c r="B168" s="4"/>
      <c r="C168" s="4"/>
      <c r="D168" s="4"/>
      <c r="E168" s="31"/>
      <c r="F168" s="32"/>
      <c r="G168" s="32"/>
      <c r="H168" s="32"/>
      <c r="I168" s="32"/>
      <c r="J168" s="32"/>
      <c r="K168" s="32"/>
    </row>
    <row r="169" spans="2:11" s="33" customFormat="1">
      <c r="B169" s="4"/>
      <c r="C169" s="4"/>
      <c r="D169" s="4"/>
      <c r="E169" s="31"/>
      <c r="F169" s="32"/>
      <c r="G169" s="32"/>
      <c r="H169" s="32"/>
      <c r="I169" s="32"/>
      <c r="J169" s="32"/>
      <c r="K169" s="32"/>
    </row>
    <row r="170" spans="2:11" s="33" customFormat="1">
      <c r="B170" s="4"/>
      <c r="C170" s="4"/>
      <c r="D170" s="4"/>
      <c r="E170" s="31"/>
      <c r="F170" s="32"/>
      <c r="G170" s="32"/>
      <c r="H170" s="32"/>
      <c r="I170" s="32"/>
      <c r="J170" s="32"/>
      <c r="K170" s="32"/>
    </row>
    <row r="171" spans="2:11" s="33" customFormat="1">
      <c r="B171" s="4"/>
      <c r="C171" s="4"/>
      <c r="D171" s="4"/>
      <c r="E171" s="31"/>
      <c r="F171" s="32"/>
      <c r="G171" s="32"/>
      <c r="H171" s="32"/>
      <c r="I171" s="32"/>
      <c r="J171" s="32"/>
      <c r="K171" s="32"/>
    </row>
    <row r="172" spans="2:11" s="33" customFormat="1">
      <c r="B172" s="4"/>
      <c r="C172" s="4"/>
      <c r="D172" s="4"/>
      <c r="E172" s="31"/>
      <c r="F172" s="32"/>
      <c r="G172" s="32"/>
      <c r="H172" s="32"/>
      <c r="I172" s="32"/>
      <c r="J172" s="32"/>
      <c r="K172" s="32"/>
    </row>
    <row r="173" spans="2:11" s="33" customFormat="1">
      <c r="B173" s="4"/>
      <c r="C173" s="4"/>
      <c r="D173" s="4"/>
      <c r="E173" s="31"/>
      <c r="F173" s="32"/>
      <c r="G173" s="32"/>
      <c r="H173" s="32"/>
      <c r="I173" s="32"/>
      <c r="J173" s="32"/>
      <c r="K173" s="32"/>
    </row>
    <row r="174" spans="2:11" s="33" customFormat="1">
      <c r="B174" s="4"/>
      <c r="C174" s="4"/>
      <c r="D174" s="4"/>
      <c r="E174" s="31"/>
      <c r="F174" s="32"/>
      <c r="G174" s="32"/>
      <c r="H174" s="32"/>
      <c r="I174" s="32"/>
      <c r="J174" s="32"/>
      <c r="K174" s="32"/>
    </row>
    <row r="175" spans="2:11" s="33" customFormat="1">
      <c r="B175" s="4"/>
      <c r="C175" s="4"/>
      <c r="D175" s="4"/>
      <c r="E175" s="31"/>
      <c r="F175" s="32"/>
      <c r="G175" s="32"/>
      <c r="H175" s="32"/>
      <c r="I175" s="32"/>
      <c r="J175" s="32"/>
      <c r="K175" s="32"/>
    </row>
    <row r="176" spans="2:11" s="33" customFormat="1">
      <c r="B176" s="4"/>
      <c r="C176" s="4"/>
      <c r="D176" s="4"/>
      <c r="E176" s="31"/>
      <c r="F176" s="32"/>
      <c r="G176" s="32"/>
      <c r="H176" s="32"/>
      <c r="I176" s="32"/>
      <c r="J176" s="32"/>
      <c r="K176" s="32"/>
    </row>
    <row r="177" spans="2:11" s="33" customFormat="1">
      <c r="B177" s="4"/>
      <c r="C177" s="4"/>
      <c r="D177" s="4"/>
      <c r="E177" s="31"/>
      <c r="F177" s="32"/>
      <c r="G177" s="32"/>
      <c r="H177" s="32"/>
      <c r="I177" s="32"/>
      <c r="J177" s="32"/>
      <c r="K177" s="32"/>
    </row>
    <row r="178" spans="2:11" s="33" customFormat="1">
      <c r="B178" s="4"/>
      <c r="C178" s="4"/>
      <c r="D178" s="4"/>
      <c r="E178" s="31"/>
      <c r="F178" s="32"/>
      <c r="G178" s="32"/>
      <c r="H178" s="32"/>
      <c r="I178" s="32"/>
      <c r="J178" s="32"/>
      <c r="K178" s="32"/>
    </row>
    <row r="179" spans="2:11" s="33" customFormat="1">
      <c r="B179" s="4"/>
      <c r="C179" s="4"/>
      <c r="D179" s="4"/>
      <c r="E179" s="31"/>
      <c r="F179" s="32"/>
      <c r="G179" s="32"/>
      <c r="H179" s="32"/>
      <c r="I179" s="32"/>
      <c r="J179" s="32"/>
      <c r="K179" s="32"/>
    </row>
    <row r="180" spans="2:11" s="33" customFormat="1">
      <c r="B180" s="4"/>
      <c r="C180" s="4"/>
      <c r="D180" s="4"/>
      <c r="E180" s="31"/>
      <c r="F180" s="32"/>
      <c r="G180" s="32"/>
      <c r="H180" s="32"/>
      <c r="I180" s="32"/>
      <c r="J180" s="32"/>
      <c r="K180" s="32"/>
    </row>
    <row r="181" spans="2:11" s="33" customFormat="1">
      <c r="B181" s="4"/>
      <c r="C181" s="4"/>
      <c r="D181" s="4"/>
      <c r="E181" s="31"/>
      <c r="F181" s="32"/>
      <c r="G181" s="32"/>
      <c r="H181" s="32"/>
      <c r="I181" s="32"/>
      <c r="J181" s="32"/>
      <c r="K181" s="32"/>
    </row>
    <row r="182" spans="2:11" s="33" customFormat="1">
      <c r="B182" s="4"/>
      <c r="C182" s="4"/>
      <c r="D182" s="4"/>
      <c r="E182" s="31"/>
      <c r="F182" s="32"/>
      <c r="G182" s="32"/>
      <c r="H182" s="32"/>
      <c r="I182" s="32"/>
      <c r="J182" s="32"/>
      <c r="K182" s="32"/>
    </row>
    <row r="183" spans="2:11" s="33" customFormat="1">
      <c r="B183" s="4"/>
      <c r="C183" s="4"/>
      <c r="D183" s="4"/>
      <c r="E183" s="31"/>
      <c r="F183" s="32"/>
      <c r="G183" s="32"/>
      <c r="H183" s="32"/>
      <c r="I183" s="32"/>
      <c r="J183" s="32"/>
      <c r="K183" s="32"/>
    </row>
    <row r="184" spans="2:11" s="33" customFormat="1">
      <c r="B184" s="4"/>
      <c r="C184" s="4"/>
      <c r="D184" s="4"/>
      <c r="E184" s="31"/>
      <c r="F184" s="32"/>
      <c r="G184" s="32"/>
      <c r="H184" s="32"/>
      <c r="I184" s="32"/>
      <c r="J184" s="32"/>
      <c r="K184" s="32"/>
    </row>
    <row r="185" spans="2:11" s="33" customFormat="1">
      <c r="B185" s="4"/>
      <c r="C185" s="4"/>
      <c r="D185" s="4"/>
      <c r="E185" s="31"/>
      <c r="F185" s="32"/>
      <c r="G185" s="32"/>
      <c r="H185" s="32"/>
      <c r="I185" s="32"/>
      <c r="J185" s="32"/>
      <c r="K185" s="32"/>
    </row>
    <row r="186" spans="2:11" s="33" customFormat="1">
      <c r="B186" s="4"/>
      <c r="C186" s="4"/>
      <c r="D186" s="4"/>
      <c r="E186" s="31"/>
      <c r="F186" s="32"/>
      <c r="G186" s="32"/>
      <c r="H186" s="32"/>
      <c r="I186" s="32"/>
      <c r="J186" s="32"/>
      <c r="K186" s="32"/>
    </row>
    <row r="187" spans="2:11" s="33" customFormat="1">
      <c r="B187" s="4"/>
      <c r="C187" s="4"/>
      <c r="D187" s="4"/>
      <c r="E187" s="31"/>
      <c r="F187" s="32"/>
      <c r="G187" s="32"/>
      <c r="H187" s="32"/>
      <c r="I187" s="32"/>
      <c r="J187" s="32"/>
      <c r="K187" s="32"/>
    </row>
    <row r="188" spans="2:11" s="33" customFormat="1">
      <c r="B188" s="4"/>
      <c r="C188" s="4"/>
      <c r="D188" s="4"/>
      <c r="E188" s="31"/>
      <c r="F188" s="32"/>
      <c r="G188" s="32"/>
      <c r="H188" s="32"/>
      <c r="I188" s="32"/>
      <c r="J188" s="32"/>
      <c r="K188" s="32"/>
    </row>
    <row r="189" spans="2:11" s="33" customFormat="1">
      <c r="B189" s="4"/>
      <c r="C189" s="4"/>
      <c r="D189" s="4"/>
      <c r="E189" s="31"/>
      <c r="F189" s="32"/>
      <c r="G189" s="32"/>
      <c r="H189" s="32"/>
      <c r="I189" s="32"/>
      <c r="J189" s="32"/>
      <c r="K189" s="32"/>
    </row>
    <row r="190" spans="2:11" s="33" customFormat="1">
      <c r="B190" s="4"/>
      <c r="C190" s="4"/>
      <c r="D190" s="4"/>
      <c r="E190" s="31"/>
      <c r="F190" s="32"/>
      <c r="G190" s="32"/>
      <c r="H190" s="32"/>
      <c r="I190" s="32"/>
      <c r="J190" s="32"/>
      <c r="K190" s="32"/>
    </row>
    <row r="191" spans="2:11" s="33" customFormat="1">
      <c r="B191" s="4"/>
      <c r="C191" s="4"/>
      <c r="D191" s="4"/>
      <c r="E191" s="31"/>
      <c r="F191" s="32"/>
      <c r="G191" s="32"/>
      <c r="H191" s="32"/>
      <c r="I191" s="32"/>
      <c r="J191" s="32"/>
      <c r="K191" s="32"/>
    </row>
    <row r="192" spans="2:11" s="33" customFormat="1">
      <c r="B192" s="4"/>
      <c r="C192" s="4"/>
      <c r="D192" s="4"/>
      <c r="E192" s="31"/>
      <c r="F192" s="32"/>
      <c r="G192" s="32"/>
      <c r="H192" s="32"/>
      <c r="I192" s="32"/>
      <c r="J192" s="32"/>
      <c r="K192" s="32"/>
    </row>
    <row r="193" spans="2:11" s="33" customFormat="1">
      <c r="B193" s="4"/>
      <c r="C193" s="4"/>
      <c r="D193" s="4"/>
      <c r="E193" s="31"/>
      <c r="F193" s="32"/>
      <c r="G193" s="32"/>
      <c r="H193" s="32"/>
      <c r="I193" s="32"/>
      <c r="J193" s="32"/>
      <c r="K193" s="32"/>
    </row>
    <row r="194" spans="2:11" s="33" customFormat="1">
      <c r="B194" s="4"/>
      <c r="C194" s="4"/>
      <c r="D194" s="4"/>
      <c r="E194" s="31"/>
      <c r="F194" s="32"/>
      <c r="G194" s="32"/>
      <c r="H194" s="32"/>
      <c r="I194" s="32"/>
      <c r="J194" s="32"/>
      <c r="K194" s="32"/>
    </row>
    <row r="195" spans="2:11" s="33" customFormat="1">
      <c r="B195" s="4"/>
      <c r="C195" s="4"/>
      <c r="D195" s="4"/>
      <c r="E195" s="31"/>
      <c r="F195" s="32"/>
      <c r="G195" s="32"/>
      <c r="H195" s="32"/>
      <c r="I195" s="32"/>
      <c r="J195" s="32"/>
      <c r="K195" s="32"/>
    </row>
    <row r="196" spans="2:11" s="33" customFormat="1">
      <c r="B196" s="4"/>
      <c r="C196" s="4"/>
      <c r="D196" s="4"/>
      <c r="E196" s="31"/>
      <c r="F196" s="32"/>
      <c r="G196" s="32"/>
      <c r="H196" s="32"/>
      <c r="I196" s="32"/>
      <c r="J196" s="32"/>
      <c r="K196" s="32"/>
    </row>
    <row r="197" spans="2:11" s="33" customFormat="1">
      <c r="B197" s="4"/>
      <c r="C197" s="4"/>
      <c r="D197" s="4"/>
      <c r="E197" s="31"/>
      <c r="F197" s="32"/>
      <c r="G197" s="32"/>
      <c r="H197" s="32"/>
      <c r="I197" s="32"/>
      <c r="J197" s="32"/>
      <c r="K197" s="32"/>
    </row>
    <row r="198" spans="2:11" s="33" customFormat="1">
      <c r="B198" s="4"/>
      <c r="C198" s="4"/>
      <c r="D198" s="4"/>
      <c r="E198" s="31"/>
      <c r="F198" s="32"/>
      <c r="G198" s="32"/>
      <c r="H198" s="32"/>
      <c r="I198" s="32"/>
      <c r="J198" s="32"/>
      <c r="K198" s="32"/>
    </row>
    <row r="199" spans="2:11" s="33" customFormat="1">
      <c r="B199" s="4"/>
      <c r="C199" s="4"/>
      <c r="D199" s="4"/>
      <c r="E199" s="31"/>
      <c r="F199" s="32"/>
      <c r="G199" s="32"/>
      <c r="H199" s="32"/>
      <c r="I199" s="32"/>
      <c r="J199" s="32"/>
      <c r="K199" s="32"/>
    </row>
    <row r="200" spans="2:11" s="33" customFormat="1">
      <c r="B200" s="4"/>
      <c r="C200" s="4"/>
      <c r="D200" s="4"/>
      <c r="E200" s="31"/>
      <c r="F200" s="32"/>
      <c r="G200" s="32"/>
      <c r="H200" s="32"/>
      <c r="I200" s="32"/>
      <c r="J200" s="32"/>
      <c r="K200" s="32"/>
    </row>
    <row r="201" spans="2:11" s="33" customFormat="1">
      <c r="B201" s="4"/>
      <c r="C201" s="4"/>
      <c r="D201" s="4"/>
      <c r="E201" s="31"/>
      <c r="F201" s="32"/>
      <c r="G201" s="32"/>
      <c r="H201" s="32"/>
      <c r="I201" s="32"/>
      <c r="J201" s="32"/>
      <c r="K201" s="32"/>
    </row>
    <row r="202" spans="2:11" s="33" customFormat="1">
      <c r="B202" s="4"/>
      <c r="C202" s="4"/>
      <c r="D202" s="4"/>
      <c r="E202" s="31"/>
      <c r="F202" s="32"/>
      <c r="G202" s="32"/>
      <c r="H202" s="32"/>
      <c r="I202" s="32"/>
      <c r="J202" s="32"/>
      <c r="K202" s="32"/>
    </row>
    <row r="203" spans="2:11" s="33" customFormat="1">
      <c r="B203" s="4"/>
      <c r="C203" s="4"/>
      <c r="D203" s="4"/>
      <c r="E203" s="31"/>
      <c r="F203" s="32"/>
      <c r="G203" s="32"/>
      <c r="H203" s="32"/>
      <c r="I203" s="32"/>
      <c r="J203" s="32"/>
      <c r="K203" s="32"/>
    </row>
    <row r="204" spans="2:11" s="33" customFormat="1">
      <c r="B204" s="4"/>
      <c r="C204" s="4"/>
      <c r="D204" s="4"/>
      <c r="E204" s="31"/>
      <c r="F204" s="32"/>
      <c r="G204" s="32"/>
      <c r="H204" s="32"/>
      <c r="I204" s="32"/>
      <c r="J204" s="32"/>
      <c r="K204" s="32"/>
    </row>
    <row r="205" spans="2:11" s="33" customFormat="1">
      <c r="B205" s="4"/>
      <c r="C205" s="4"/>
      <c r="D205" s="4"/>
      <c r="E205" s="31"/>
      <c r="F205" s="32"/>
      <c r="G205" s="32"/>
      <c r="H205" s="32"/>
      <c r="I205" s="32"/>
      <c r="J205" s="32"/>
      <c r="K205" s="32"/>
    </row>
    <row r="206" spans="2:11" s="33" customFormat="1">
      <c r="B206" s="4"/>
      <c r="C206" s="4"/>
      <c r="D206" s="4"/>
      <c r="E206" s="31"/>
      <c r="F206" s="32"/>
      <c r="G206" s="32"/>
      <c r="H206" s="32"/>
      <c r="I206" s="32"/>
      <c r="J206" s="32"/>
      <c r="K206" s="32"/>
    </row>
    <row r="207" spans="2:11" s="33" customFormat="1">
      <c r="B207" s="4"/>
      <c r="C207" s="4"/>
      <c r="D207" s="4"/>
      <c r="E207" s="31"/>
      <c r="F207" s="32"/>
      <c r="G207" s="32"/>
      <c r="H207" s="32"/>
      <c r="I207" s="32"/>
      <c r="J207" s="32"/>
      <c r="K207" s="32"/>
    </row>
    <row r="208" spans="2:11" s="33" customFormat="1">
      <c r="B208" s="4"/>
      <c r="C208" s="4"/>
      <c r="D208" s="4"/>
      <c r="E208" s="31"/>
      <c r="F208" s="32"/>
      <c r="G208" s="32"/>
      <c r="H208" s="32"/>
      <c r="I208" s="32"/>
      <c r="J208" s="32"/>
      <c r="K208" s="32"/>
    </row>
    <row r="209" spans="2:11" s="33" customFormat="1">
      <c r="B209" s="4"/>
      <c r="C209" s="4"/>
      <c r="D209" s="4"/>
      <c r="E209" s="31"/>
      <c r="F209" s="32"/>
      <c r="G209" s="32"/>
      <c r="H209" s="32"/>
      <c r="I209" s="32"/>
      <c r="J209" s="32"/>
      <c r="K209" s="32"/>
    </row>
    <row r="210" spans="2:11" s="33" customFormat="1">
      <c r="B210" s="4"/>
      <c r="C210" s="4"/>
      <c r="D210" s="4"/>
      <c r="E210" s="31"/>
      <c r="F210" s="32"/>
      <c r="G210" s="32"/>
      <c r="H210" s="32"/>
      <c r="I210" s="32"/>
      <c r="J210" s="32"/>
      <c r="K210" s="32"/>
    </row>
    <row r="211" spans="2:11" s="33" customFormat="1">
      <c r="B211" s="4"/>
      <c r="C211" s="4"/>
      <c r="D211" s="4"/>
      <c r="E211" s="31"/>
      <c r="F211" s="32"/>
      <c r="G211" s="32"/>
      <c r="H211" s="32"/>
      <c r="I211" s="32"/>
      <c r="J211" s="32"/>
      <c r="K211" s="32"/>
    </row>
    <row r="212" spans="2:11" s="33" customFormat="1">
      <c r="B212" s="4"/>
      <c r="C212" s="4"/>
      <c r="D212" s="4"/>
      <c r="E212" s="31"/>
      <c r="F212" s="32"/>
      <c r="G212" s="32"/>
      <c r="H212" s="32"/>
      <c r="I212" s="32"/>
      <c r="J212" s="32"/>
      <c r="K212" s="32"/>
    </row>
    <row r="213" spans="2:11" s="33" customFormat="1">
      <c r="B213" s="4"/>
      <c r="C213" s="4"/>
      <c r="D213" s="4"/>
      <c r="E213" s="31"/>
      <c r="F213" s="32"/>
      <c r="G213" s="32"/>
      <c r="H213" s="32"/>
      <c r="I213" s="32"/>
      <c r="J213" s="32"/>
      <c r="K213" s="32"/>
    </row>
    <row r="214" spans="2:11" s="33" customFormat="1">
      <c r="B214" s="4"/>
      <c r="C214" s="4"/>
      <c r="D214" s="4"/>
      <c r="E214" s="31"/>
      <c r="F214" s="32"/>
      <c r="G214" s="32"/>
      <c r="H214" s="32"/>
      <c r="I214" s="32"/>
      <c r="J214" s="32"/>
      <c r="K214" s="32"/>
    </row>
    <row r="215" spans="2:11" s="33" customFormat="1">
      <c r="B215" s="4"/>
      <c r="C215" s="4"/>
      <c r="D215" s="4"/>
      <c r="E215" s="31"/>
      <c r="F215" s="32"/>
      <c r="G215" s="32"/>
      <c r="H215" s="32"/>
      <c r="I215" s="32"/>
      <c r="J215" s="32"/>
      <c r="K215" s="32"/>
    </row>
    <row r="216" spans="2:11" s="33" customFormat="1">
      <c r="B216" s="4"/>
      <c r="C216" s="4"/>
      <c r="D216" s="4"/>
      <c r="E216" s="31"/>
      <c r="F216" s="32"/>
      <c r="G216" s="32"/>
      <c r="H216" s="32"/>
      <c r="I216" s="32"/>
      <c r="J216" s="32"/>
      <c r="K216" s="32"/>
    </row>
    <row r="217" spans="2:11" s="33" customFormat="1">
      <c r="B217" s="4"/>
      <c r="C217" s="4"/>
      <c r="D217" s="4"/>
      <c r="E217" s="31"/>
      <c r="F217" s="32"/>
      <c r="G217" s="32"/>
      <c r="H217" s="32"/>
      <c r="I217" s="32"/>
      <c r="J217" s="32"/>
      <c r="K217" s="32"/>
    </row>
    <row r="218" spans="2:11" s="33" customFormat="1">
      <c r="B218" s="4"/>
      <c r="C218" s="4"/>
      <c r="D218" s="4"/>
      <c r="E218" s="31"/>
      <c r="F218" s="32"/>
      <c r="G218" s="32"/>
      <c r="H218" s="32"/>
      <c r="I218" s="32"/>
      <c r="J218" s="32"/>
      <c r="K218" s="32"/>
    </row>
    <row r="219" spans="2:11" s="33" customFormat="1">
      <c r="B219" s="4"/>
      <c r="C219" s="4"/>
      <c r="D219" s="4"/>
      <c r="E219" s="31"/>
      <c r="F219" s="32"/>
      <c r="G219" s="32"/>
      <c r="H219" s="32"/>
      <c r="I219" s="32"/>
      <c r="J219" s="32"/>
      <c r="K219" s="32"/>
    </row>
    <row r="220" spans="2:11" s="33" customFormat="1">
      <c r="B220" s="4"/>
      <c r="C220" s="4"/>
      <c r="D220" s="4"/>
      <c r="E220" s="31"/>
      <c r="F220" s="32"/>
      <c r="G220" s="32"/>
      <c r="H220" s="32"/>
      <c r="I220" s="32"/>
      <c r="J220" s="32"/>
      <c r="K220" s="32"/>
    </row>
    <row r="221" spans="2:11" s="33" customFormat="1">
      <c r="B221" s="4"/>
      <c r="C221" s="4"/>
      <c r="D221" s="4"/>
      <c r="E221" s="31"/>
      <c r="F221" s="32"/>
      <c r="G221" s="32"/>
      <c r="H221" s="32"/>
      <c r="I221" s="32"/>
      <c r="J221" s="32"/>
      <c r="K221" s="32"/>
    </row>
  </sheetData>
  <mergeCells count="51">
    <mergeCell ref="E1:H1"/>
    <mergeCell ref="E3:I3"/>
    <mergeCell ref="E4:I4"/>
    <mergeCell ref="E5:I5"/>
    <mergeCell ref="B45:B50"/>
    <mergeCell ref="B1:D1"/>
    <mergeCell ref="B4:B13"/>
    <mergeCell ref="B16:B22"/>
    <mergeCell ref="B25:B32"/>
    <mergeCell ref="B35:B42"/>
    <mergeCell ref="E6:I6"/>
    <mergeCell ref="E7:I7"/>
    <mergeCell ref="E8:I8"/>
    <mergeCell ref="E9:I9"/>
    <mergeCell ref="E10:I10"/>
    <mergeCell ref="E11:I11"/>
    <mergeCell ref="E12:I12"/>
    <mergeCell ref="E13:I13"/>
    <mergeCell ref="E15:I15"/>
    <mergeCell ref="E16:I16"/>
    <mergeCell ref="E17:I17"/>
    <mergeCell ref="E18:I18"/>
    <mergeCell ref="E19:I19"/>
    <mergeCell ref="E20:I20"/>
    <mergeCell ref="E21:I21"/>
    <mergeCell ref="E22:I22"/>
    <mergeCell ref="E24:I24"/>
    <mergeCell ref="E25:I25"/>
    <mergeCell ref="E26:I26"/>
    <mergeCell ref="E27:I27"/>
    <mergeCell ref="E28:I28"/>
    <mergeCell ref="E29:I29"/>
    <mergeCell ref="E30:I30"/>
    <mergeCell ref="E31:I31"/>
    <mergeCell ref="E32:I32"/>
    <mergeCell ref="E34:I34"/>
    <mergeCell ref="E35:I35"/>
    <mergeCell ref="E36:I36"/>
    <mergeCell ref="E37:I37"/>
    <mergeCell ref="E38:I38"/>
    <mergeCell ref="E39:I39"/>
    <mergeCell ref="E40:I40"/>
    <mergeCell ref="E41:I41"/>
    <mergeCell ref="E42:I42"/>
    <mergeCell ref="E44:I44"/>
    <mergeCell ref="E50:I50"/>
    <mergeCell ref="E45:I45"/>
    <mergeCell ref="E46:I46"/>
    <mergeCell ref="E47:I47"/>
    <mergeCell ref="E48:I48"/>
    <mergeCell ref="E49:I49"/>
  </mergeCells>
  <dataValidations count="1">
    <dataValidation type="list" allowBlank="1" showInputMessage="1" showErrorMessage="1" sqref="D25:D32 D35:D42 D4:D13 D16:D22 D45:D50" xr:uid="{58ED2870-1F55-42C7-9487-3A874C6C1788}">
      <formula1>"Yes,No"</formula1>
    </dataValidation>
  </dataValidation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7A1EE-2860-4B33-B27D-BB34F8E95A46}">
  <dimension ref="B2:N268"/>
  <sheetViews>
    <sheetView workbookViewId="0">
      <selection activeCell="E5" sqref="E5"/>
    </sheetView>
  </sheetViews>
  <sheetFormatPr baseColWidth="10" defaultColWidth="8.83203125" defaultRowHeight="15"/>
  <cols>
    <col min="2" max="2" width="22.1640625" bestFit="1" customWidth="1"/>
    <col min="3" max="3" width="56.83203125" customWidth="1"/>
    <col min="4" max="4" width="58.5" customWidth="1"/>
    <col min="5" max="5" width="10.1640625" customWidth="1"/>
  </cols>
  <sheetData>
    <row r="2" spans="2:12" ht="16" thickBot="1">
      <c r="B2" s="15" t="s">
        <v>196</v>
      </c>
      <c r="C2" s="16" t="s">
        <v>100</v>
      </c>
      <c r="D2" s="16" t="s">
        <v>197</v>
      </c>
      <c r="E2" s="17" t="s">
        <v>198</v>
      </c>
      <c r="G2" s="227" t="s">
        <v>199</v>
      </c>
      <c r="H2" s="227"/>
      <c r="J2" s="227" t="s">
        <v>200</v>
      </c>
      <c r="K2" s="227"/>
    </row>
    <row r="3" spans="2:12" ht="18" thickBot="1">
      <c r="B3" s="13" t="s">
        <v>201</v>
      </c>
      <c r="C3" s="73" t="s">
        <v>202</v>
      </c>
      <c r="D3" s="6" t="s">
        <v>203</v>
      </c>
      <c r="E3" s="14">
        <v>1.4285000000000001</v>
      </c>
      <c r="G3" s="34" t="e">
        <f>IF(#REF!="Yes",VLOOKUP(#REF!,ReliabilityQ1[[Question]:[Value]],2,FALSE),0)</f>
        <v>#REF!</v>
      </c>
      <c r="H3" s="34"/>
      <c r="J3" s="34" t="e">
        <f>IF(#REF!="Yes",VLOOKUP(#REF!,ReliabilityQ1[[Question]:[Value]],2,FALSE),0)</f>
        <v>#REF!</v>
      </c>
      <c r="K3" s="34"/>
    </row>
    <row r="4" spans="2:12" ht="17" thickBot="1">
      <c r="B4" s="13" t="s">
        <v>201</v>
      </c>
      <c r="C4" s="7"/>
      <c r="D4" s="6" t="s">
        <v>204</v>
      </c>
      <c r="E4" s="14">
        <v>1.4285000000000001</v>
      </c>
      <c r="G4" s="34" t="e">
        <f>IF(#REF!="Yes",VLOOKUP(#REF!,ReliabilityQ1[[Question]:[Value]],2,FALSE),0)</f>
        <v>#REF!</v>
      </c>
      <c r="H4" s="34"/>
      <c r="J4" s="34" t="e">
        <f>IF(#REF!="Yes",VLOOKUP(#REF!,ReliabilityQ1[[Question]:[Value]],2,FALSE),0)</f>
        <v>#REF!</v>
      </c>
      <c r="K4" s="34"/>
    </row>
    <row r="5" spans="2:12" ht="17" thickBot="1">
      <c r="B5" s="13" t="s">
        <v>201</v>
      </c>
      <c r="C5" s="7"/>
      <c r="D5" s="6" t="s">
        <v>205</v>
      </c>
      <c r="E5" s="14">
        <v>1.4285000000000001</v>
      </c>
      <c r="G5" s="34" t="e">
        <f>IF(#REF!="Yes",VLOOKUP(#REF!,ReliabilityQ1[[Question]:[Value]],2,FALSE),0)</f>
        <v>#REF!</v>
      </c>
      <c r="H5" s="34"/>
      <c r="J5" s="34" t="e">
        <f>IF(#REF!="Yes",VLOOKUP(#REF!,ReliabilityQ1[[Question]:[Value]],2,FALSE),0)</f>
        <v>#REF!</v>
      </c>
      <c r="K5" s="34"/>
    </row>
    <row r="6" spans="2:12" ht="17" thickBot="1">
      <c r="B6" s="13" t="s">
        <v>201</v>
      </c>
      <c r="C6" s="7"/>
      <c r="D6" s="5" t="s">
        <v>206</v>
      </c>
      <c r="E6" s="14">
        <v>1.4285000000000001</v>
      </c>
      <c r="G6" s="34" t="e">
        <f>IF(#REF!="Yes",VLOOKUP(#REF!,ReliabilityQ1[[Question]:[Value]],2,FALSE),0)</f>
        <v>#REF!</v>
      </c>
      <c r="H6" s="34" t="e">
        <f>ROUND(SUM(G3:G9),0)/10</f>
        <v>#REF!</v>
      </c>
      <c r="J6" s="34" t="e">
        <f>IF(#REF!="Yes",VLOOKUP(#REF!,ReliabilityQ1[[Question]:[Value]],2,FALSE),0)</f>
        <v>#REF!</v>
      </c>
      <c r="K6" s="34" t="e">
        <f>ROUND(SUM(J3:J9),0)/10</f>
        <v>#REF!</v>
      </c>
    </row>
    <row r="7" spans="2:12" ht="17" thickBot="1">
      <c r="B7" s="13" t="s">
        <v>201</v>
      </c>
      <c r="C7" s="7"/>
      <c r="D7" s="5" t="s">
        <v>207</v>
      </c>
      <c r="E7" s="14">
        <v>1.4285000000000001</v>
      </c>
      <c r="G7" s="34" t="e">
        <f>IF(#REF!="Yes",VLOOKUP(#REF!,ReliabilityQ1[[Question]:[Value]],2,FALSE),0)</f>
        <v>#REF!</v>
      </c>
      <c r="H7" s="35">
        <f>COUNTA(#REF!:#REF!)/COUNTA(#REF!:#REF!)</f>
        <v>1</v>
      </c>
      <c r="I7" s="36">
        <f>((H7)+(H16)+(H27)+(H35)+(H42))/5</f>
        <v>1</v>
      </c>
      <c r="J7" s="34" t="e">
        <f>IF(#REF!="Yes",VLOOKUP(#REF!,ReliabilityQ1[[Question]:[Value]],2,FALSE),0)</f>
        <v>#REF!</v>
      </c>
      <c r="K7" s="35">
        <f>COUNTA(#REF!:#REF!)/COUNTA(#REF!:#REF!)</f>
        <v>1</v>
      </c>
      <c r="L7" s="36">
        <f>((K7)+(K16)+(K27)+(K35)+(K42))/5</f>
        <v>1</v>
      </c>
    </row>
    <row r="8" spans="2:12" ht="33" thickBot="1">
      <c r="B8" s="13" t="s">
        <v>201</v>
      </c>
      <c r="C8" s="7"/>
      <c r="D8" s="5" t="s">
        <v>208</v>
      </c>
      <c r="E8" s="14">
        <v>1.4285000000000001</v>
      </c>
      <c r="G8" s="34" t="e">
        <f>IF(#REF!="Yes",VLOOKUP(#REF!,ReliabilityQ1[[Question]:[Value]],2,FALSE),0)</f>
        <v>#REF!</v>
      </c>
      <c r="H8" s="34"/>
      <c r="J8" s="34" t="e">
        <f>IF(#REF!="Yes",VLOOKUP(#REF!,ReliabilityQ1[[Question]:[Value]],2,FALSE),0)</f>
        <v>#REF!</v>
      </c>
      <c r="K8" s="34"/>
    </row>
    <row r="9" spans="2:12" ht="33" thickBot="1">
      <c r="B9" s="18" t="s">
        <v>201</v>
      </c>
      <c r="C9" s="9"/>
      <c r="D9" s="19" t="s">
        <v>209</v>
      </c>
      <c r="E9" s="14">
        <v>1.4285000000000001</v>
      </c>
      <c r="G9" s="34" t="e">
        <f>IF(#REF!="Yes",VLOOKUP(#REF!,ReliabilityQ1[[Question]:[Value]],2,FALSE),0)</f>
        <v>#REF!</v>
      </c>
      <c r="H9" s="34"/>
      <c r="J9" s="34" t="e">
        <f>IF(#REF!="Yes",VLOOKUP(#REF!,ReliabilityQ1[[Question]:[Value]],2,FALSE),0)</f>
        <v>#REF!</v>
      </c>
      <c r="K9" s="34"/>
    </row>
    <row r="10" spans="2:12">
      <c r="C10" s="3"/>
      <c r="D10" s="2"/>
      <c r="G10" s="34"/>
      <c r="H10" s="34"/>
      <c r="J10" s="34"/>
      <c r="K10" s="34"/>
    </row>
    <row r="11" spans="2:12" ht="16" thickBot="1">
      <c r="B11" s="15" t="s">
        <v>196</v>
      </c>
      <c r="C11" s="16" t="s">
        <v>100</v>
      </c>
      <c r="D11" s="16" t="s">
        <v>197</v>
      </c>
      <c r="E11" s="17" t="s">
        <v>198</v>
      </c>
      <c r="G11" s="34"/>
      <c r="H11" s="34"/>
      <c r="J11" s="34"/>
      <c r="K11" s="34"/>
    </row>
    <row r="12" spans="2:12" ht="17" thickBot="1">
      <c r="B12" s="13" t="s">
        <v>201</v>
      </c>
      <c r="C12" s="9" t="s">
        <v>210</v>
      </c>
      <c r="D12" s="5" t="s">
        <v>211</v>
      </c>
      <c r="E12" s="14">
        <v>1.25</v>
      </c>
      <c r="G12" s="34" t="e">
        <f>IF(#REF!="Yes",VLOOKUP(#REF!,ReliabilityQ2[[Question]:[Value]],2,FALSE),0)</f>
        <v>#REF!</v>
      </c>
      <c r="H12" s="34"/>
      <c r="J12" s="34" t="e">
        <f>IF(#REF!="Yes",VLOOKUP(#REF!,ReliabilityQ2[[Question]:[Value]],2,FALSE),0)</f>
        <v>#REF!</v>
      </c>
      <c r="K12" s="34"/>
    </row>
    <row r="13" spans="2:12" ht="17" thickBot="1">
      <c r="B13" s="13" t="s">
        <v>201</v>
      </c>
      <c r="C13" s="10"/>
      <c r="D13" s="5" t="s">
        <v>212</v>
      </c>
      <c r="E13" s="14">
        <v>1.25</v>
      </c>
      <c r="G13" s="34" t="e">
        <f>IF(#REF!="Yes",VLOOKUP(#REF!,ReliabilityQ2[[Question]:[Value]],2,FALSE),0)</f>
        <v>#REF!</v>
      </c>
      <c r="H13" s="34"/>
      <c r="J13" s="34" t="e">
        <f>IF(#REF!="Yes",VLOOKUP(#REF!,ReliabilityQ2[[Question]:[Value]],2,FALSE),0)</f>
        <v>#REF!</v>
      </c>
      <c r="K13" s="34"/>
    </row>
    <row r="14" spans="2:12" ht="20.25" customHeight="1" thickBot="1">
      <c r="B14" s="13" t="s">
        <v>201</v>
      </c>
      <c r="C14" s="10"/>
      <c r="D14" s="5" t="s">
        <v>213</v>
      </c>
      <c r="E14" s="14">
        <v>1.25</v>
      </c>
      <c r="G14" s="34" t="e">
        <f>IF(#REF!="Yes",VLOOKUP(#REF!,ReliabilityQ2[[Question]:[Value]],2,FALSE),0)</f>
        <v>#REF!</v>
      </c>
      <c r="H14" s="34"/>
      <c r="J14" s="34" t="e">
        <f>IF(#REF!="Yes",VLOOKUP(#REF!,ReliabilityQ2[[Question]:[Value]],2,FALSE),0)</f>
        <v>#REF!</v>
      </c>
      <c r="K14" s="34"/>
    </row>
    <row r="15" spans="2:12" ht="17" thickBot="1">
      <c r="B15" s="13" t="s">
        <v>201</v>
      </c>
      <c r="C15" s="10"/>
      <c r="D15" s="6" t="s">
        <v>214</v>
      </c>
      <c r="E15" s="14">
        <v>1.25</v>
      </c>
      <c r="G15" s="34" t="e">
        <f>IF(#REF!="Yes",VLOOKUP(#REF!,ReliabilityQ2[[Question]:[Value]],2,FALSE),0)</f>
        <v>#REF!</v>
      </c>
      <c r="H15" s="34" t="e">
        <f>ROUND(SUM(G12:G19),0)/10</f>
        <v>#REF!</v>
      </c>
      <c r="J15" s="34" t="e">
        <f>IF(#REF!="Yes",VLOOKUP(#REF!,ReliabilityQ2[[Question]:[Value]],2,FALSE),0)</f>
        <v>#REF!</v>
      </c>
      <c r="K15" s="34" t="e">
        <f>ROUND(SUM(J12:J19),0)/10</f>
        <v>#REF!</v>
      </c>
    </row>
    <row r="16" spans="2:12" ht="17" thickBot="1">
      <c r="B16" s="13" t="s">
        <v>201</v>
      </c>
      <c r="C16" s="10"/>
      <c r="D16" s="6" t="s">
        <v>215</v>
      </c>
      <c r="E16" s="14">
        <v>1.25</v>
      </c>
      <c r="G16" s="34" t="e">
        <f>IF(#REF!="Yes",VLOOKUP(#REF!,ReliabilityQ2[[Question]:[Value]],2,FALSE),0)</f>
        <v>#REF!</v>
      </c>
      <c r="H16" s="35">
        <f>COUNTA(#REF!:#REF!)/COUNTA(#REF!:#REF!)</f>
        <v>1</v>
      </c>
      <c r="J16" s="34" t="e">
        <f>IF(#REF!="Yes",VLOOKUP(#REF!,ReliabilityQ2[[Question]:[Value]],2,FALSE),0)</f>
        <v>#REF!</v>
      </c>
      <c r="K16" s="35">
        <f>COUNTA(#REF!:#REF!)/COUNTA(#REF!:#REF!)</f>
        <v>1</v>
      </c>
    </row>
    <row r="17" spans="2:11" ht="17" thickBot="1">
      <c r="B17" s="13" t="s">
        <v>201</v>
      </c>
      <c r="C17" s="10"/>
      <c r="D17" s="6" t="s">
        <v>216</v>
      </c>
      <c r="E17" s="14">
        <v>1.25</v>
      </c>
      <c r="G17" s="34" t="e">
        <f>IF(#REF!="Yes",VLOOKUP(#REF!,ReliabilityQ2[[Question]:[Value]],2,FALSE),0)</f>
        <v>#REF!</v>
      </c>
      <c r="H17" s="34"/>
      <c r="J17" s="34" t="e">
        <f>IF(#REF!="Yes",VLOOKUP(#REF!,ReliabilityQ2[[Question]:[Value]],2,FALSE),0)</f>
        <v>#REF!</v>
      </c>
      <c r="K17" s="34"/>
    </row>
    <row r="18" spans="2:11" ht="17" thickBot="1">
      <c r="B18" s="13" t="s">
        <v>201</v>
      </c>
      <c r="C18" s="10"/>
      <c r="D18" s="6" t="s">
        <v>217</v>
      </c>
      <c r="E18" s="14">
        <v>1.25</v>
      </c>
      <c r="G18" s="34" t="e">
        <f>IF(#REF!="Yes",VLOOKUP(#REF!,ReliabilityQ2[[Question]:[Value]],2,FALSE),0)</f>
        <v>#REF!</v>
      </c>
      <c r="H18" s="34"/>
      <c r="J18" s="34" t="e">
        <f>IF(#REF!="Yes",VLOOKUP(#REF!,ReliabilityQ2[[Question]:[Value]],2,FALSE),0)</f>
        <v>#REF!</v>
      </c>
      <c r="K18" s="34"/>
    </row>
    <row r="19" spans="2:11" ht="17" thickBot="1">
      <c r="B19" s="13" t="s">
        <v>201</v>
      </c>
      <c r="C19" s="10"/>
      <c r="D19" s="6" t="s">
        <v>218</v>
      </c>
      <c r="E19" s="14">
        <v>1.25</v>
      </c>
      <c r="G19" s="34" t="e">
        <f>IF(#REF!="Yes",VLOOKUP(#REF!,ReliabilityQ2[[Question]:[Value]],2,FALSE),0)</f>
        <v>#REF!</v>
      </c>
      <c r="H19" s="34"/>
      <c r="J19" s="34" t="e">
        <f>IF(#REF!="Yes",VLOOKUP(#REF!,ReliabilityQ2[[Question]:[Value]],2,FALSE),0)</f>
        <v>#REF!</v>
      </c>
      <c r="K19" s="34"/>
    </row>
    <row r="20" spans="2:11">
      <c r="C20" s="3"/>
      <c r="D20" s="2"/>
      <c r="G20" s="34"/>
      <c r="H20" s="34"/>
      <c r="J20" s="34"/>
      <c r="K20" s="34"/>
    </row>
    <row r="21" spans="2:11">
      <c r="C21" s="3"/>
      <c r="D21" s="2"/>
      <c r="G21" s="34"/>
      <c r="H21" s="34"/>
      <c r="J21" s="34"/>
      <c r="K21" s="34"/>
    </row>
    <row r="22" spans="2:11" ht="16" thickBot="1">
      <c r="B22" s="15" t="s">
        <v>196</v>
      </c>
      <c r="C22" s="16" t="s">
        <v>100</v>
      </c>
      <c r="D22" s="16" t="s">
        <v>197</v>
      </c>
      <c r="E22" s="17" t="s">
        <v>198</v>
      </c>
      <c r="G22" s="34"/>
      <c r="H22" s="34"/>
      <c r="J22" s="34"/>
      <c r="K22" s="34"/>
    </row>
    <row r="23" spans="2:11" ht="17" thickBot="1">
      <c r="B23" s="13" t="s">
        <v>201</v>
      </c>
      <c r="C23" s="7" t="s">
        <v>219</v>
      </c>
      <c r="D23" s="6" t="s">
        <v>220</v>
      </c>
      <c r="E23" s="14">
        <v>1.6666000000000001</v>
      </c>
      <c r="G23" s="34" t="e">
        <f>IF(#REF!="Yes",VLOOKUP(#REF!,ReliabilityQ3[[Question]:[Value]],2,FALSE),0)</f>
        <v>#REF!</v>
      </c>
      <c r="H23" s="34"/>
      <c r="J23" s="34" t="e">
        <f>IF(#REF!="Yes",VLOOKUP(#REF!,ReliabilityQ3[[Question]:[Value]],2,FALSE),0)</f>
        <v>#REF!</v>
      </c>
      <c r="K23" s="34"/>
    </row>
    <row r="24" spans="2:11" ht="17" thickBot="1">
      <c r="B24" s="13" t="s">
        <v>201</v>
      </c>
      <c r="C24" s="7"/>
      <c r="D24" s="6" t="s">
        <v>221</v>
      </c>
      <c r="E24" s="14">
        <v>1.6666000000000001</v>
      </c>
      <c r="G24" s="34" t="e">
        <f>IF(#REF!="Yes",VLOOKUP(#REF!,ReliabilityQ3[[Question]:[Value]],2,FALSE),0)</f>
        <v>#REF!</v>
      </c>
      <c r="H24" s="34"/>
      <c r="J24" s="34" t="e">
        <f>IF(#REF!="Yes",VLOOKUP(#REF!,ReliabilityQ3[[Question]:[Value]],2,FALSE),0)</f>
        <v>#REF!</v>
      </c>
      <c r="K24" s="34"/>
    </row>
    <row r="25" spans="2:11" ht="17" thickBot="1">
      <c r="B25" s="13" t="s">
        <v>201</v>
      </c>
      <c r="C25" s="7"/>
      <c r="D25" s="6" t="s">
        <v>222</v>
      </c>
      <c r="E25" s="14">
        <v>1.6666000000000001</v>
      </c>
      <c r="G25" s="34" t="e">
        <f>IF(#REF!="Yes",VLOOKUP(#REF!,ReliabilityQ3[[Question]:[Value]],2,FALSE),0)</f>
        <v>#REF!</v>
      </c>
      <c r="H25" s="34"/>
      <c r="J25" s="34" t="e">
        <f>IF(#REF!="Yes",VLOOKUP(#REF!,ReliabilityQ3[[Question]:[Value]],2,FALSE),0)</f>
        <v>#REF!</v>
      </c>
      <c r="K25" s="34"/>
    </row>
    <row r="26" spans="2:11" ht="33" thickBot="1">
      <c r="B26" s="13" t="s">
        <v>201</v>
      </c>
      <c r="C26" s="7"/>
      <c r="D26" s="5" t="s">
        <v>223</v>
      </c>
      <c r="E26" s="14">
        <v>1.6666000000000001</v>
      </c>
      <c r="G26" s="34" t="e">
        <f>IF(#REF!="Yes",VLOOKUP(#REF!,ReliabilityQ3[[Question]:[Value]],2,FALSE),0)</f>
        <v>#REF!</v>
      </c>
      <c r="H26" s="34" t="e">
        <f>ROUND(SUM(G23:G28),0)/10</f>
        <v>#REF!</v>
      </c>
      <c r="J26" s="34" t="e">
        <f>IF(#REF!="Yes",VLOOKUP(#REF!,ReliabilityQ3[[Question]:[Value]],2,FALSE),0)</f>
        <v>#REF!</v>
      </c>
      <c r="K26" s="34" t="e">
        <f>ROUND(SUM(J23:J28),0)/10</f>
        <v>#REF!</v>
      </c>
    </row>
    <row r="27" spans="2:11" ht="33" thickBot="1">
      <c r="B27" s="13" t="s">
        <v>201</v>
      </c>
      <c r="C27" s="7"/>
      <c r="D27" s="5" t="s">
        <v>224</v>
      </c>
      <c r="E27" s="14">
        <v>1.6666000000000001</v>
      </c>
      <c r="G27" s="34" t="e">
        <f>IF(#REF!="Yes",VLOOKUP(#REF!,ReliabilityQ3[[Question]:[Value]],2,FALSE),0)</f>
        <v>#REF!</v>
      </c>
      <c r="H27" s="35">
        <f>COUNTA(#REF!:#REF!)/COUNTA(#REF!:#REF!)</f>
        <v>1</v>
      </c>
      <c r="J27" s="34" t="e">
        <f>IF(#REF!="Yes",VLOOKUP(#REF!,ReliabilityQ3[[Question]:[Value]],2,FALSE),0)</f>
        <v>#REF!</v>
      </c>
      <c r="K27" s="35">
        <f>COUNTA(#REF!:#REF!)/COUNTA(#REF!:#REF!)</f>
        <v>1</v>
      </c>
    </row>
    <row r="28" spans="2:11" ht="33" thickBot="1">
      <c r="B28" s="13" t="s">
        <v>201</v>
      </c>
      <c r="C28" s="7"/>
      <c r="D28" s="5" t="s">
        <v>225</v>
      </c>
      <c r="E28" s="14">
        <v>1.6666000000000001</v>
      </c>
      <c r="G28" s="34" t="e">
        <f>IF(#REF!="Yes",VLOOKUP(#REF!,ReliabilityQ3[[Question]:[Value]],2,FALSE),0)</f>
        <v>#REF!</v>
      </c>
      <c r="H28" s="34"/>
      <c r="J28" s="34" t="e">
        <f>IF(#REF!="Yes",VLOOKUP(#REF!,ReliabilityQ3[[Question]:[Value]],2,FALSE),0)</f>
        <v>#REF!</v>
      </c>
      <c r="K28" s="34"/>
    </row>
    <row r="29" spans="2:11">
      <c r="C29" s="3"/>
      <c r="D29" s="2"/>
      <c r="G29" s="34"/>
      <c r="H29" s="34"/>
      <c r="J29" s="34"/>
      <c r="K29" s="34"/>
    </row>
    <row r="30" spans="2:11">
      <c r="C30" s="3"/>
      <c r="D30" s="2"/>
      <c r="G30" s="34"/>
      <c r="H30" s="34"/>
      <c r="J30" s="34"/>
      <c r="K30" s="34"/>
    </row>
    <row r="31" spans="2:11" ht="16" thickBot="1">
      <c r="B31" s="15" t="s">
        <v>196</v>
      </c>
      <c r="C31" s="16" t="s">
        <v>100</v>
      </c>
      <c r="D31" s="16" t="s">
        <v>197</v>
      </c>
      <c r="E31" s="17" t="s">
        <v>198</v>
      </c>
      <c r="G31" s="34"/>
      <c r="H31" s="34"/>
      <c r="J31" s="34"/>
      <c r="K31" s="34"/>
    </row>
    <row r="32" spans="2:11" ht="33" thickBot="1">
      <c r="B32" s="13" t="s">
        <v>201</v>
      </c>
      <c r="C32" s="9" t="s">
        <v>226</v>
      </c>
      <c r="D32" s="6" t="s">
        <v>227</v>
      </c>
      <c r="E32" s="14">
        <v>2.5</v>
      </c>
      <c r="G32" s="34" t="e">
        <f>IF(#REF!="Yes",VLOOKUP(#REF!,ReliabilityQ4[[Question]:[Value]],2,FALSE),0)</f>
        <v>#REF!</v>
      </c>
      <c r="H32" s="34"/>
      <c r="J32" s="34" t="e">
        <f>IF(#REF!="Yes",VLOOKUP(#REF!,ReliabilityQ4[[Question]:[Value]],2,FALSE),0)</f>
        <v>#REF!</v>
      </c>
      <c r="K32" s="34"/>
    </row>
    <row r="33" spans="2:11" ht="17" thickBot="1">
      <c r="B33" s="13" t="s">
        <v>201</v>
      </c>
      <c r="C33" s="10"/>
      <c r="D33" s="5" t="s">
        <v>228</v>
      </c>
      <c r="E33" s="14">
        <v>2.5</v>
      </c>
      <c r="G33" s="34" t="e">
        <f>IF(#REF!="Yes",VLOOKUP(#REF!,ReliabilityQ4[[Question]:[Value]],2,FALSE),0)</f>
        <v>#REF!</v>
      </c>
      <c r="H33" s="34"/>
      <c r="J33" s="34" t="e">
        <f>IF(#REF!="Yes",VLOOKUP(#REF!,ReliabilityQ4[[Question]:[Value]],2,FALSE),0)</f>
        <v>#REF!</v>
      </c>
      <c r="K33" s="34"/>
    </row>
    <row r="34" spans="2:11" ht="33" thickBot="1">
      <c r="B34" s="13" t="s">
        <v>201</v>
      </c>
      <c r="C34" s="10"/>
      <c r="D34" s="5" t="s">
        <v>229</v>
      </c>
      <c r="E34" s="14">
        <v>2.5</v>
      </c>
      <c r="G34" s="34" t="e">
        <f>IF(#REF!="Yes",VLOOKUP(#REF!,ReliabilityQ4[[Question]:[Value]],2,FALSE),0)</f>
        <v>#REF!</v>
      </c>
      <c r="H34" s="34" t="e">
        <f>ROUND(SUM(G32:G35),0)/10</f>
        <v>#REF!</v>
      </c>
      <c r="J34" s="34" t="e">
        <f>IF(#REF!="Yes",VLOOKUP(#REF!,ReliabilityQ4[[Question]:[Value]],2,FALSE),0)</f>
        <v>#REF!</v>
      </c>
      <c r="K34" s="34" t="e">
        <f>ROUND(SUM(J32:J35),0)/10</f>
        <v>#REF!</v>
      </c>
    </row>
    <row r="35" spans="2:11" ht="33" thickBot="1">
      <c r="B35" s="13" t="s">
        <v>201</v>
      </c>
      <c r="C35" s="10"/>
      <c r="D35" s="5" t="s">
        <v>230</v>
      </c>
      <c r="E35" s="14">
        <v>2.5</v>
      </c>
      <c r="G35" s="34" t="e">
        <f>IF(#REF!="Yes",VLOOKUP(#REF!,ReliabilityQ4[[Question]:[Value]],2,FALSE),0)</f>
        <v>#REF!</v>
      </c>
      <c r="H35" s="35">
        <f>COUNTA(#REF!:#REF!)/COUNTA(#REF!:#REF!)</f>
        <v>1</v>
      </c>
      <c r="J35" s="34" t="e">
        <f>IF(#REF!="Yes",VLOOKUP(#REF!,ReliabilityQ4[[Question]:[Value]],2,FALSE),0)</f>
        <v>#REF!</v>
      </c>
      <c r="K35" s="35">
        <f>COUNTA(#REF!:#REF!)/COUNTA(#REF!:#REF!)</f>
        <v>1</v>
      </c>
    </row>
    <row r="36" spans="2:11">
      <c r="C36" s="3"/>
      <c r="D36" s="2"/>
      <c r="G36" s="34"/>
      <c r="H36" s="34"/>
      <c r="J36" s="34"/>
      <c r="K36" s="34"/>
    </row>
    <row r="37" spans="2:11">
      <c r="C37" s="3"/>
      <c r="D37" s="2"/>
      <c r="G37" s="34"/>
      <c r="H37" s="34"/>
      <c r="J37" s="34"/>
      <c r="K37" s="34"/>
    </row>
    <row r="38" spans="2:11" ht="16" thickBot="1">
      <c r="B38" s="15" t="s">
        <v>196</v>
      </c>
      <c r="C38" s="16" t="s">
        <v>100</v>
      </c>
      <c r="D38" s="16" t="s">
        <v>197</v>
      </c>
      <c r="E38" s="17" t="s">
        <v>198</v>
      </c>
      <c r="G38" s="34"/>
      <c r="H38" s="34"/>
      <c r="J38" s="34"/>
      <c r="K38" s="34"/>
    </row>
    <row r="39" spans="2:11" ht="17" thickBot="1">
      <c r="B39" s="13" t="s">
        <v>201</v>
      </c>
      <c r="C39" s="7" t="s">
        <v>231</v>
      </c>
      <c r="D39" s="6" t="s">
        <v>232</v>
      </c>
      <c r="E39" s="14">
        <v>2.5</v>
      </c>
      <c r="G39" s="34" t="e">
        <f>IF(#REF!="Yes",VLOOKUP(#REF!,ReliabilityQ5[[Question]:[Value]],2,FALSE),0)</f>
        <v>#REF!</v>
      </c>
      <c r="H39" s="34"/>
      <c r="J39" s="34" t="e">
        <f>IF(#REF!="Yes",VLOOKUP(#REF!,ReliabilityQ5[[Question]:[Value]],2,FALSE),0)</f>
        <v>#REF!</v>
      </c>
      <c r="K39" s="34"/>
    </row>
    <row r="40" spans="2:11" ht="17" thickBot="1">
      <c r="B40" s="13" t="s">
        <v>201</v>
      </c>
      <c r="C40" s="7"/>
      <c r="D40" s="6" t="s">
        <v>233</v>
      </c>
      <c r="E40" s="14">
        <v>2.5</v>
      </c>
      <c r="G40" s="34" t="e">
        <f>IF(#REF!="Yes",VLOOKUP(#REF!,ReliabilityQ5[[Question]:[Value]],2,FALSE),0)</f>
        <v>#REF!</v>
      </c>
      <c r="H40" s="34"/>
      <c r="J40" s="34" t="e">
        <f>IF(#REF!="Yes",VLOOKUP(#REF!,ReliabilityQ5[[Question]:[Value]],2,FALSE),0)</f>
        <v>#REF!</v>
      </c>
      <c r="K40" s="34"/>
    </row>
    <row r="41" spans="2:11" ht="17" thickBot="1">
      <c r="B41" s="13" t="s">
        <v>201</v>
      </c>
      <c r="C41" s="7"/>
      <c r="D41" s="6" t="s">
        <v>234</v>
      </c>
      <c r="E41" s="14">
        <v>2.5</v>
      </c>
      <c r="G41" s="34" t="e">
        <f>IF(#REF!="Yes",VLOOKUP(#REF!,ReliabilityQ5[[Question]:[Value]],2,FALSE),0)</f>
        <v>#REF!</v>
      </c>
      <c r="H41" s="34" t="e">
        <f>ROUND(SUM(G39:G42),0)/10</f>
        <v>#REF!</v>
      </c>
      <c r="J41" s="34" t="e">
        <f>IF(#REF!="Yes",VLOOKUP(#REF!,ReliabilityQ5[[Question]:[Value]],2,FALSE),0)</f>
        <v>#REF!</v>
      </c>
      <c r="K41" s="34" t="e">
        <f>ROUND(SUM(J39:J42),0)/10</f>
        <v>#REF!</v>
      </c>
    </row>
    <row r="42" spans="2:11" ht="17" thickBot="1">
      <c r="B42" s="13" t="s">
        <v>201</v>
      </c>
      <c r="C42" s="7"/>
      <c r="D42" s="6" t="s">
        <v>235</v>
      </c>
      <c r="E42" s="14">
        <v>2.5</v>
      </c>
      <c r="G42" s="34" t="e">
        <f>IF(#REF!="Yes",VLOOKUP(#REF!,ReliabilityQ5[[Question]:[Value]],2,FALSE),0)</f>
        <v>#REF!</v>
      </c>
      <c r="H42" s="35">
        <f>COUNTA(#REF!:#REF!)/COUNTA(#REF!:#REF!)</f>
        <v>1</v>
      </c>
      <c r="J42" s="34" t="e">
        <f>IF(#REF!="Yes",VLOOKUP(#REF!,ReliabilityQ5[[Question]:[Value]],2,FALSE),0)</f>
        <v>#REF!</v>
      </c>
      <c r="K42" s="35">
        <f>COUNTA(#REF!:#REF!)/COUNTA(#REF!:#REF!)</f>
        <v>1</v>
      </c>
    </row>
    <row r="43" spans="2:11">
      <c r="C43" s="3"/>
      <c r="D43" s="2"/>
      <c r="G43" s="34"/>
      <c r="H43" s="34"/>
      <c r="J43" s="34"/>
      <c r="K43" s="34"/>
    </row>
    <row r="44" spans="2:11">
      <c r="G44" s="34"/>
      <c r="H44" s="34"/>
      <c r="J44" s="34"/>
      <c r="K44" s="34"/>
    </row>
    <row r="45" spans="2:11">
      <c r="G45" s="34"/>
      <c r="H45" s="34"/>
      <c r="J45" s="34"/>
      <c r="K45" s="34"/>
    </row>
    <row r="46" spans="2:11" ht="18" thickBot="1">
      <c r="B46" s="23" t="s">
        <v>196</v>
      </c>
      <c r="C46" s="24" t="s">
        <v>100</v>
      </c>
      <c r="D46" s="24" t="s">
        <v>197</v>
      </c>
      <c r="E46" s="25" t="s">
        <v>198</v>
      </c>
      <c r="G46" s="34"/>
      <c r="H46" s="34"/>
      <c r="J46" s="34"/>
      <c r="K46" s="34"/>
    </row>
    <row r="47" spans="2:11" ht="17" thickBot="1">
      <c r="B47" s="13" t="s">
        <v>138</v>
      </c>
      <c r="C47" s="30" t="s">
        <v>236</v>
      </c>
      <c r="D47" s="22" t="s">
        <v>237</v>
      </c>
      <c r="E47" s="21">
        <v>1</v>
      </c>
      <c r="G47" s="34" t="e">
        <f>IF('Enterprise Architecture'!D4="Yes",VLOOKUP('Enterprise Architecture'!C4,SecurityQ1[[Question]:[Value]],2,FALSE),0)</f>
        <v>#N/A</v>
      </c>
      <c r="H47" s="34"/>
      <c r="J47" s="34" t="e">
        <f>IF('Enterprise Architecture'!#REF!="Yes",VLOOKUP('Enterprise Architecture'!C4,SecurityQ1[[Question]:[Value]],2,FALSE),0)</f>
        <v>#REF!</v>
      </c>
      <c r="K47" s="34"/>
    </row>
    <row r="48" spans="2:11" ht="17" thickBot="1">
      <c r="B48" s="13" t="s">
        <v>138</v>
      </c>
      <c r="C48" s="7"/>
      <c r="D48" s="5" t="s">
        <v>238</v>
      </c>
      <c r="E48" s="14">
        <v>1</v>
      </c>
      <c r="G48" s="34">
        <f>IF('Enterprise Architecture'!D5="Yes",VLOOKUP('Enterprise Architecture'!C5,SecurityQ1[[Question]:[Value]],2,FALSE),0)</f>
        <v>0</v>
      </c>
      <c r="H48" s="34"/>
      <c r="J48" s="34" t="e">
        <f>IF('Enterprise Architecture'!#REF!="Yes",VLOOKUP('Enterprise Architecture'!C5,SecurityQ1[[Question]:[Value]],2,FALSE),0)</f>
        <v>#REF!</v>
      </c>
      <c r="K48" s="34"/>
    </row>
    <row r="49" spans="2:14" ht="17" thickBot="1">
      <c r="B49" s="13" t="s">
        <v>138</v>
      </c>
      <c r="C49" s="7"/>
      <c r="D49" s="5" t="s">
        <v>239</v>
      </c>
      <c r="E49" s="14">
        <v>1</v>
      </c>
      <c r="G49" s="34" t="e">
        <f>IF('Enterprise Architecture'!D6="Yes",VLOOKUP('Enterprise Architecture'!C6,SecurityQ1[[Question]:[Value]],2,FALSE),0)</f>
        <v>#N/A</v>
      </c>
      <c r="H49" s="34"/>
      <c r="J49" s="34" t="e">
        <f>IF('Enterprise Architecture'!#REF!="Yes",VLOOKUP('Enterprise Architecture'!C6,SecurityQ1[[Question]:[Value]],2,FALSE),0)</f>
        <v>#REF!</v>
      </c>
      <c r="K49" s="34"/>
    </row>
    <row r="50" spans="2:14" ht="17" thickBot="1">
      <c r="B50" s="13" t="s">
        <v>138</v>
      </c>
      <c r="C50" s="7"/>
      <c r="D50" s="5" t="s">
        <v>240</v>
      </c>
      <c r="E50" s="14">
        <v>1</v>
      </c>
      <c r="G50" s="34" t="e">
        <f>IF('Enterprise Architecture'!D7="Yes",VLOOKUP('Enterprise Architecture'!C7,SecurityQ1[[Question]:[Value]],2,FALSE),0)</f>
        <v>#N/A</v>
      </c>
      <c r="H50" s="34"/>
      <c r="J50" s="34" t="e">
        <f>IF('Enterprise Architecture'!#REF!="Yes",VLOOKUP('Enterprise Architecture'!C7,SecurityQ1[[Question]:[Value]],2,FALSE),0)</f>
        <v>#REF!</v>
      </c>
      <c r="K50" s="34"/>
    </row>
    <row r="51" spans="2:14" ht="17" thickBot="1">
      <c r="B51" s="13" t="s">
        <v>138</v>
      </c>
      <c r="C51" s="7"/>
      <c r="D51" s="5" t="s">
        <v>241</v>
      </c>
      <c r="E51" s="14">
        <v>1</v>
      </c>
      <c r="G51" s="34" t="e">
        <f>IF('Enterprise Architecture'!D8="Yes",VLOOKUP('Enterprise Architecture'!C8,SecurityQ1[[Question]:[Value]],2,FALSE),0)</f>
        <v>#N/A</v>
      </c>
      <c r="H51" s="34"/>
      <c r="J51" s="34" t="e">
        <f>IF('Enterprise Architecture'!#REF!="Yes",VLOOKUP('Enterprise Architecture'!C8,SecurityQ1[[Question]:[Value]],2,FALSE),0)</f>
        <v>#REF!</v>
      </c>
      <c r="K51" s="34"/>
    </row>
    <row r="52" spans="2:14" ht="17" thickBot="1">
      <c r="B52" s="13" t="s">
        <v>138</v>
      </c>
      <c r="C52" s="7"/>
      <c r="D52" s="5" t="s">
        <v>242</v>
      </c>
      <c r="E52" s="14">
        <v>1</v>
      </c>
      <c r="G52" s="34" t="e">
        <f>IF('Enterprise Architecture'!#REF!="Yes",VLOOKUP('Enterprise Architecture'!#REF!,SecurityQ1[[Question]:[Value]],2,FALSE),0)</f>
        <v>#REF!</v>
      </c>
      <c r="H52" s="34" t="e">
        <f>ROUND(SUM(G47:G56),0)/10</f>
        <v>#N/A</v>
      </c>
      <c r="J52" s="34" t="e">
        <f>IF('Enterprise Architecture'!#REF!="Yes",VLOOKUP('Enterprise Architecture'!#REF!,SecurityQ1[[Question]:[Value]],2,FALSE),0)</f>
        <v>#REF!</v>
      </c>
      <c r="K52" s="34" t="e">
        <f>ROUND(SUM(J47:J56),0)/10</f>
        <v>#REF!</v>
      </c>
      <c r="N52" t="s">
        <v>243</v>
      </c>
    </row>
    <row r="53" spans="2:14" ht="17" thickBot="1">
      <c r="B53" s="13" t="s">
        <v>138</v>
      </c>
      <c r="C53" s="7"/>
      <c r="D53" s="6" t="s">
        <v>244</v>
      </c>
      <c r="E53" s="14">
        <v>1</v>
      </c>
      <c r="G53" s="34" t="e">
        <f>IF('Enterprise Architecture'!D9="Yes",VLOOKUP('Enterprise Architecture'!C9,SecurityQ1[[Question]:[Value]],2,FALSE),0)</f>
        <v>#N/A</v>
      </c>
      <c r="H53" s="35">
        <f>COUNTA('Enterprise Architecture'!D4:'Enterprise Architecture'!D11)/COUNTA('Enterprise Architecture'!C4:'Enterprise Architecture'!C11)</f>
        <v>1</v>
      </c>
      <c r="I53" s="36">
        <f>((H53)+(H65)+(H77)+(H89)+(H98))/5</f>
        <v>0.6</v>
      </c>
      <c r="J53" s="34" t="e">
        <f>IF('Enterprise Architecture'!#REF!="Yes",VLOOKUP('Enterprise Architecture'!C9,SecurityQ1[[Question]:[Value]],2,FALSE),0)</f>
        <v>#REF!</v>
      </c>
      <c r="K53" s="35">
        <f>COUNTA('Enterprise Architecture'!#REF!:'Enterprise Architecture'!#REF!)/COUNTA('Enterprise Architecture'!C4:'Enterprise Architecture'!C11)</f>
        <v>0.14285714285714285</v>
      </c>
      <c r="L53" s="36">
        <f>((K53)+(K65)+(K77)+(K89)+(K98))/5</f>
        <v>0.48690476190476184</v>
      </c>
    </row>
    <row r="54" spans="2:14" ht="17" thickBot="1">
      <c r="B54" s="13" t="s">
        <v>138</v>
      </c>
      <c r="C54" s="7"/>
      <c r="D54" s="6" t="s">
        <v>245</v>
      </c>
      <c r="E54" s="14">
        <v>1</v>
      </c>
      <c r="G54" s="34" t="e">
        <f>IF('Enterprise Architecture'!D10="Yes",VLOOKUP('Enterprise Architecture'!C10,SecurityQ1[[Question]:[Value]],2,FALSE),0)</f>
        <v>#N/A</v>
      </c>
      <c r="H54" s="34"/>
      <c r="J54" s="34" t="e">
        <f>IF('Enterprise Architecture'!#REF!="Yes",VLOOKUP('Enterprise Architecture'!C10,SecurityQ1[[Question]:[Value]],2,FALSE),0)</f>
        <v>#REF!</v>
      </c>
      <c r="K54" s="34"/>
    </row>
    <row r="55" spans="2:14" ht="17" thickBot="1">
      <c r="B55" s="13" t="s">
        <v>138</v>
      </c>
      <c r="C55" s="7"/>
      <c r="D55" s="6" t="s">
        <v>246</v>
      </c>
      <c r="E55" s="14">
        <v>1</v>
      </c>
      <c r="G55" s="34" t="e">
        <f>IF('Enterprise Architecture'!#REF!="Yes",VLOOKUP('Enterprise Architecture'!#REF!,SecurityQ1[[Question]:[Value]],2,FALSE),0)</f>
        <v>#REF!</v>
      </c>
      <c r="H55" s="34"/>
      <c r="J55" s="34" t="e">
        <f>IF('Enterprise Architecture'!#REF!="Yes",VLOOKUP('Enterprise Architecture'!#REF!,SecurityQ1[[Question]:[Value]],2,FALSE),0)</f>
        <v>#REF!</v>
      </c>
      <c r="K55" s="34"/>
    </row>
    <row r="56" spans="2:14" ht="16">
      <c r="B56" s="18" t="s">
        <v>138</v>
      </c>
      <c r="C56" s="9"/>
      <c r="D56" s="26" t="s">
        <v>247</v>
      </c>
      <c r="E56" s="20">
        <v>1</v>
      </c>
      <c r="G56" s="34">
        <f>IF('Enterprise Architecture'!D11="Yes",VLOOKUP('Enterprise Architecture'!C11,SecurityQ1[[Question]:[Value]],2,FALSE),0)</f>
        <v>0</v>
      </c>
      <c r="H56" s="34"/>
      <c r="J56" s="34" t="e">
        <f>IF('Enterprise Architecture'!#REF!="Yes",VLOOKUP('Enterprise Architecture'!C11,SecurityQ1[[Question]:[Value]],2,FALSE),0)</f>
        <v>#REF!</v>
      </c>
      <c r="K56" s="34"/>
    </row>
    <row r="57" spans="2:14">
      <c r="G57" s="34"/>
      <c r="H57" s="34"/>
      <c r="J57" s="34"/>
      <c r="K57" s="34"/>
    </row>
    <row r="58" spans="2:14" ht="18" thickBot="1">
      <c r="B58" s="23" t="s">
        <v>196</v>
      </c>
      <c r="C58" s="24" t="s">
        <v>100</v>
      </c>
      <c r="D58" s="24" t="s">
        <v>197</v>
      </c>
      <c r="E58" s="25" t="s">
        <v>198</v>
      </c>
      <c r="G58" s="34"/>
      <c r="H58" s="34"/>
      <c r="J58" s="34"/>
      <c r="K58" s="34"/>
    </row>
    <row r="59" spans="2:14" ht="17" thickBot="1">
      <c r="B59" s="13" t="s">
        <v>138</v>
      </c>
      <c r="C59" s="11" t="s">
        <v>248</v>
      </c>
      <c r="D59" s="5" t="s">
        <v>249</v>
      </c>
      <c r="E59" s="21">
        <v>1</v>
      </c>
      <c r="G59" s="34" t="e">
        <f>IF('Enterprise Architecture'!D14="Yes",VLOOKUP('Enterprise Architecture'!C14,SecurityQ2[[Question]:[Value]],2,FALSE),0)</f>
        <v>#N/A</v>
      </c>
      <c r="H59" s="34"/>
      <c r="J59" s="34" t="e">
        <f>IF('Enterprise Architecture'!#REF!="Yes",VLOOKUP('Enterprise Architecture'!C14,SecurityQ2[[Question]:[Value]],2,FALSE),0)</f>
        <v>#REF!</v>
      </c>
      <c r="K59" s="34"/>
    </row>
    <row r="60" spans="2:14" ht="17" thickBot="1">
      <c r="B60" s="13" t="s">
        <v>138</v>
      </c>
      <c r="C60" s="11"/>
      <c r="D60" s="5" t="s">
        <v>250</v>
      </c>
      <c r="E60" s="14">
        <v>1</v>
      </c>
      <c r="G60" s="34" t="e">
        <f>IF('Enterprise Architecture'!D15="Yes",VLOOKUP('Enterprise Architecture'!C15,SecurityQ2[[Question]:[Value]],2,FALSE),0)</f>
        <v>#N/A</v>
      </c>
      <c r="H60" s="34"/>
      <c r="J60" s="34" t="e">
        <f>IF('Enterprise Architecture'!#REF!="Yes",VLOOKUP('Enterprise Architecture'!C15,SecurityQ2[[Question]:[Value]],2,FALSE),0)</f>
        <v>#REF!</v>
      </c>
      <c r="K60" s="34"/>
    </row>
    <row r="61" spans="2:14" ht="17" thickBot="1">
      <c r="B61" s="13" t="s">
        <v>138</v>
      </c>
      <c r="C61" s="11"/>
      <c r="D61" s="5" t="s">
        <v>251</v>
      </c>
      <c r="E61" s="14">
        <v>1</v>
      </c>
      <c r="G61" s="34" t="e">
        <f>IF('Enterprise Architecture'!D16="Yes",VLOOKUP('Enterprise Architecture'!C16,SecurityQ2[[Question]:[Value]],2,FALSE),0)</f>
        <v>#N/A</v>
      </c>
      <c r="H61" s="34"/>
      <c r="J61" s="34" t="e">
        <f>IF('Enterprise Architecture'!#REF!="Yes",VLOOKUP('Enterprise Architecture'!C16,SecurityQ2[[Question]:[Value]],2,FALSE),0)</f>
        <v>#REF!</v>
      </c>
      <c r="K61" s="34"/>
    </row>
    <row r="62" spans="2:14" ht="17" thickBot="1">
      <c r="B62" s="13" t="s">
        <v>138</v>
      </c>
      <c r="C62" s="11"/>
      <c r="D62" s="5" t="s">
        <v>252</v>
      </c>
      <c r="E62" s="14">
        <v>1</v>
      </c>
      <c r="G62" s="34" t="e">
        <f>IF('Enterprise Architecture'!D17="Yes",VLOOKUP('Enterprise Architecture'!C17,SecurityQ2[[Question]:[Value]],2,FALSE),0)</f>
        <v>#N/A</v>
      </c>
      <c r="H62" s="34"/>
      <c r="J62" s="34" t="e">
        <f>IF('Enterprise Architecture'!#REF!="Yes",VLOOKUP('Enterprise Architecture'!C17,SecurityQ2[[Question]:[Value]],2,FALSE),0)</f>
        <v>#REF!</v>
      </c>
      <c r="K62" s="34"/>
    </row>
    <row r="63" spans="2:14" ht="17" thickBot="1">
      <c r="B63" s="13" t="s">
        <v>138</v>
      </c>
      <c r="C63" s="11"/>
      <c r="D63" s="5" t="s">
        <v>253</v>
      </c>
      <c r="E63" s="14">
        <v>1</v>
      </c>
      <c r="G63" s="34">
        <f>IF('Enterprise Architecture'!D18="Yes",VLOOKUP('Enterprise Architecture'!C18,SecurityQ2[[Question]:[Value]],2,FALSE),0)</f>
        <v>0</v>
      </c>
      <c r="H63" s="34"/>
      <c r="J63" s="34" t="e">
        <f>IF('Enterprise Architecture'!#REF!="Yes",VLOOKUP('Enterprise Architecture'!C18,SecurityQ2[[Question]:[Value]],2,FALSE),0)</f>
        <v>#REF!</v>
      </c>
      <c r="K63" s="34"/>
    </row>
    <row r="64" spans="2:14" ht="33" thickBot="1">
      <c r="B64" s="13" t="s">
        <v>138</v>
      </c>
      <c r="C64" s="11"/>
      <c r="D64" s="5" t="s">
        <v>254</v>
      </c>
      <c r="E64" s="14">
        <v>1</v>
      </c>
      <c r="G64" s="34" t="e">
        <f>IF('Enterprise Architecture'!#REF!="Yes",VLOOKUP('Enterprise Architecture'!#REF!,SecurityQ2[[Question]:[Value]],2,FALSE),0)</f>
        <v>#REF!</v>
      </c>
      <c r="H64" s="34" t="e">
        <f>ROUND(SUM(G59:G68),0)/10</f>
        <v>#N/A</v>
      </c>
      <c r="J64" s="34" t="e">
        <f>IF('Enterprise Architecture'!#REF!="Yes",VLOOKUP('Enterprise Architecture'!#REF!,SecurityQ2[[Question]:[Value]],2,FALSE),0)</f>
        <v>#REF!</v>
      </c>
      <c r="K64" s="34" t="e">
        <f>ROUND(SUM(J59:J68),0)/10</f>
        <v>#REF!</v>
      </c>
    </row>
    <row r="65" spans="2:11" ht="17" thickBot="1">
      <c r="B65" s="13" t="s">
        <v>138</v>
      </c>
      <c r="C65" s="11"/>
      <c r="D65" s="5" t="s">
        <v>255</v>
      </c>
      <c r="E65" s="14">
        <v>1</v>
      </c>
      <c r="G65" s="34" t="e">
        <f>IF('Enterprise Architecture'!#REF!="Yes",VLOOKUP('Enterprise Architecture'!#REF!,SecurityQ2[[Question]:[Value]],2,FALSE),0)</f>
        <v>#REF!</v>
      </c>
      <c r="H65" s="35">
        <f>COUNTA('Enterprise Architecture'!D14:'Enterprise Architecture'!#REF!)/COUNTA('Enterprise Architecture'!C14:'Enterprise Architecture'!#REF!)</f>
        <v>1</v>
      </c>
      <c r="J65" s="34" t="e">
        <f>IF('Enterprise Architecture'!#REF!="Yes",VLOOKUP('Enterprise Architecture'!#REF!,SecurityQ2[[Question]:[Value]],2,FALSE),0)</f>
        <v>#REF!</v>
      </c>
      <c r="K65" s="35">
        <f>COUNTA('Enterprise Architecture'!#REF!:'Enterprise Architecture'!#REF!)/COUNTA('Enterprise Architecture'!C14:'Enterprise Architecture'!#REF!)</f>
        <v>1</v>
      </c>
    </row>
    <row r="66" spans="2:11" ht="17" thickBot="1">
      <c r="B66" s="13" t="s">
        <v>138</v>
      </c>
      <c r="C66" s="11"/>
      <c r="D66" s="5" t="s">
        <v>256</v>
      </c>
      <c r="E66" s="14">
        <v>1</v>
      </c>
      <c r="G66" s="34" t="e">
        <f>IF('Enterprise Architecture'!#REF!="Yes",VLOOKUP('Enterprise Architecture'!#REF!,SecurityQ2[[Question]:[Value]],2,FALSE),0)</f>
        <v>#REF!</v>
      </c>
      <c r="H66" s="34"/>
      <c r="J66" s="34" t="e">
        <f>IF('Enterprise Architecture'!#REF!="Yes",VLOOKUP('Enterprise Architecture'!#REF!,SecurityQ2[[Question]:[Value]],2,FALSE),0)</f>
        <v>#REF!</v>
      </c>
      <c r="K66" s="34"/>
    </row>
    <row r="67" spans="2:11" ht="17" thickBot="1">
      <c r="B67" s="13" t="s">
        <v>138</v>
      </c>
      <c r="C67" s="11"/>
      <c r="D67" s="5" t="s">
        <v>257</v>
      </c>
      <c r="E67" s="14">
        <v>1</v>
      </c>
      <c r="G67" s="34" t="e">
        <f>IF('Enterprise Architecture'!#REF!="Yes",VLOOKUP('Enterprise Architecture'!#REF!,SecurityQ2[[Question]:[Value]],2,FALSE),0)</f>
        <v>#REF!</v>
      </c>
      <c r="H67" s="34"/>
      <c r="J67" s="34" t="e">
        <f>IF('Enterprise Architecture'!#REF!="Yes",VLOOKUP('Enterprise Architecture'!#REF!,SecurityQ2[[Question]:[Value]],2,FALSE),0)</f>
        <v>#REF!</v>
      </c>
      <c r="K67" s="34"/>
    </row>
    <row r="68" spans="2:11" ht="16">
      <c r="B68" s="18" t="s">
        <v>138</v>
      </c>
      <c r="C68" s="8"/>
      <c r="D68" s="19" t="s">
        <v>258</v>
      </c>
      <c r="E68" s="20">
        <v>1</v>
      </c>
      <c r="G68" s="34" t="e">
        <f>IF('Enterprise Architecture'!#REF!="Yes",VLOOKUP('Enterprise Architecture'!#REF!,SecurityQ2[[Question]:[Value]],2,FALSE),0)</f>
        <v>#REF!</v>
      </c>
      <c r="H68" s="34"/>
      <c r="J68" s="34" t="e">
        <f>IF('Enterprise Architecture'!#REF!="Yes",VLOOKUP('Enterprise Architecture'!#REF!,SecurityQ2[[Question]:[Value]],2,FALSE),0)</f>
        <v>#REF!</v>
      </c>
      <c r="K68" s="34"/>
    </row>
    <row r="69" spans="2:11">
      <c r="G69" s="34"/>
      <c r="H69" s="34"/>
      <c r="J69" s="34"/>
      <c r="K69" s="34"/>
    </row>
    <row r="70" spans="2:11" ht="18" thickBot="1">
      <c r="B70" s="23" t="s">
        <v>196</v>
      </c>
      <c r="C70" s="24" t="s">
        <v>100</v>
      </c>
      <c r="D70" s="24" t="s">
        <v>197</v>
      </c>
      <c r="E70" s="25" t="s">
        <v>198</v>
      </c>
      <c r="G70" s="34"/>
      <c r="H70" s="34"/>
      <c r="J70" s="34"/>
      <c r="K70" s="34"/>
    </row>
    <row r="71" spans="2:11" ht="17" thickBot="1">
      <c r="B71" s="13" t="s">
        <v>138</v>
      </c>
      <c r="C71" s="11" t="s">
        <v>259</v>
      </c>
      <c r="D71" s="5" t="s">
        <v>260</v>
      </c>
      <c r="E71" s="14">
        <v>0.90900000000000003</v>
      </c>
      <c r="G71" s="34" t="e">
        <f>IF('Enterprise Architecture'!D21="Yes",VLOOKUP('Enterprise Architecture'!C21,SecurityQ3[[Question]:[Value]],2,FALSE),0)</f>
        <v>#N/A</v>
      </c>
      <c r="H71" s="34"/>
      <c r="J71" s="34" t="e">
        <f>IF('Enterprise Architecture'!#REF!="Yes",VLOOKUP('Enterprise Architecture'!C21,SecurityQ3[[Question]:[Value]],2,FALSE),0)</f>
        <v>#REF!</v>
      </c>
      <c r="K71" s="34"/>
    </row>
    <row r="72" spans="2:11" ht="17" thickBot="1">
      <c r="B72" s="13" t="s">
        <v>138</v>
      </c>
      <c r="C72" s="11"/>
      <c r="D72" s="5" t="s">
        <v>261</v>
      </c>
      <c r="E72" s="14">
        <v>0.90900000000000003</v>
      </c>
      <c r="G72" s="34">
        <f>IF('Enterprise Architecture'!D22="Yes",VLOOKUP('Enterprise Architecture'!C22,SecurityQ3[[Question]:[Value]],2,FALSE),0)</f>
        <v>0</v>
      </c>
      <c r="H72" s="34"/>
      <c r="J72" s="34" t="e">
        <f>IF('Enterprise Architecture'!#REF!="Yes",VLOOKUP('Enterprise Architecture'!C22,SecurityQ3[[Question]:[Value]],2,FALSE),0)</f>
        <v>#REF!</v>
      </c>
      <c r="K72" s="34"/>
    </row>
    <row r="73" spans="2:11" ht="17" thickBot="1">
      <c r="B73" s="13" t="s">
        <v>138</v>
      </c>
      <c r="C73" s="11"/>
      <c r="D73" s="5" t="s">
        <v>262</v>
      </c>
      <c r="E73" s="14">
        <v>0.90900000000000003</v>
      </c>
      <c r="G73" s="34">
        <f>IF('Enterprise Architecture'!D23="Yes",VLOOKUP('Enterprise Architecture'!C23,SecurityQ3[[Question]:[Value]],2,FALSE),0)</f>
        <v>0</v>
      </c>
      <c r="H73" s="34"/>
      <c r="J73" s="34" t="e">
        <f>IF('Enterprise Architecture'!#REF!="Yes",VLOOKUP('Enterprise Architecture'!C23,SecurityQ3[[Question]:[Value]],2,FALSE),0)</f>
        <v>#REF!</v>
      </c>
      <c r="K73" s="34"/>
    </row>
    <row r="74" spans="2:11" ht="17" thickBot="1">
      <c r="B74" s="13" t="s">
        <v>138</v>
      </c>
      <c r="C74" s="11"/>
      <c r="D74" s="5" t="s">
        <v>263</v>
      </c>
      <c r="E74" s="14">
        <v>0.90900000000000003</v>
      </c>
      <c r="G74" s="34">
        <f>IF('Enterprise Architecture'!D24="Yes",VLOOKUP('Enterprise Architecture'!C24,SecurityQ3[[Question]:[Value]],2,FALSE),0)</f>
        <v>0</v>
      </c>
      <c r="H74" s="34"/>
      <c r="J74" s="34" t="e">
        <f>IF('Enterprise Architecture'!#REF!="Yes",VLOOKUP('Enterprise Architecture'!C24,SecurityQ3[[Question]:[Value]],2,FALSE),0)</f>
        <v>#REF!</v>
      </c>
      <c r="K74" s="34"/>
    </row>
    <row r="75" spans="2:11" ht="17" thickBot="1">
      <c r="B75" s="13" t="s">
        <v>138</v>
      </c>
      <c r="C75" s="11"/>
      <c r="D75" s="5" t="s">
        <v>264</v>
      </c>
      <c r="E75" s="14">
        <v>0.90900000000000003</v>
      </c>
      <c r="G75" s="34">
        <f>IF('Enterprise Architecture'!D25="Yes",VLOOKUP('Enterprise Architecture'!C25,SecurityQ3[[Question]:[Value]],2,FALSE),0)</f>
        <v>0</v>
      </c>
      <c r="H75" s="34"/>
      <c r="J75" s="34" t="e">
        <f>IF('Enterprise Architecture'!#REF!="Yes",VLOOKUP('Enterprise Architecture'!C25,SecurityQ3[[Question]:[Value]],2,FALSE),0)</f>
        <v>#REF!</v>
      </c>
      <c r="K75" s="34"/>
    </row>
    <row r="76" spans="2:11" ht="17" thickBot="1">
      <c r="B76" s="13" t="s">
        <v>138</v>
      </c>
      <c r="C76" s="11"/>
      <c r="D76" s="6" t="s">
        <v>265</v>
      </c>
      <c r="E76" s="14">
        <v>0.90900000000000003</v>
      </c>
      <c r="G76" s="34" t="e">
        <f>IF('Enterprise Architecture'!#REF!="Yes",VLOOKUP('Enterprise Architecture'!#REF!,SecurityQ3[[Question]:[Value]],2,FALSE),0)</f>
        <v>#REF!</v>
      </c>
      <c r="H76" s="34" t="e">
        <f>ROUND(SUM(G71:G81),0)/10</f>
        <v>#N/A</v>
      </c>
      <c r="J76" s="34" t="e">
        <f>IF('Enterprise Architecture'!#REF!="Yes",VLOOKUP('Enterprise Architecture'!#REF!,SecurityQ3[[Question]:[Value]],2,FALSE),0)</f>
        <v>#REF!</v>
      </c>
      <c r="K76" s="34" t="e">
        <f>ROUND(SUM(J71:J81),0)/10</f>
        <v>#REF!</v>
      </c>
    </row>
    <row r="77" spans="2:11" ht="17" thickBot="1">
      <c r="B77" s="13" t="s">
        <v>138</v>
      </c>
      <c r="C77" s="11"/>
      <c r="D77" s="6" t="s">
        <v>266</v>
      </c>
      <c r="E77" s="14">
        <v>0.90900000000000003</v>
      </c>
      <c r="G77" s="34" t="e">
        <f>IF('Enterprise Architecture'!#REF!="Yes",VLOOKUP('Enterprise Architecture'!#REF!,SecurityQ3[[Question]:[Value]],2,FALSE),0)</f>
        <v>#REF!</v>
      </c>
      <c r="H77" s="35">
        <f>COUNTA('Enterprise Architecture'!D21:'Enterprise Architecture'!#REF!)/COUNTA('Enterprise Architecture'!C21:'Enterprise Architecture'!#REF!)</f>
        <v>1</v>
      </c>
      <c r="J77" s="34" t="e">
        <f>IF('Enterprise Architecture'!#REF!="Yes",VLOOKUP('Enterprise Architecture'!#REF!,SecurityQ3[[Question]:[Value]],2,FALSE),0)</f>
        <v>#REF!</v>
      </c>
      <c r="K77" s="35">
        <f>COUNTA('Enterprise Architecture'!#REF!:'Enterprise Architecture'!#REF!)/COUNTA('Enterprise Architecture'!C21:'Enterprise Architecture'!#REF!)</f>
        <v>1</v>
      </c>
    </row>
    <row r="78" spans="2:11" ht="17" thickBot="1">
      <c r="B78" s="13" t="s">
        <v>138</v>
      </c>
      <c r="C78" s="11"/>
      <c r="D78" s="6" t="s">
        <v>267</v>
      </c>
      <c r="E78" s="14">
        <v>0.90900000000000003</v>
      </c>
      <c r="G78" s="34" t="e">
        <f>IF('Enterprise Architecture'!#REF!="Yes",VLOOKUP('Enterprise Architecture'!#REF!,SecurityQ3[[Question]:[Value]],2,FALSE),0)</f>
        <v>#REF!</v>
      </c>
      <c r="H78" s="34"/>
      <c r="J78" s="34" t="e">
        <f>IF('Enterprise Architecture'!#REF!="Yes",VLOOKUP('Enterprise Architecture'!#REF!,SecurityQ3[[Question]:[Value]],2,FALSE),0)</f>
        <v>#REF!</v>
      </c>
      <c r="K78" s="34"/>
    </row>
    <row r="79" spans="2:11" ht="17" thickBot="1">
      <c r="B79" s="13" t="s">
        <v>138</v>
      </c>
      <c r="C79" s="11"/>
      <c r="D79" s="6" t="s">
        <v>268</v>
      </c>
      <c r="E79" s="14">
        <v>0.90900000000000003</v>
      </c>
      <c r="G79" s="34" t="e">
        <f>IF('Enterprise Architecture'!#REF!="Yes",VLOOKUP('Enterprise Architecture'!#REF!,SecurityQ3[[Question]:[Value]],2,FALSE),0)</f>
        <v>#REF!</v>
      </c>
      <c r="H79" s="34"/>
      <c r="J79" s="34" t="e">
        <f>IF('Enterprise Architecture'!#REF!="Yes",VLOOKUP('Enterprise Architecture'!#REF!,SecurityQ3[[Question]:[Value]],2,FALSE),0)</f>
        <v>#REF!</v>
      </c>
      <c r="K79" s="34"/>
    </row>
    <row r="80" spans="2:11" ht="17" thickBot="1">
      <c r="B80" s="13" t="s">
        <v>138</v>
      </c>
      <c r="C80" s="11"/>
      <c r="D80" s="6" t="s">
        <v>269</v>
      </c>
      <c r="E80" s="14">
        <v>0.90900000000000003</v>
      </c>
      <c r="G80" s="34" t="e">
        <f>IF('Enterprise Architecture'!#REF!="Yes",VLOOKUP('Enterprise Architecture'!#REF!,SecurityQ3[[Question]:[Value]],2,FALSE),0)</f>
        <v>#REF!</v>
      </c>
      <c r="H80" s="34"/>
      <c r="J80" s="34" t="e">
        <f>IF('Enterprise Architecture'!#REF!="Yes",VLOOKUP('Enterprise Architecture'!#REF!,SecurityQ3[[Question]:[Value]],2,FALSE),0)</f>
        <v>#REF!</v>
      </c>
      <c r="K80" s="34"/>
    </row>
    <row r="81" spans="2:11" ht="16">
      <c r="B81" s="18" t="s">
        <v>138</v>
      </c>
      <c r="C81" s="8"/>
      <c r="D81" s="26" t="s">
        <v>270</v>
      </c>
      <c r="E81" s="20">
        <v>0.90900000000000003</v>
      </c>
      <c r="G81" s="34" t="e">
        <f>IF('Enterprise Architecture'!#REF!="Yes",VLOOKUP('Enterprise Architecture'!#REF!,SecurityQ3[[Question]:[Value]],2,FALSE),0)</f>
        <v>#REF!</v>
      </c>
      <c r="H81" s="34"/>
      <c r="J81" s="34" t="e">
        <f>IF('Enterprise Architecture'!#REF!="Yes",VLOOKUP('Enterprise Architecture'!#REF!,SecurityQ3[[Question]:[Value]],2,FALSE),0)</f>
        <v>#REF!</v>
      </c>
      <c r="K81" s="34"/>
    </row>
    <row r="82" spans="2:11">
      <c r="G82" s="34"/>
      <c r="H82" s="34"/>
      <c r="J82" s="34"/>
      <c r="K82" s="34"/>
    </row>
    <row r="83" spans="2:11" ht="18" thickBot="1">
      <c r="B83" s="23" t="s">
        <v>196</v>
      </c>
      <c r="C83" s="24" t="s">
        <v>100</v>
      </c>
      <c r="D83" s="24" t="s">
        <v>197</v>
      </c>
      <c r="E83" s="25" t="s">
        <v>198</v>
      </c>
      <c r="G83" s="34"/>
      <c r="H83" s="34"/>
      <c r="J83" s="34"/>
      <c r="K83" s="34"/>
    </row>
    <row r="84" spans="2:11" ht="17" thickBot="1">
      <c r="B84" s="13" t="s">
        <v>138</v>
      </c>
      <c r="C84" s="11" t="s">
        <v>271</v>
      </c>
      <c r="D84" s="5" t="s">
        <v>272</v>
      </c>
      <c r="E84" s="14">
        <v>1.25</v>
      </c>
      <c r="G84" s="34">
        <f>IF('Enterprise Architecture'!D28="Yes",VLOOKUP('Enterprise Architecture'!C28,SecurityQ4[[Question]:[Value]],2,FALSE),0)</f>
        <v>0</v>
      </c>
      <c r="H84" s="34"/>
      <c r="J84" s="34" t="e">
        <f>IF('Enterprise Architecture'!#REF!="Yes",VLOOKUP('Enterprise Architecture'!C28,SecurityQ4[[Question]:[Value]],2,FALSE),0)</f>
        <v>#REF!</v>
      </c>
      <c r="K84" s="34"/>
    </row>
    <row r="85" spans="2:11" ht="17" thickBot="1">
      <c r="B85" s="13" t="s">
        <v>138</v>
      </c>
      <c r="C85" s="11"/>
      <c r="D85" s="5" t="s">
        <v>273</v>
      </c>
      <c r="E85" s="14">
        <v>1.25</v>
      </c>
      <c r="G85" s="34">
        <f>IF('Enterprise Architecture'!D29="Yes",VLOOKUP('Enterprise Architecture'!C29,SecurityQ4[[Question]:[Value]],2,FALSE),0)</f>
        <v>0</v>
      </c>
      <c r="H85" s="34"/>
      <c r="J85" s="34" t="e">
        <f>IF('Enterprise Architecture'!#REF!="Yes",VLOOKUP('Enterprise Architecture'!C29,SecurityQ4[[Question]:[Value]],2,FALSE),0)</f>
        <v>#REF!</v>
      </c>
      <c r="K85" s="34"/>
    </row>
    <row r="86" spans="2:11" ht="17" thickBot="1">
      <c r="B86" s="13" t="s">
        <v>138</v>
      </c>
      <c r="C86" s="11"/>
      <c r="D86" s="5" t="s">
        <v>274</v>
      </c>
      <c r="E86" s="14">
        <v>1.25</v>
      </c>
      <c r="G86" s="34">
        <f>IF('Enterprise Architecture'!D30="Yes",VLOOKUP('Enterprise Architecture'!C30,SecurityQ4[[Question]:[Value]],2,FALSE),0)</f>
        <v>0</v>
      </c>
      <c r="H86" s="34"/>
      <c r="J86" s="34" t="e">
        <f>IF('Enterprise Architecture'!#REF!="Yes",VLOOKUP('Enterprise Architecture'!C30,SecurityQ4[[Question]:[Value]],2,FALSE),0)</f>
        <v>#REF!</v>
      </c>
      <c r="K86" s="34"/>
    </row>
    <row r="87" spans="2:11" ht="17" thickBot="1">
      <c r="B87" s="13" t="s">
        <v>138</v>
      </c>
      <c r="C87" s="11"/>
      <c r="D87" s="6" t="s">
        <v>275</v>
      </c>
      <c r="E87" s="14">
        <v>1.25</v>
      </c>
      <c r="G87" s="34">
        <f>IF('Enterprise Architecture'!D31="Yes",VLOOKUP('Enterprise Architecture'!C31,SecurityQ4[[Question]:[Value]],2,FALSE),0)</f>
        <v>0</v>
      </c>
      <c r="H87" s="34"/>
      <c r="J87" s="34" t="e">
        <f>IF('Enterprise Architecture'!#REF!="Yes",VLOOKUP('Enterprise Architecture'!C31,SecurityQ4[[Question]:[Value]],2,FALSE),0)</f>
        <v>#REF!</v>
      </c>
      <c r="K87" s="34"/>
    </row>
    <row r="88" spans="2:11" ht="17" thickBot="1">
      <c r="B88" s="13" t="s">
        <v>138</v>
      </c>
      <c r="C88" s="11"/>
      <c r="D88" s="6" t="s">
        <v>276</v>
      </c>
      <c r="E88" s="14">
        <v>1.25</v>
      </c>
      <c r="G88" s="34">
        <f>IF('Enterprise Architecture'!D32="Yes",VLOOKUP('Enterprise Architecture'!C32,SecurityQ4[[Question]:[Value]],2,FALSE),0)</f>
        <v>0</v>
      </c>
      <c r="H88" s="34" t="e">
        <f>ROUND(SUM(G84:G91),0)/10</f>
        <v>#REF!</v>
      </c>
      <c r="J88" s="34" t="e">
        <f>IF('Enterprise Architecture'!#REF!="Yes",VLOOKUP('Enterprise Architecture'!C32,SecurityQ4[[Question]:[Value]],2,FALSE),0)</f>
        <v>#REF!</v>
      </c>
      <c r="K88" s="34" t="e">
        <f>ROUND(SUM(J84:J91),0)/10</f>
        <v>#REF!</v>
      </c>
    </row>
    <row r="89" spans="2:11" ht="17" thickBot="1">
      <c r="B89" s="13" t="s">
        <v>138</v>
      </c>
      <c r="C89" s="11"/>
      <c r="D89" s="6" t="s">
        <v>277</v>
      </c>
      <c r="E89" s="14">
        <v>1.25</v>
      </c>
      <c r="G89" s="34">
        <f>IF('Enterprise Architecture'!D33="Yes",VLOOKUP('Enterprise Architecture'!C33,SecurityQ4[[Question]:[Value]],2,FALSE),0)</f>
        <v>0</v>
      </c>
      <c r="H89" s="35">
        <f>COUNTA('Enterprise Architecture'!D28:'Enterprise Architecture'!D34)/COUNTA('Enterprise Architecture'!C28:'Enterprise Architecture'!C34)</f>
        <v>0</v>
      </c>
      <c r="J89" s="34" t="e">
        <f>IF('Enterprise Architecture'!#REF!="Yes",VLOOKUP('Enterprise Architecture'!C33,SecurityQ4[[Question]:[Value]],2,FALSE),0)</f>
        <v>#REF!</v>
      </c>
      <c r="K89" s="35">
        <f>COUNTA('Enterprise Architecture'!#REF!:'Enterprise Architecture'!#REF!)/COUNTA('Enterprise Architecture'!C28:'Enterprise Architecture'!C34)</f>
        <v>0.16666666666666666</v>
      </c>
    </row>
    <row r="90" spans="2:11" ht="17" thickBot="1">
      <c r="B90" s="13" t="s">
        <v>138</v>
      </c>
      <c r="C90" s="11"/>
      <c r="D90" s="6" t="s">
        <v>278</v>
      </c>
      <c r="E90" s="14">
        <v>1.25</v>
      </c>
      <c r="G90" s="34" t="e">
        <f>IF('Enterprise Architecture'!#REF!="Yes",VLOOKUP('Enterprise Architecture'!#REF!,SecurityQ4[[Question]:[Value]],2,FALSE),0)</f>
        <v>#REF!</v>
      </c>
      <c r="H90" s="34"/>
      <c r="J90" s="34" t="e">
        <f>IF('Enterprise Architecture'!#REF!="Yes",VLOOKUP('Enterprise Architecture'!#REF!,SecurityQ4[[Question]:[Value]],2,FALSE),0)</f>
        <v>#REF!</v>
      </c>
      <c r="K90" s="34"/>
    </row>
    <row r="91" spans="2:11" ht="16">
      <c r="B91" s="18" t="s">
        <v>138</v>
      </c>
      <c r="C91" s="8"/>
      <c r="D91" s="26" t="s">
        <v>279</v>
      </c>
      <c r="E91" s="20">
        <v>1.25</v>
      </c>
      <c r="G91" s="34">
        <f>IF('Enterprise Architecture'!D34="Yes",VLOOKUP('Enterprise Architecture'!C34,SecurityQ4[[Question]:[Value]],2,FALSE),0)</f>
        <v>0</v>
      </c>
      <c r="H91" s="34"/>
      <c r="J91" s="34" t="e">
        <f>IF('Enterprise Architecture'!#REF!="Yes",VLOOKUP('Enterprise Architecture'!C34,SecurityQ4[[Question]:[Value]],2,FALSE),0)</f>
        <v>#REF!</v>
      </c>
      <c r="K91" s="34"/>
    </row>
    <row r="92" spans="2:11">
      <c r="G92" s="34"/>
      <c r="H92" s="34"/>
      <c r="J92" s="34"/>
      <c r="K92" s="34"/>
    </row>
    <row r="93" spans="2:11" ht="18" thickBot="1">
      <c r="B93" s="23" t="s">
        <v>196</v>
      </c>
      <c r="C93" s="24" t="s">
        <v>100</v>
      </c>
      <c r="D93" s="24" t="s">
        <v>197</v>
      </c>
      <c r="E93" s="25" t="s">
        <v>198</v>
      </c>
      <c r="G93" s="34"/>
      <c r="H93" s="34"/>
      <c r="J93" s="34"/>
      <c r="K93" s="34"/>
    </row>
    <row r="94" spans="2:11" ht="17" thickBot="1">
      <c r="B94" s="13" t="s">
        <v>138</v>
      </c>
      <c r="C94" s="11" t="s">
        <v>280</v>
      </c>
      <c r="D94" s="5" t="s">
        <v>281</v>
      </c>
      <c r="E94" s="14">
        <v>1.4285000000000001</v>
      </c>
      <c r="G94" s="34">
        <f>IF('Enterprise Architecture'!D37="Yes",VLOOKUP('Enterprise Architecture'!C37,SecurityQ5[[Question]:[Value]],2,FALSE),0)</f>
        <v>0</v>
      </c>
      <c r="H94" s="34"/>
      <c r="J94" s="34" t="e">
        <f>IF('Enterprise Architecture'!#REF!="Yes",VLOOKUP('Enterprise Architecture'!C37,SecurityQ5[[Question]:[Value]],2,FALSE),0)</f>
        <v>#REF!</v>
      </c>
      <c r="K94" s="34"/>
    </row>
    <row r="95" spans="2:11" ht="17" thickBot="1">
      <c r="B95" s="13" t="s">
        <v>138</v>
      </c>
      <c r="C95" s="11"/>
      <c r="D95" s="5" t="s">
        <v>282</v>
      </c>
      <c r="E95" s="14">
        <v>1.4285000000000001</v>
      </c>
      <c r="G95" s="34">
        <f>IF('Enterprise Architecture'!D38="Yes",VLOOKUP('Enterprise Architecture'!C38,SecurityQ5[[Question]:[Value]],2,FALSE),0)</f>
        <v>0</v>
      </c>
      <c r="H95" s="34"/>
      <c r="J95" s="34" t="e">
        <f>IF('Enterprise Architecture'!#REF!="Yes",VLOOKUP('Enterprise Architecture'!C38,SecurityQ5[[Question]:[Value]],2,FALSE),0)</f>
        <v>#REF!</v>
      </c>
      <c r="K95" s="34"/>
    </row>
    <row r="96" spans="2:11" ht="17" thickBot="1">
      <c r="B96" s="13" t="s">
        <v>138</v>
      </c>
      <c r="C96" s="11"/>
      <c r="D96" s="5" t="s">
        <v>283</v>
      </c>
      <c r="E96" s="14">
        <v>1.4285000000000001</v>
      </c>
      <c r="G96" s="34">
        <f>IF('Enterprise Architecture'!D39="Yes",VLOOKUP('Enterprise Architecture'!C39,SecurityQ5[[Question]:[Value]],2,FALSE),0)</f>
        <v>0</v>
      </c>
      <c r="H96" s="34"/>
      <c r="J96" s="34" t="e">
        <f>IF('Enterprise Architecture'!#REF!="Yes",VLOOKUP('Enterprise Architecture'!C39,SecurityQ5[[Question]:[Value]],2,FALSE),0)</f>
        <v>#REF!</v>
      </c>
      <c r="K96" s="34"/>
    </row>
    <row r="97" spans="2:12" ht="17" thickBot="1">
      <c r="B97" s="13" t="s">
        <v>138</v>
      </c>
      <c r="C97" s="11"/>
      <c r="D97" s="5" t="s">
        <v>284</v>
      </c>
      <c r="E97" s="14">
        <v>1.4285000000000001</v>
      </c>
      <c r="G97" s="34">
        <f>IF('Enterprise Architecture'!D40="Yes",VLOOKUP('Enterprise Architecture'!C40,SecurityQ5[[Question]:[Value]],2,FALSE),0)</f>
        <v>0</v>
      </c>
      <c r="H97" s="34">
        <f>ROUND(SUM(G94:G100),0)/10</f>
        <v>0</v>
      </c>
      <c r="J97" s="34" t="e">
        <f>IF('Enterprise Architecture'!#REF!="Yes",VLOOKUP('Enterprise Architecture'!C40,SecurityQ5[[Question]:[Value]],2,FALSE),0)</f>
        <v>#REF!</v>
      </c>
      <c r="K97" s="34" t="e">
        <f>ROUND(SUM(J94:J100),0)/10</f>
        <v>#REF!</v>
      </c>
    </row>
    <row r="98" spans="2:12" ht="17" thickBot="1">
      <c r="B98" s="13" t="s">
        <v>138</v>
      </c>
      <c r="C98" s="11"/>
      <c r="D98" s="5" t="s">
        <v>285</v>
      </c>
      <c r="E98" s="14">
        <v>1.4285000000000001</v>
      </c>
      <c r="G98" s="34">
        <f>IF('Enterprise Architecture'!D41="Yes",VLOOKUP('Enterprise Architecture'!C41,SecurityQ5[[Question]:[Value]],2,FALSE),0)</f>
        <v>0</v>
      </c>
      <c r="H98" s="35">
        <f>COUNTA('Enterprise Architecture'!D37:'Enterprise Architecture'!D44)/COUNTA('Enterprise Architecture'!C37:'Enterprise Architecture'!C44)</f>
        <v>0</v>
      </c>
      <c r="J98" s="34" t="e">
        <f>IF('Enterprise Architecture'!#REF!="Yes",VLOOKUP('Enterprise Architecture'!C41,SecurityQ5[[Question]:[Value]],2,FALSE),0)</f>
        <v>#REF!</v>
      </c>
      <c r="K98" s="35">
        <f>COUNTA('Enterprise Architecture'!#REF!:'Enterprise Architecture'!#REF!)/COUNTA('Enterprise Architecture'!C37:'Enterprise Architecture'!C44)</f>
        <v>0.125</v>
      </c>
    </row>
    <row r="99" spans="2:12" ht="17" thickBot="1">
      <c r="B99" s="13" t="s">
        <v>138</v>
      </c>
      <c r="C99" s="11"/>
      <c r="D99" s="6" t="s">
        <v>286</v>
      </c>
      <c r="E99" s="14">
        <v>1.4285000000000001</v>
      </c>
      <c r="G99" s="34">
        <f>IF('Enterprise Architecture'!D42="Yes",VLOOKUP('Enterprise Architecture'!C42,SecurityQ5[[Question]:[Value]],2,FALSE),0)</f>
        <v>0</v>
      </c>
      <c r="H99" s="34"/>
      <c r="J99" s="34" t="e">
        <f>IF('Enterprise Architecture'!#REF!="Yes",VLOOKUP('Enterprise Architecture'!C42,SecurityQ5[[Question]:[Value]],2,FALSE),0)</f>
        <v>#REF!</v>
      </c>
      <c r="K99" s="34"/>
    </row>
    <row r="100" spans="2:12" ht="16">
      <c r="B100" s="18" t="s">
        <v>138</v>
      </c>
      <c r="C100" s="8"/>
      <c r="D100" s="26" t="s">
        <v>287</v>
      </c>
      <c r="E100" s="20">
        <v>1.4285000000000001</v>
      </c>
      <c r="G100" s="34">
        <f>IF('Enterprise Architecture'!D44="Yes",VLOOKUP('Enterprise Architecture'!C44,SecurityQ5[[Question]:[Value]],2,FALSE),0)</f>
        <v>0</v>
      </c>
      <c r="H100" s="34"/>
      <c r="J100" s="34" t="e">
        <f>IF('Enterprise Architecture'!#REF!="Yes",VLOOKUP('Enterprise Architecture'!C44,SecurityQ5[[Question]:[Value]],2,FALSE),0)</f>
        <v>#REF!</v>
      </c>
      <c r="K100" s="34"/>
    </row>
    <row r="101" spans="2:12">
      <c r="G101" s="34"/>
      <c r="H101" s="34"/>
      <c r="J101" s="34"/>
      <c r="K101" s="34"/>
    </row>
    <row r="102" spans="2:12">
      <c r="G102" s="34"/>
      <c r="H102" s="34"/>
      <c r="J102" s="34"/>
      <c r="K102" s="34"/>
    </row>
    <row r="103" spans="2:12">
      <c r="G103" s="34"/>
      <c r="H103" s="34"/>
      <c r="J103" s="34"/>
      <c r="K103" s="34"/>
    </row>
    <row r="104" spans="2:12" ht="18" thickBot="1">
      <c r="B104" s="27" t="s">
        <v>196</v>
      </c>
      <c r="C104" s="24" t="s">
        <v>100</v>
      </c>
      <c r="D104" s="24" t="s">
        <v>197</v>
      </c>
      <c r="E104" s="25" t="s">
        <v>198</v>
      </c>
      <c r="G104" s="34"/>
      <c r="H104" s="34"/>
      <c r="J104" s="34"/>
      <c r="K104" s="34"/>
    </row>
    <row r="105" spans="2:12" ht="17" thickBot="1">
      <c r="B105" s="13" t="s">
        <v>288</v>
      </c>
      <c r="C105" s="7" t="s">
        <v>289</v>
      </c>
      <c r="D105" s="6" t="s">
        <v>290</v>
      </c>
      <c r="E105" s="14">
        <v>0.90900000000000003</v>
      </c>
      <c r="G105" s="34" t="e">
        <f>IF(#REF!="Yes",VLOOKUP(#REF!,OperationalExcellenceQ1[[Question]:[Value]],2,FALSE),0)</f>
        <v>#REF!</v>
      </c>
      <c r="H105" s="34"/>
      <c r="J105" s="34" t="e">
        <f>IF(#REF!="Yes",VLOOKUP(#REF!,OperationalExcellenceQ1[[Question]:[Value]],2,FALSE),0)</f>
        <v>#REF!</v>
      </c>
      <c r="K105" s="34"/>
    </row>
    <row r="106" spans="2:12" ht="17" thickBot="1">
      <c r="B106" s="13" t="s">
        <v>288</v>
      </c>
      <c r="C106" s="7"/>
      <c r="D106" s="6" t="s">
        <v>291</v>
      </c>
      <c r="E106" s="14">
        <v>0.90900000000000003</v>
      </c>
      <c r="G106" s="34" t="e">
        <f>IF(#REF!="Yes",VLOOKUP(#REF!,OperationalExcellenceQ1[[Question]:[Value]],2,FALSE),0)</f>
        <v>#REF!</v>
      </c>
      <c r="H106" s="34"/>
      <c r="J106" s="34" t="e">
        <f>IF(#REF!="Yes",VLOOKUP(#REF!,OperationalExcellenceQ1[[Question]:[Value]],2,FALSE),0)</f>
        <v>#REF!</v>
      </c>
      <c r="K106" s="34"/>
    </row>
    <row r="107" spans="2:12" ht="17" thickBot="1">
      <c r="B107" s="13" t="s">
        <v>288</v>
      </c>
      <c r="C107" s="7"/>
      <c r="D107" s="6" t="s">
        <v>292</v>
      </c>
      <c r="E107" s="14">
        <v>0.90900000000000003</v>
      </c>
      <c r="G107" s="34" t="e">
        <f>IF(#REF!="Yes",VLOOKUP(#REF!,OperationalExcellenceQ1[[Question]:[Value]],2,FALSE),0)</f>
        <v>#REF!</v>
      </c>
      <c r="H107" s="34"/>
      <c r="J107" s="34" t="e">
        <f>IF(#REF!="Yes",VLOOKUP(#REF!,OperationalExcellenceQ1[[Question]:[Value]],2,FALSE),0)</f>
        <v>#REF!</v>
      </c>
      <c r="K107" s="34"/>
    </row>
    <row r="108" spans="2:12" ht="17" thickBot="1">
      <c r="B108" s="13" t="s">
        <v>288</v>
      </c>
      <c r="C108" s="7"/>
      <c r="D108" s="6" t="s">
        <v>293</v>
      </c>
      <c r="E108" s="14">
        <v>0.90900000000000003</v>
      </c>
      <c r="G108" s="34" t="e">
        <f>IF(#REF!="Yes",VLOOKUP(#REF!,OperationalExcellenceQ1[[Question]:[Value]],2,FALSE),0)</f>
        <v>#REF!</v>
      </c>
      <c r="H108" s="34"/>
      <c r="J108" s="34" t="e">
        <f>IF(#REF!="Yes",VLOOKUP(#REF!,OperationalExcellenceQ1[[Question]:[Value]],2,FALSE),0)</f>
        <v>#REF!</v>
      </c>
      <c r="K108" s="34"/>
    </row>
    <row r="109" spans="2:12" ht="17" thickBot="1">
      <c r="B109" s="13" t="s">
        <v>288</v>
      </c>
      <c r="C109" s="7"/>
      <c r="D109" s="6" t="s">
        <v>294</v>
      </c>
      <c r="E109" s="14">
        <v>0.90900000000000003</v>
      </c>
      <c r="G109" s="34" t="e">
        <f>IF(#REF!="Yes",VLOOKUP(#REF!,OperationalExcellenceQ1[[Question]:[Value]],2,FALSE),0)</f>
        <v>#REF!</v>
      </c>
      <c r="H109" s="34" t="e">
        <f>ROUND(SUM(G105:G115),0)/10</f>
        <v>#REF!</v>
      </c>
      <c r="J109" s="34" t="e">
        <f>IF(#REF!="Yes",VLOOKUP(#REF!,OperationalExcellenceQ1[[Question]:[Value]],2,FALSE),0)</f>
        <v>#REF!</v>
      </c>
      <c r="K109" s="34" t="e">
        <f>ROUND(SUM(J105:J115),0)/10</f>
        <v>#REF!</v>
      </c>
    </row>
    <row r="110" spans="2:12" ht="17" thickBot="1">
      <c r="B110" s="13" t="s">
        <v>288</v>
      </c>
      <c r="C110" s="7"/>
      <c r="D110" s="6" t="s">
        <v>295</v>
      </c>
      <c r="E110" s="14">
        <v>0.90900000000000003</v>
      </c>
      <c r="G110" s="34" t="e">
        <f>IF(#REF!="Yes",VLOOKUP(#REF!,OperationalExcellenceQ1[[Question]:[Value]],2,FALSE),0)</f>
        <v>#REF!</v>
      </c>
      <c r="H110" s="35">
        <f>COUNTA(#REF!:#REF!)/COUNTA(#REF!:#REF!)</f>
        <v>1</v>
      </c>
      <c r="I110" s="36">
        <f>((H110)+(H121)+(H133)+(H147)+(H158))/5</f>
        <v>1</v>
      </c>
      <c r="J110" s="34" t="e">
        <f>IF(#REF!="Yes",VLOOKUP(#REF!,OperationalExcellenceQ1[[Question]:[Value]],2,FALSE),0)</f>
        <v>#REF!</v>
      </c>
      <c r="K110" s="35">
        <f>COUNTA(#REF!:#REF!)/COUNTA(#REF!:#REF!)</f>
        <v>1</v>
      </c>
      <c r="L110" s="36">
        <f>((K110)+(K121)+(K133)+(K147)+(K158))/5</f>
        <v>1</v>
      </c>
    </row>
    <row r="111" spans="2:12" ht="17" thickBot="1">
      <c r="B111" s="13" t="s">
        <v>288</v>
      </c>
      <c r="C111" s="7"/>
      <c r="D111" s="5" t="s">
        <v>296</v>
      </c>
      <c r="E111" s="14">
        <v>0.90900000000000003</v>
      </c>
      <c r="G111" s="34" t="e">
        <f>IF(#REF!="Yes",VLOOKUP(#REF!,OperationalExcellenceQ1[[Question]:[Value]],2,FALSE),0)</f>
        <v>#REF!</v>
      </c>
      <c r="H111" s="34"/>
      <c r="J111" s="34" t="e">
        <f>IF(#REF!="Yes",VLOOKUP(#REF!,OperationalExcellenceQ1[[Question]:[Value]],2,FALSE),0)</f>
        <v>#REF!</v>
      </c>
      <c r="K111" s="34"/>
    </row>
    <row r="112" spans="2:12" ht="17" thickBot="1">
      <c r="B112" s="13" t="s">
        <v>288</v>
      </c>
      <c r="C112" s="7"/>
      <c r="D112" s="5" t="s">
        <v>297</v>
      </c>
      <c r="E112" s="14">
        <v>0.90900000000000003</v>
      </c>
      <c r="G112" s="34" t="e">
        <f>IF(#REF!="Yes",VLOOKUP(#REF!,OperationalExcellenceQ1[[Question]:[Value]],2,FALSE),0)</f>
        <v>#REF!</v>
      </c>
      <c r="H112" s="34"/>
      <c r="J112" s="34" t="e">
        <f>IF(#REF!="Yes",VLOOKUP(#REF!,OperationalExcellenceQ1[[Question]:[Value]],2,FALSE),0)</f>
        <v>#REF!</v>
      </c>
      <c r="K112" s="34"/>
    </row>
    <row r="113" spans="2:11" ht="17" thickBot="1">
      <c r="B113" s="13" t="s">
        <v>288</v>
      </c>
      <c r="C113" s="7"/>
      <c r="D113" s="6" t="s">
        <v>298</v>
      </c>
      <c r="E113" s="14">
        <v>0.90900000000000003</v>
      </c>
      <c r="G113" s="34" t="e">
        <f>IF(#REF!="Yes",VLOOKUP(#REF!,OperationalExcellenceQ1[[Question]:[Value]],2,FALSE),0)</f>
        <v>#REF!</v>
      </c>
      <c r="H113" s="34"/>
      <c r="J113" s="34" t="e">
        <f>IF(#REF!="Yes",VLOOKUP(#REF!,OperationalExcellenceQ1[[Question]:[Value]],2,FALSE),0)</f>
        <v>#REF!</v>
      </c>
      <c r="K113" s="34"/>
    </row>
    <row r="114" spans="2:11" ht="17" thickBot="1">
      <c r="B114" s="13" t="s">
        <v>288</v>
      </c>
      <c r="C114" s="7"/>
      <c r="D114" s="6" t="s">
        <v>299</v>
      </c>
      <c r="E114" s="14">
        <v>0.90900000000000003</v>
      </c>
      <c r="G114" s="34" t="e">
        <f>IF(#REF!="Yes",VLOOKUP(#REF!,OperationalExcellenceQ1[[Question]:[Value]],2,FALSE),0)</f>
        <v>#REF!</v>
      </c>
      <c r="H114" s="34"/>
      <c r="J114" s="34" t="e">
        <f>IF(#REF!="Yes",VLOOKUP(#REF!,OperationalExcellenceQ1[[Question]:[Value]],2,FALSE),0)</f>
        <v>#REF!</v>
      </c>
      <c r="K114" s="34"/>
    </row>
    <row r="115" spans="2:11" ht="16">
      <c r="B115" s="18" t="s">
        <v>288</v>
      </c>
      <c r="C115" s="9"/>
      <c r="D115" s="26" t="s">
        <v>300</v>
      </c>
      <c r="E115" s="20">
        <v>0.90900000000000003</v>
      </c>
      <c r="G115" s="34" t="e">
        <f>IF(#REF!="Yes",VLOOKUP(#REF!,OperationalExcellenceQ1[[Question]:[Value]],2,FALSE),0)</f>
        <v>#REF!</v>
      </c>
      <c r="H115" s="34"/>
      <c r="J115" s="34" t="e">
        <f>IF(#REF!="Yes",VLOOKUP(#REF!,OperationalExcellenceQ1[[Question]:[Value]],2,FALSE),0)</f>
        <v>#REF!</v>
      </c>
      <c r="K115" s="34"/>
    </row>
    <row r="116" spans="2:11">
      <c r="G116" s="34"/>
      <c r="H116" s="34"/>
      <c r="J116" s="34"/>
      <c r="K116" s="34"/>
    </row>
    <row r="117" spans="2:11" ht="18" thickBot="1">
      <c r="B117" s="27" t="s">
        <v>196</v>
      </c>
      <c r="C117" s="24" t="s">
        <v>100</v>
      </c>
      <c r="D117" s="24" t="s">
        <v>197</v>
      </c>
      <c r="E117" s="25" t="s">
        <v>198</v>
      </c>
      <c r="G117" s="34"/>
      <c r="H117" s="34"/>
      <c r="J117" s="34"/>
      <c r="K117" s="34"/>
    </row>
    <row r="118" spans="2:11" ht="17" thickBot="1">
      <c r="B118" s="13" t="s">
        <v>288</v>
      </c>
      <c r="C118" s="7" t="s">
        <v>301</v>
      </c>
      <c r="D118" s="5" t="s">
        <v>302</v>
      </c>
      <c r="E118" s="14">
        <v>1.6666000000000001</v>
      </c>
      <c r="G118" s="34" t="e">
        <f>IF(#REF!="Yes",VLOOKUP(#REF!,OperationalExcellenceQ2[[Question]:[Value]],2,FALSE),0)</f>
        <v>#REF!</v>
      </c>
      <c r="H118" s="34"/>
      <c r="J118" s="34" t="e">
        <f>IF(#REF!="Yes",VLOOKUP(#REF!,OperationalExcellenceQ2[[Question]:[Value]],2,FALSE),0)</f>
        <v>#REF!</v>
      </c>
      <c r="K118" s="34"/>
    </row>
    <row r="119" spans="2:11" ht="17" thickBot="1">
      <c r="B119" s="13" t="s">
        <v>288</v>
      </c>
      <c r="C119" s="7"/>
      <c r="D119" s="5" t="s">
        <v>303</v>
      </c>
      <c r="E119" s="14">
        <v>1.6666000000000001</v>
      </c>
      <c r="G119" s="34" t="e">
        <f>IF(#REF!="Yes",VLOOKUP(#REF!,OperationalExcellenceQ2[[Question]:[Value]],2,FALSE),0)</f>
        <v>#REF!</v>
      </c>
      <c r="H119" s="34"/>
      <c r="J119" s="34" t="e">
        <f>IF(#REF!="Yes",VLOOKUP(#REF!,OperationalExcellenceQ2[[Question]:[Value]],2,FALSE),0)</f>
        <v>#REF!</v>
      </c>
      <c r="K119" s="34"/>
    </row>
    <row r="120" spans="2:11" ht="17" thickBot="1">
      <c r="B120" s="13" t="s">
        <v>288</v>
      </c>
      <c r="C120" s="7"/>
      <c r="D120" s="5" t="s">
        <v>304</v>
      </c>
      <c r="E120" s="14">
        <v>1.6666000000000001</v>
      </c>
      <c r="G120" s="34" t="e">
        <f>IF(#REF!="Yes",VLOOKUP(#REF!,OperationalExcellenceQ2[[Question]:[Value]],2,FALSE),0)</f>
        <v>#REF!</v>
      </c>
      <c r="H120" s="34" t="e">
        <f>ROUND(SUM(G118:G123),0)/10</f>
        <v>#REF!</v>
      </c>
      <c r="J120" s="34" t="e">
        <f>IF(#REF!="Yes",VLOOKUP(#REF!,OperationalExcellenceQ2[[Question]:[Value]],2,FALSE),0)</f>
        <v>#REF!</v>
      </c>
      <c r="K120" s="34" t="e">
        <f>ROUND(SUM(J118:J123),0)/10</f>
        <v>#REF!</v>
      </c>
    </row>
    <row r="121" spans="2:11" ht="33" thickBot="1">
      <c r="B121" s="13" t="s">
        <v>288</v>
      </c>
      <c r="C121" s="7"/>
      <c r="D121" s="5" t="s">
        <v>305</v>
      </c>
      <c r="E121" s="14">
        <v>1.6666000000000001</v>
      </c>
      <c r="G121" s="34" t="e">
        <f>IF(#REF!="Yes",VLOOKUP(#REF!,OperationalExcellenceQ2[[Question]:[Value]],2,FALSE),0)</f>
        <v>#REF!</v>
      </c>
      <c r="H121" s="35">
        <f>COUNTA(#REF!:#REF!)/COUNTA(#REF!:#REF!)</f>
        <v>1</v>
      </c>
      <c r="J121" s="34" t="e">
        <f>IF(#REF!="Yes",VLOOKUP(#REF!,OperationalExcellenceQ2[[Question]:[Value]],2,FALSE),0)</f>
        <v>#REF!</v>
      </c>
      <c r="K121" s="35">
        <f>COUNTA(#REF!:#REF!)/COUNTA(#REF!:#REF!)</f>
        <v>1</v>
      </c>
    </row>
    <row r="122" spans="2:11" ht="17" thickBot="1">
      <c r="B122" s="13" t="s">
        <v>288</v>
      </c>
      <c r="C122" s="7"/>
      <c r="D122" s="6" t="s">
        <v>306</v>
      </c>
      <c r="E122" s="14">
        <v>1.6666000000000001</v>
      </c>
      <c r="G122" s="34" t="e">
        <f>IF(#REF!="Yes",VLOOKUP(#REF!,OperationalExcellenceQ2[[Question]:[Value]],2,FALSE),0)</f>
        <v>#REF!</v>
      </c>
      <c r="H122" s="34"/>
      <c r="J122" s="34" t="e">
        <f>IF(#REF!="Yes",VLOOKUP(#REF!,OperationalExcellenceQ2[[Question]:[Value]],2,FALSE),0)</f>
        <v>#REF!</v>
      </c>
      <c r="K122" s="34"/>
    </row>
    <row r="123" spans="2:11" ht="16">
      <c r="B123" s="18" t="s">
        <v>288</v>
      </c>
      <c r="C123" s="9"/>
      <c r="D123" s="26" t="s">
        <v>307</v>
      </c>
      <c r="E123" s="20">
        <v>1.6666000000000001</v>
      </c>
      <c r="G123" s="34" t="e">
        <f>IF(#REF!="Yes",VLOOKUP(#REF!,OperationalExcellenceQ2[[Question]:[Value]],2,FALSE),0)</f>
        <v>#REF!</v>
      </c>
      <c r="H123" s="34"/>
      <c r="J123" s="34" t="e">
        <f>IF(#REF!="Yes",VLOOKUP(#REF!,OperationalExcellenceQ2[[Question]:[Value]],2,FALSE),0)</f>
        <v>#REF!</v>
      </c>
      <c r="K123" s="34"/>
    </row>
    <row r="124" spans="2:11">
      <c r="G124" s="34"/>
      <c r="H124" s="34"/>
      <c r="J124" s="34"/>
      <c r="K124" s="34"/>
    </row>
    <row r="125" spans="2:11" ht="18" thickBot="1">
      <c r="B125" s="27" t="s">
        <v>196</v>
      </c>
      <c r="C125" s="24" t="s">
        <v>100</v>
      </c>
      <c r="D125" s="24" t="s">
        <v>197</v>
      </c>
      <c r="E125" s="25" t="s">
        <v>198</v>
      </c>
      <c r="G125" s="34"/>
      <c r="H125" s="34"/>
      <c r="J125" s="34"/>
      <c r="K125" s="34"/>
    </row>
    <row r="126" spans="2:11" ht="17" thickBot="1">
      <c r="B126" s="13" t="s">
        <v>288</v>
      </c>
      <c r="C126" s="11" t="s">
        <v>308</v>
      </c>
      <c r="D126" s="5" t="s">
        <v>309</v>
      </c>
      <c r="E126" s="14">
        <v>0.83330000000000004</v>
      </c>
      <c r="G126" s="34" t="e">
        <f>IF(#REF!="Yes",VLOOKUP(#REF!,OperationalExcellenceQ3[[Question]:[Value]],2,FALSE),0)</f>
        <v>#REF!</v>
      </c>
      <c r="H126" s="34"/>
      <c r="J126" s="34" t="e">
        <f>IF(#REF!="Yes",VLOOKUP(#REF!,OperationalExcellenceQ3[[Question]:[Value]],2,FALSE),0)</f>
        <v>#REF!</v>
      </c>
      <c r="K126" s="34"/>
    </row>
    <row r="127" spans="2:11" ht="17" thickBot="1">
      <c r="B127" s="13" t="s">
        <v>288</v>
      </c>
      <c r="C127" s="11"/>
      <c r="D127" s="5" t="s">
        <v>310</v>
      </c>
      <c r="E127" s="14">
        <v>0.83330000000000004</v>
      </c>
      <c r="G127" s="34" t="e">
        <f>IF(#REF!="Yes",VLOOKUP(#REF!,OperationalExcellenceQ3[[Question]:[Value]],2,FALSE),0)</f>
        <v>#REF!</v>
      </c>
      <c r="H127" s="34"/>
      <c r="J127" s="34" t="e">
        <f>IF(#REF!="Yes",VLOOKUP(#REF!,OperationalExcellenceQ3[[Question]:[Value]],2,FALSE),0)</f>
        <v>#REF!</v>
      </c>
      <c r="K127" s="34"/>
    </row>
    <row r="128" spans="2:11" ht="17" thickBot="1">
      <c r="B128" s="13" t="s">
        <v>288</v>
      </c>
      <c r="C128" s="11"/>
      <c r="D128" s="5" t="s">
        <v>311</v>
      </c>
      <c r="E128" s="14">
        <v>0.83330000000000004</v>
      </c>
      <c r="G128" s="34" t="e">
        <f>IF(#REF!="Yes",VLOOKUP(#REF!,OperationalExcellenceQ3[[Question]:[Value]],2,FALSE),0)</f>
        <v>#REF!</v>
      </c>
      <c r="H128" s="34"/>
      <c r="J128" s="34" t="e">
        <f>IF(#REF!="Yes",VLOOKUP(#REF!,OperationalExcellenceQ3[[Question]:[Value]],2,FALSE),0)</f>
        <v>#REF!</v>
      </c>
      <c r="K128" s="34"/>
    </row>
    <row r="129" spans="2:11" ht="17" thickBot="1">
      <c r="B129" s="13" t="s">
        <v>288</v>
      </c>
      <c r="C129" s="11"/>
      <c r="D129" s="6" t="s">
        <v>312</v>
      </c>
      <c r="E129" s="14">
        <v>0.83330000000000004</v>
      </c>
      <c r="G129" s="34" t="e">
        <f>IF(#REF!="Yes",VLOOKUP(#REF!,OperationalExcellenceQ3[[Question]:[Value]],2,FALSE),0)</f>
        <v>#REF!</v>
      </c>
      <c r="H129" s="34"/>
      <c r="J129" s="34" t="e">
        <f>IF(#REF!="Yes",VLOOKUP(#REF!,OperationalExcellenceQ3[[Question]:[Value]],2,FALSE),0)</f>
        <v>#REF!</v>
      </c>
      <c r="K129" s="34"/>
    </row>
    <row r="130" spans="2:11" ht="17" thickBot="1">
      <c r="B130" s="13" t="s">
        <v>288</v>
      </c>
      <c r="C130" s="11"/>
      <c r="D130" s="6" t="s">
        <v>220</v>
      </c>
      <c r="E130" s="14">
        <v>0.83330000000000004</v>
      </c>
      <c r="G130" s="34" t="e">
        <f>IF(#REF!="Yes",VLOOKUP(#REF!,OperationalExcellenceQ3[[Question]:[Value]],2,FALSE),0)</f>
        <v>#REF!</v>
      </c>
      <c r="H130" s="34"/>
      <c r="J130" s="34" t="e">
        <f>IF(#REF!="Yes",VLOOKUP(#REF!,OperationalExcellenceQ3[[Question]:[Value]],2,FALSE),0)</f>
        <v>#REF!</v>
      </c>
      <c r="K130" s="34"/>
    </row>
    <row r="131" spans="2:11" ht="17" thickBot="1">
      <c r="B131" s="13" t="s">
        <v>288</v>
      </c>
      <c r="C131" s="11"/>
      <c r="D131" s="6" t="s">
        <v>313</v>
      </c>
      <c r="E131" s="14">
        <v>0.83330000000000004</v>
      </c>
      <c r="G131" s="34" t="e">
        <f>IF(#REF!="Yes",VLOOKUP(#REF!,OperationalExcellenceQ3[[Question]:[Value]],2,FALSE),0)</f>
        <v>#REF!</v>
      </c>
      <c r="H131" s="34"/>
      <c r="J131" s="34" t="e">
        <f>IF(#REF!="Yes",VLOOKUP(#REF!,OperationalExcellenceQ3[[Question]:[Value]],2,FALSE),0)</f>
        <v>#REF!</v>
      </c>
      <c r="K131" s="34"/>
    </row>
    <row r="132" spans="2:11" ht="17" thickBot="1">
      <c r="B132" s="13" t="s">
        <v>288</v>
      </c>
      <c r="C132" s="11"/>
      <c r="D132" s="6" t="s">
        <v>314</v>
      </c>
      <c r="E132" s="14">
        <v>0.83330000000000004</v>
      </c>
      <c r="G132" s="34" t="e">
        <f>IF(#REF!="Yes",VLOOKUP(#REF!,OperationalExcellenceQ3[[Question]:[Value]],2,FALSE),0)</f>
        <v>#REF!</v>
      </c>
      <c r="H132" s="34" t="e">
        <f>ROUND(SUM(G126:G137),0)/10</f>
        <v>#REF!</v>
      </c>
      <c r="J132" s="34" t="e">
        <f>IF(#REF!="Yes",VLOOKUP(#REF!,OperationalExcellenceQ3[[Question]:[Value]],2,FALSE),0)</f>
        <v>#REF!</v>
      </c>
      <c r="K132" s="34" t="e">
        <f>ROUND(SUM(J126:J137),0)/10</f>
        <v>#REF!</v>
      </c>
    </row>
    <row r="133" spans="2:11" ht="17" thickBot="1">
      <c r="B133" s="13" t="s">
        <v>288</v>
      </c>
      <c r="C133" s="11"/>
      <c r="D133" s="6" t="s">
        <v>315</v>
      </c>
      <c r="E133" s="14">
        <v>0.83330000000000004</v>
      </c>
      <c r="G133" s="34" t="e">
        <f>IF(#REF!="Yes",VLOOKUP(#REF!,OperationalExcellenceQ3[[Question]:[Value]],2,FALSE),0)</f>
        <v>#REF!</v>
      </c>
      <c r="H133" s="35">
        <f>COUNTA(#REF!:#REF!)/COUNTA(#REF!:#REF!)</f>
        <v>1</v>
      </c>
      <c r="J133" s="34" t="e">
        <f>IF(#REF!="Yes",VLOOKUP(#REF!,OperationalExcellenceQ3[[Question]:[Value]],2,FALSE),0)</f>
        <v>#REF!</v>
      </c>
      <c r="K133" s="35">
        <f>COUNTA(#REF!:#REF!)/COUNTA(#REF!:#REF!)</f>
        <v>1</v>
      </c>
    </row>
    <row r="134" spans="2:11" ht="17" thickBot="1">
      <c r="B134" s="13" t="s">
        <v>288</v>
      </c>
      <c r="C134" s="11"/>
      <c r="D134" s="6" t="s">
        <v>316</v>
      </c>
      <c r="E134" s="14">
        <v>0.83330000000000004</v>
      </c>
      <c r="G134" s="34" t="e">
        <f>IF(#REF!="Yes",VLOOKUP(#REF!,OperationalExcellenceQ3[[Question]:[Value]],2,FALSE),0)</f>
        <v>#REF!</v>
      </c>
      <c r="H134" s="34"/>
      <c r="J134" s="34" t="e">
        <f>IF(#REF!="Yes",VLOOKUP(#REF!,OperationalExcellenceQ3[[Question]:[Value]],2,FALSE),0)</f>
        <v>#REF!</v>
      </c>
      <c r="K134" s="34"/>
    </row>
    <row r="135" spans="2:11" ht="17" thickBot="1">
      <c r="B135" s="13" t="s">
        <v>288</v>
      </c>
      <c r="C135" s="11"/>
      <c r="D135" s="6" t="s">
        <v>317</v>
      </c>
      <c r="E135" s="14">
        <v>0.83330000000000004</v>
      </c>
      <c r="G135" s="34" t="e">
        <f>IF(#REF!="Yes",VLOOKUP(#REF!,OperationalExcellenceQ3[[Question]:[Value]],2,FALSE),0)</f>
        <v>#REF!</v>
      </c>
      <c r="H135" s="34"/>
      <c r="J135" s="34" t="e">
        <f>IF(#REF!="Yes",VLOOKUP(#REF!,OperationalExcellenceQ3[[Question]:[Value]],2,FALSE),0)</f>
        <v>#REF!</v>
      </c>
      <c r="K135" s="34"/>
    </row>
    <row r="136" spans="2:11" ht="17" thickBot="1">
      <c r="B136" s="13" t="s">
        <v>288</v>
      </c>
      <c r="C136" s="11"/>
      <c r="D136" s="6" t="s">
        <v>318</v>
      </c>
      <c r="E136" s="14">
        <v>0.83330000000000004</v>
      </c>
      <c r="G136" s="34" t="e">
        <f>IF(#REF!="Yes",VLOOKUP(#REF!,OperationalExcellenceQ3[[Question]:[Value]],2,FALSE),0)</f>
        <v>#REF!</v>
      </c>
      <c r="H136" s="34"/>
      <c r="J136" s="34" t="e">
        <f>IF(#REF!="Yes",VLOOKUP(#REF!,OperationalExcellenceQ3[[Question]:[Value]],2,FALSE),0)</f>
        <v>#REF!</v>
      </c>
      <c r="K136" s="34"/>
    </row>
    <row r="137" spans="2:11" ht="16">
      <c r="B137" s="18" t="s">
        <v>288</v>
      </c>
      <c r="C137" s="8"/>
      <c r="D137" s="26" t="s">
        <v>319</v>
      </c>
      <c r="E137" s="20">
        <v>0.83330000000000004</v>
      </c>
      <c r="G137" s="34" t="e">
        <f>IF(#REF!="Yes",VLOOKUP(#REF!,OperationalExcellenceQ3[[Question]:[Value]],2,FALSE),0)</f>
        <v>#REF!</v>
      </c>
      <c r="H137" s="34"/>
      <c r="J137" s="34" t="e">
        <f>IF(#REF!="Yes",VLOOKUP(#REF!,OperationalExcellenceQ3[[Question]:[Value]],2,FALSE),0)</f>
        <v>#REF!</v>
      </c>
      <c r="K137" s="34"/>
    </row>
    <row r="138" spans="2:11">
      <c r="G138" s="34"/>
      <c r="H138" s="34"/>
      <c r="J138" s="34"/>
      <c r="K138" s="34"/>
    </row>
    <row r="139" spans="2:11" ht="18" thickBot="1">
      <c r="B139" s="27" t="s">
        <v>196</v>
      </c>
      <c r="C139" s="24" t="s">
        <v>100</v>
      </c>
      <c r="D139" s="24" t="s">
        <v>197</v>
      </c>
      <c r="E139" s="25" t="s">
        <v>198</v>
      </c>
      <c r="G139" s="34"/>
      <c r="H139" s="34"/>
      <c r="J139" s="34"/>
      <c r="K139" s="34"/>
    </row>
    <row r="140" spans="2:11" ht="17" thickBot="1">
      <c r="B140" s="13" t="s">
        <v>288</v>
      </c>
      <c r="C140" s="11" t="s">
        <v>320</v>
      </c>
      <c r="D140" s="5" t="s">
        <v>321</v>
      </c>
      <c r="E140" s="14">
        <v>0.83330000000000004</v>
      </c>
      <c r="G140" s="34" t="e">
        <f>IF(#REF!="Yes",VLOOKUP(#REF!,OperationalExcellenceQ4[[Question]:[Value]],2,FALSE),0)</f>
        <v>#REF!</v>
      </c>
      <c r="H140" s="34"/>
      <c r="J140" s="34" t="e">
        <f>IF(#REF!="Yes",VLOOKUP(#REF!,OperationalExcellenceQ4[[Question]:[Value]],2,FALSE),0)</f>
        <v>#REF!</v>
      </c>
      <c r="K140" s="34"/>
    </row>
    <row r="141" spans="2:11" ht="17" thickBot="1">
      <c r="B141" s="13" t="s">
        <v>288</v>
      </c>
      <c r="C141" s="11"/>
      <c r="D141" s="5" t="s">
        <v>322</v>
      </c>
      <c r="E141" s="14">
        <v>0.83330000000000004</v>
      </c>
      <c r="G141" s="34" t="e">
        <f>IF(#REF!="Yes",VLOOKUP(#REF!,OperationalExcellenceQ4[[Question]:[Value]],2,FALSE),0)</f>
        <v>#REF!</v>
      </c>
      <c r="H141" s="34"/>
      <c r="J141" s="34" t="e">
        <f>IF(#REF!="Yes",VLOOKUP(#REF!,OperationalExcellenceQ4[[Question]:[Value]],2,FALSE),0)</f>
        <v>#REF!</v>
      </c>
      <c r="K141" s="34"/>
    </row>
    <row r="142" spans="2:11" ht="17" thickBot="1">
      <c r="B142" s="13" t="s">
        <v>288</v>
      </c>
      <c r="C142" s="11"/>
      <c r="D142" s="5" t="s">
        <v>323</v>
      </c>
      <c r="E142" s="14">
        <v>0.83330000000000004</v>
      </c>
      <c r="G142" s="34" t="e">
        <f>IF(#REF!="Yes",VLOOKUP(#REF!,OperationalExcellenceQ4[[Question]:[Value]],2,FALSE),0)</f>
        <v>#REF!</v>
      </c>
      <c r="H142" s="34"/>
      <c r="J142" s="34" t="e">
        <f>IF(#REF!="Yes",VLOOKUP(#REF!,OperationalExcellenceQ4[[Question]:[Value]],2,FALSE),0)</f>
        <v>#REF!</v>
      </c>
      <c r="K142" s="34"/>
    </row>
    <row r="143" spans="2:11" ht="17" thickBot="1">
      <c r="B143" s="13" t="s">
        <v>288</v>
      </c>
      <c r="C143" s="11"/>
      <c r="D143" s="5" t="s">
        <v>324</v>
      </c>
      <c r="E143" s="14">
        <v>0.83330000000000004</v>
      </c>
      <c r="G143" s="34" t="e">
        <f>IF(#REF!="Yes",VLOOKUP(#REF!,OperationalExcellenceQ4[[Question]:[Value]],2,FALSE),0)</f>
        <v>#REF!</v>
      </c>
      <c r="H143" s="34"/>
      <c r="J143" s="34" t="e">
        <f>IF(#REF!="Yes",VLOOKUP(#REF!,OperationalExcellenceQ4[[Question]:[Value]],2,FALSE),0)</f>
        <v>#REF!</v>
      </c>
      <c r="K143" s="34"/>
    </row>
    <row r="144" spans="2:11" ht="17" thickBot="1">
      <c r="B144" s="13" t="s">
        <v>288</v>
      </c>
      <c r="C144" s="11"/>
      <c r="D144" s="5" t="s">
        <v>325</v>
      </c>
      <c r="E144" s="14">
        <v>0.83330000000000004</v>
      </c>
      <c r="G144" s="34" t="e">
        <f>IF(#REF!="Yes",VLOOKUP(#REF!,OperationalExcellenceQ4[[Question]:[Value]],2,FALSE),0)</f>
        <v>#REF!</v>
      </c>
      <c r="H144" s="34"/>
      <c r="J144" s="34" t="e">
        <f>IF(#REF!="Yes",VLOOKUP(#REF!,OperationalExcellenceQ4[[Question]:[Value]],2,FALSE),0)</f>
        <v>#REF!</v>
      </c>
      <c r="K144" s="34"/>
    </row>
    <row r="145" spans="2:11" ht="17" thickBot="1">
      <c r="B145" s="13" t="s">
        <v>288</v>
      </c>
      <c r="C145" s="11"/>
      <c r="D145" s="5" t="s">
        <v>326</v>
      </c>
      <c r="E145" s="14">
        <v>0.83330000000000004</v>
      </c>
      <c r="G145" s="34" t="e">
        <f>IF(#REF!="Yes",VLOOKUP(#REF!,OperationalExcellenceQ4[[Question]:[Value]],2,FALSE),0)</f>
        <v>#REF!</v>
      </c>
      <c r="H145" s="34"/>
      <c r="J145" s="34" t="e">
        <f>IF(#REF!="Yes",VLOOKUP(#REF!,OperationalExcellenceQ4[[Question]:[Value]],2,FALSE),0)</f>
        <v>#REF!</v>
      </c>
      <c r="K145" s="34"/>
    </row>
    <row r="146" spans="2:11" ht="33" thickBot="1">
      <c r="B146" s="13" t="s">
        <v>288</v>
      </c>
      <c r="C146" s="11"/>
      <c r="D146" s="5" t="s">
        <v>327</v>
      </c>
      <c r="E146" s="14">
        <v>0.83330000000000004</v>
      </c>
      <c r="G146" s="34" t="e">
        <f>IF(#REF!="Yes",VLOOKUP(#REF!,OperationalExcellenceQ4[[Question]:[Value]],2,FALSE),0)</f>
        <v>#REF!</v>
      </c>
      <c r="H146" s="34" t="e">
        <f>ROUND(SUM(G140:G151),0)/10</f>
        <v>#REF!</v>
      </c>
      <c r="J146" s="34" t="e">
        <f>IF(#REF!="Yes",VLOOKUP(#REF!,OperationalExcellenceQ4[[Question]:[Value]],2,FALSE),0)</f>
        <v>#REF!</v>
      </c>
      <c r="K146" s="34" t="e">
        <f>ROUND(SUM(J140:J151),0)/10</f>
        <v>#REF!</v>
      </c>
    </row>
    <row r="147" spans="2:11" ht="17" thickBot="1">
      <c r="B147" s="13" t="s">
        <v>288</v>
      </c>
      <c r="C147" s="11"/>
      <c r="D147" s="6" t="s">
        <v>328</v>
      </c>
      <c r="E147" s="14">
        <v>0.83330000000000004</v>
      </c>
      <c r="G147" s="34" t="e">
        <f>IF(#REF!="Yes",VLOOKUP(#REF!,OperationalExcellenceQ4[[Question]:[Value]],2,FALSE),0)</f>
        <v>#REF!</v>
      </c>
      <c r="H147" s="35">
        <f>COUNTA(#REF!:#REF!)/COUNTA(#REF!:#REF!)</f>
        <v>1</v>
      </c>
      <c r="J147" s="34" t="e">
        <f>IF(#REF!="Yes",VLOOKUP(#REF!,OperationalExcellenceQ4[[Question]:[Value]],2,FALSE),0)</f>
        <v>#REF!</v>
      </c>
      <c r="K147" s="35">
        <f>COUNTA(#REF!:#REF!)/COUNTA(#REF!:#REF!)</f>
        <v>1</v>
      </c>
    </row>
    <row r="148" spans="2:11" ht="17" thickBot="1">
      <c r="B148" s="13" t="s">
        <v>288</v>
      </c>
      <c r="C148" s="11"/>
      <c r="D148" s="6" t="s">
        <v>329</v>
      </c>
      <c r="E148" s="14">
        <v>0.83330000000000004</v>
      </c>
      <c r="G148" s="34" t="e">
        <f>IF(#REF!="Yes",VLOOKUP(#REF!,OperationalExcellenceQ4[[Question]:[Value]],2,FALSE),0)</f>
        <v>#REF!</v>
      </c>
      <c r="H148" s="34"/>
      <c r="J148" s="34" t="e">
        <f>IF(#REF!="Yes",VLOOKUP(#REF!,OperationalExcellenceQ4[[Question]:[Value]],2,FALSE),0)</f>
        <v>#REF!</v>
      </c>
      <c r="K148" s="34"/>
    </row>
    <row r="149" spans="2:11" ht="17" thickBot="1">
      <c r="B149" s="13" t="s">
        <v>288</v>
      </c>
      <c r="C149" s="11"/>
      <c r="D149" s="6" t="s">
        <v>330</v>
      </c>
      <c r="E149" s="14">
        <v>0.83330000000000004</v>
      </c>
      <c r="G149" s="34" t="e">
        <f>IF(#REF!="Yes",VLOOKUP(#REF!,OperationalExcellenceQ4[[Question]:[Value]],2,FALSE),0)</f>
        <v>#REF!</v>
      </c>
      <c r="H149" s="34"/>
      <c r="J149" s="34" t="e">
        <f>IF(#REF!="Yes",VLOOKUP(#REF!,OperationalExcellenceQ4[[Question]:[Value]],2,FALSE),0)</f>
        <v>#REF!</v>
      </c>
      <c r="K149" s="34"/>
    </row>
    <row r="150" spans="2:11" ht="17" thickBot="1">
      <c r="B150" s="13" t="s">
        <v>288</v>
      </c>
      <c r="C150" s="11"/>
      <c r="D150" s="6" t="s">
        <v>331</v>
      </c>
      <c r="E150" s="14">
        <v>0.83330000000000004</v>
      </c>
      <c r="G150" s="34" t="e">
        <f>IF(#REF!="Yes",VLOOKUP(#REF!,OperationalExcellenceQ4[[Question]:[Value]],2,FALSE),0)</f>
        <v>#REF!</v>
      </c>
      <c r="H150" s="34"/>
      <c r="J150" s="34" t="e">
        <f>IF(#REF!="Yes",VLOOKUP(#REF!,OperationalExcellenceQ4[[Question]:[Value]],2,FALSE),0)</f>
        <v>#REF!</v>
      </c>
      <c r="K150" s="34"/>
    </row>
    <row r="151" spans="2:11" ht="16">
      <c r="B151" s="18" t="s">
        <v>288</v>
      </c>
      <c r="C151" s="8"/>
      <c r="D151" s="26" t="s">
        <v>332</v>
      </c>
      <c r="E151" s="20">
        <v>0.83330000000000004</v>
      </c>
      <c r="G151" s="34" t="e">
        <f>IF(#REF!="Yes",VLOOKUP(#REF!,OperationalExcellenceQ4[[Question]:[Value]],2,FALSE),0)</f>
        <v>#REF!</v>
      </c>
      <c r="H151" s="34"/>
      <c r="J151" s="34" t="e">
        <f>IF(#REF!="Yes",VLOOKUP(#REF!,OperationalExcellenceQ4[[Question]:[Value]],2,FALSE),0)</f>
        <v>#REF!</v>
      </c>
      <c r="K151" s="34"/>
    </row>
    <row r="152" spans="2:11">
      <c r="G152" s="34"/>
      <c r="H152" s="34"/>
      <c r="J152" s="34"/>
      <c r="K152" s="34"/>
    </row>
    <row r="153" spans="2:11" ht="18" thickBot="1">
      <c r="B153" s="27" t="s">
        <v>196</v>
      </c>
      <c r="C153" s="24" t="s">
        <v>100</v>
      </c>
      <c r="D153" s="24" t="s">
        <v>197</v>
      </c>
      <c r="E153" s="25" t="s">
        <v>198</v>
      </c>
      <c r="G153" s="34"/>
      <c r="H153" s="34"/>
      <c r="J153" s="34"/>
      <c r="K153" s="34"/>
    </row>
    <row r="154" spans="2:11" ht="33" thickBot="1">
      <c r="B154" s="13" t="s">
        <v>288</v>
      </c>
      <c r="C154" s="11" t="s">
        <v>333</v>
      </c>
      <c r="D154" s="5" t="s">
        <v>334</v>
      </c>
      <c r="E154" s="14">
        <v>1.1111</v>
      </c>
      <c r="G154" s="34" t="e">
        <f>IF(#REF!="Yes",VLOOKUP(#REF!,OperationalExcellenceQ5[[Question]:[Value]],2,FALSE),0)</f>
        <v>#REF!</v>
      </c>
      <c r="H154" s="34"/>
      <c r="J154" s="34" t="e">
        <f>IF(#REF!="Yes",VLOOKUP(#REF!,OperationalExcellenceQ5[[Question]:[Value]],2,FALSE),0)</f>
        <v>#REF!</v>
      </c>
      <c r="K154" s="34"/>
    </row>
    <row r="155" spans="2:11" ht="17" thickBot="1">
      <c r="B155" s="13" t="s">
        <v>288</v>
      </c>
      <c r="C155" s="11"/>
      <c r="D155" s="5" t="s">
        <v>335</v>
      </c>
      <c r="E155" s="14">
        <v>1.1111</v>
      </c>
      <c r="G155" s="34" t="e">
        <f>IF(#REF!="Yes",VLOOKUP(#REF!,OperationalExcellenceQ5[[Question]:[Value]],2,FALSE),0)</f>
        <v>#REF!</v>
      </c>
      <c r="H155" s="34"/>
      <c r="J155" s="34" t="e">
        <f>IF(#REF!="Yes",VLOOKUP(#REF!,OperationalExcellenceQ5[[Question]:[Value]],2,FALSE),0)</f>
        <v>#REF!</v>
      </c>
      <c r="K155" s="34"/>
    </row>
    <row r="156" spans="2:11" ht="17" thickBot="1">
      <c r="B156" s="13" t="s">
        <v>288</v>
      </c>
      <c r="C156" s="11"/>
      <c r="D156" s="5" t="s">
        <v>336</v>
      </c>
      <c r="E156" s="14">
        <v>1.1111</v>
      </c>
      <c r="G156" s="34" t="e">
        <f>IF(#REF!="Yes",VLOOKUP(#REF!,OperationalExcellenceQ5[[Question]:[Value]],2,FALSE),0)</f>
        <v>#REF!</v>
      </c>
      <c r="H156" s="34"/>
      <c r="J156" s="34" t="e">
        <f>IF(#REF!="Yes",VLOOKUP(#REF!,OperationalExcellenceQ5[[Question]:[Value]],2,FALSE),0)</f>
        <v>#REF!</v>
      </c>
      <c r="K156" s="34"/>
    </row>
    <row r="157" spans="2:11" ht="17" thickBot="1">
      <c r="B157" s="13" t="s">
        <v>288</v>
      </c>
      <c r="C157" s="11"/>
      <c r="D157" s="5" t="s">
        <v>337</v>
      </c>
      <c r="E157" s="14">
        <v>1.1111</v>
      </c>
      <c r="G157" s="34" t="e">
        <f>IF(#REF!="Yes",VLOOKUP(#REF!,OperationalExcellenceQ5[[Question]:[Value]],2,FALSE),0)</f>
        <v>#REF!</v>
      </c>
      <c r="H157" s="34" t="e">
        <f>ROUND(SUM(G154:G162),0)/10</f>
        <v>#REF!</v>
      </c>
      <c r="J157" s="34" t="e">
        <f>IF(#REF!="Yes",VLOOKUP(#REF!,OperationalExcellenceQ5[[Question]:[Value]],2,FALSE),0)</f>
        <v>#REF!</v>
      </c>
      <c r="K157" s="34" t="e">
        <f>ROUND(SUM(J154:J162),0)/10</f>
        <v>#REF!</v>
      </c>
    </row>
    <row r="158" spans="2:11" ht="17" thickBot="1">
      <c r="B158" s="13" t="s">
        <v>288</v>
      </c>
      <c r="C158" s="11"/>
      <c r="D158" s="6" t="s">
        <v>338</v>
      </c>
      <c r="E158" s="14">
        <v>1.1111</v>
      </c>
      <c r="G158" s="34" t="e">
        <f>IF(#REF!="Yes",VLOOKUP(#REF!,OperationalExcellenceQ5[[Question]:[Value]],2,FALSE),0)</f>
        <v>#REF!</v>
      </c>
      <c r="H158" s="35">
        <f>COUNTA(#REF!:#REF!)/COUNTA(#REF!:#REF!)</f>
        <v>1</v>
      </c>
      <c r="J158" s="34" t="e">
        <f>IF(#REF!="Yes",VLOOKUP(#REF!,OperationalExcellenceQ5[[Question]:[Value]],2,FALSE),0)</f>
        <v>#REF!</v>
      </c>
      <c r="K158" s="35">
        <f>COUNTA(#REF!:#REF!)/COUNTA(#REF!:#REF!)</f>
        <v>1</v>
      </c>
    </row>
    <row r="159" spans="2:11" ht="17" thickBot="1">
      <c r="B159" s="13" t="s">
        <v>288</v>
      </c>
      <c r="C159" s="11"/>
      <c r="D159" s="6" t="s">
        <v>339</v>
      </c>
      <c r="E159" s="14">
        <v>1.1111</v>
      </c>
      <c r="G159" s="34" t="e">
        <f>IF(#REF!="Yes",VLOOKUP(#REF!,OperationalExcellenceQ5[[Question]:[Value]],2,FALSE),0)</f>
        <v>#REF!</v>
      </c>
      <c r="H159" s="34"/>
      <c r="J159" s="34" t="e">
        <f>IF(#REF!="Yes",VLOOKUP(#REF!,OperationalExcellenceQ5[[Question]:[Value]],2,FALSE),0)</f>
        <v>#REF!</v>
      </c>
      <c r="K159" s="34"/>
    </row>
    <row r="160" spans="2:11" ht="17" thickBot="1">
      <c r="B160" s="13" t="s">
        <v>288</v>
      </c>
      <c r="C160" s="11"/>
      <c r="D160" s="6" t="s">
        <v>340</v>
      </c>
      <c r="E160" s="14">
        <v>1.1111</v>
      </c>
      <c r="G160" s="34" t="e">
        <f>IF(#REF!="Yes",VLOOKUP(#REF!,OperationalExcellenceQ5[[Question]:[Value]],2,FALSE),0)</f>
        <v>#REF!</v>
      </c>
      <c r="H160" s="34"/>
      <c r="J160" s="34" t="e">
        <f>IF(#REF!="Yes",VLOOKUP(#REF!,OperationalExcellenceQ5[[Question]:[Value]],2,FALSE),0)</f>
        <v>#REF!</v>
      </c>
      <c r="K160" s="34"/>
    </row>
    <row r="161" spans="2:12" ht="17" thickBot="1">
      <c r="B161" s="13" t="s">
        <v>288</v>
      </c>
      <c r="C161" s="11"/>
      <c r="D161" s="6" t="s">
        <v>341</v>
      </c>
      <c r="E161" s="14">
        <v>1.1111</v>
      </c>
      <c r="G161" s="34" t="e">
        <f>IF(#REF!="Yes",VLOOKUP(#REF!,OperationalExcellenceQ5[[Question]:[Value]],2,FALSE),0)</f>
        <v>#REF!</v>
      </c>
      <c r="H161" s="34"/>
      <c r="J161" s="34" t="e">
        <f>IF(#REF!="Yes",VLOOKUP(#REF!,OperationalExcellenceQ5[[Question]:[Value]],2,FALSE),0)</f>
        <v>#REF!</v>
      </c>
      <c r="K161" s="34"/>
    </row>
    <row r="162" spans="2:12" ht="16">
      <c r="B162" s="18" t="s">
        <v>288</v>
      </c>
      <c r="C162" s="8"/>
      <c r="D162" s="26" t="s">
        <v>342</v>
      </c>
      <c r="E162" s="20">
        <v>1.1111</v>
      </c>
      <c r="G162" s="34" t="e">
        <f>IF(#REF!="Yes",VLOOKUP(#REF!,OperationalExcellenceQ5[[Question]:[Value]],2,FALSE),0)</f>
        <v>#REF!</v>
      </c>
      <c r="H162" s="34"/>
      <c r="J162" s="34" t="e">
        <f>IF(#REF!="Yes",VLOOKUP(#REF!,OperationalExcellenceQ5[[Question]:[Value]],2,FALSE),0)</f>
        <v>#REF!</v>
      </c>
      <c r="K162" s="34"/>
    </row>
    <row r="163" spans="2:12">
      <c r="G163" s="34"/>
      <c r="H163" s="34"/>
      <c r="J163" s="34"/>
      <c r="K163" s="34"/>
    </row>
    <row r="164" spans="2:12">
      <c r="G164" s="34"/>
      <c r="H164" s="34"/>
      <c r="J164" s="34"/>
      <c r="K164" s="34"/>
    </row>
    <row r="165" spans="2:12">
      <c r="G165" s="34"/>
      <c r="H165" s="34"/>
      <c r="J165" s="34"/>
      <c r="K165" s="34"/>
    </row>
    <row r="166" spans="2:12" ht="18" thickBot="1">
      <c r="B166" s="27" t="s">
        <v>196</v>
      </c>
      <c r="C166" s="24" t="s">
        <v>100</v>
      </c>
      <c r="D166" s="24" t="s">
        <v>197</v>
      </c>
      <c r="E166" s="25" t="s">
        <v>198</v>
      </c>
      <c r="G166" s="34"/>
      <c r="H166" s="34"/>
      <c r="J166" s="34"/>
      <c r="K166" s="34"/>
    </row>
    <row r="167" spans="2:12" ht="17" thickBot="1">
      <c r="B167" s="13" t="s">
        <v>343</v>
      </c>
      <c r="C167" s="7" t="s">
        <v>344</v>
      </c>
      <c r="D167" s="6" t="s">
        <v>345</v>
      </c>
      <c r="E167" s="28">
        <v>1.4285000000000001</v>
      </c>
      <c r="G167" s="34" t="e">
        <f>IF(#REF!="Yes",VLOOKUP(#REF!,PerformanceEfficiencyQ1[[Question]:[Value]],2,FALSE),0)</f>
        <v>#REF!</v>
      </c>
      <c r="H167" s="34"/>
      <c r="J167" s="34" t="e">
        <f>IF(#REF!="Yes",VLOOKUP(#REF!,PerformanceEfficiencyQ1[[Question]:[Value]],2,FALSE),0)</f>
        <v>#REF!</v>
      </c>
      <c r="K167" s="34"/>
    </row>
    <row r="168" spans="2:12" ht="33" thickBot="1">
      <c r="B168" s="13" t="s">
        <v>343</v>
      </c>
      <c r="C168" s="7"/>
      <c r="D168" s="6" t="s">
        <v>346</v>
      </c>
      <c r="E168" s="28">
        <v>1.4285000000000001</v>
      </c>
      <c r="G168" s="34" t="e">
        <f>IF(#REF!="Yes",VLOOKUP(#REF!,PerformanceEfficiencyQ1[[Question]:[Value]],2,FALSE),0)</f>
        <v>#REF!</v>
      </c>
      <c r="H168" s="34"/>
      <c r="J168" s="34" t="e">
        <f>IF(#REF!="Yes",VLOOKUP(#REF!,PerformanceEfficiencyQ1[[Question]:[Value]],2,FALSE),0)</f>
        <v>#REF!</v>
      </c>
      <c r="K168" s="34"/>
    </row>
    <row r="169" spans="2:12" ht="17" thickBot="1">
      <c r="B169" s="13" t="s">
        <v>343</v>
      </c>
      <c r="C169" s="7"/>
      <c r="D169" s="6" t="s">
        <v>347</v>
      </c>
      <c r="E169" s="28">
        <v>1.4285000000000001</v>
      </c>
      <c r="G169" s="34" t="e">
        <f>IF(#REF!="Yes",VLOOKUP(#REF!,PerformanceEfficiencyQ1[[Question]:[Value]],2,FALSE),0)</f>
        <v>#REF!</v>
      </c>
      <c r="H169" s="34"/>
      <c r="J169" s="34" t="e">
        <f>IF(#REF!="Yes",VLOOKUP(#REF!,PerformanceEfficiencyQ1[[Question]:[Value]],2,FALSE),0)</f>
        <v>#REF!</v>
      </c>
      <c r="K169" s="34"/>
    </row>
    <row r="170" spans="2:12" ht="17" thickBot="1">
      <c r="B170" s="13" t="s">
        <v>343</v>
      </c>
      <c r="C170" s="7"/>
      <c r="D170" s="6" t="s">
        <v>348</v>
      </c>
      <c r="E170" s="28">
        <v>1.4285000000000001</v>
      </c>
      <c r="G170" s="34" t="e">
        <f>IF(#REF!="Yes",VLOOKUP(#REF!,PerformanceEfficiencyQ1[[Question]:[Value]],2,FALSE),0)</f>
        <v>#REF!</v>
      </c>
      <c r="H170" s="34" t="e">
        <f>ROUND(SUM(G167:G173),0)/10</f>
        <v>#REF!</v>
      </c>
      <c r="J170" s="34" t="e">
        <f>IF(#REF!="Yes",VLOOKUP(#REF!,PerformanceEfficiencyQ1[[Question]:[Value]],2,FALSE),0)</f>
        <v>#REF!</v>
      </c>
      <c r="K170" s="34" t="e">
        <f>ROUND(SUM(J167:J173),0)/10</f>
        <v>#REF!</v>
      </c>
    </row>
    <row r="171" spans="2:12" ht="17" thickBot="1">
      <c r="B171" s="13" t="s">
        <v>343</v>
      </c>
      <c r="C171" s="7"/>
      <c r="D171" s="6" t="s">
        <v>349</v>
      </c>
      <c r="E171" s="28">
        <v>1.4285000000000001</v>
      </c>
      <c r="G171" s="34" t="e">
        <f>IF(#REF!="Yes",VLOOKUP(#REF!,PerformanceEfficiencyQ1[[Question]:[Value]],2,FALSE),0)</f>
        <v>#REF!</v>
      </c>
      <c r="H171" s="35">
        <f>COUNTA(#REF!:#REF!)/COUNTA(#REF!:#REF!)</f>
        <v>1</v>
      </c>
      <c r="I171" s="36">
        <f>((H171)+(H184)+(H196)+(H206)+(H216))/5</f>
        <v>1</v>
      </c>
      <c r="J171" s="34" t="e">
        <f>IF(#REF!="Yes",VLOOKUP(#REF!,PerformanceEfficiencyQ1[[Question]:[Value]],2,FALSE),0)</f>
        <v>#REF!</v>
      </c>
      <c r="K171" s="35">
        <f>COUNTA(#REF!:#REF!)/COUNTA(#REF!:#REF!)</f>
        <v>1</v>
      </c>
      <c r="L171" s="36">
        <f>((K171)+(K184)+(K196)+(K206)+(K216))/5</f>
        <v>1</v>
      </c>
    </row>
    <row r="172" spans="2:12" ht="17" thickBot="1">
      <c r="B172" s="13" t="s">
        <v>343</v>
      </c>
      <c r="C172" s="7"/>
      <c r="D172" s="5" t="s">
        <v>350</v>
      </c>
      <c r="E172" s="28">
        <v>1.4285000000000001</v>
      </c>
      <c r="G172" s="34" t="e">
        <f>IF(#REF!="Yes",VLOOKUP(#REF!,PerformanceEfficiencyQ1[[Question]:[Value]],2,FALSE),0)</f>
        <v>#REF!</v>
      </c>
      <c r="H172" s="34"/>
      <c r="J172" s="34" t="e">
        <f>IF(#REF!="Yes",VLOOKUP(#REF!,PerformanceEfficiencyQ1[[Question]:[Value]],2,FALSE),0)</f>
        <v>#REF!</v>
      </c>
      <c r="K172" s="34"/>
    </row>
    <row r="173" spans="2:12" ht="16">
      <c r="B173" s="18" t="s">
        <v>343</v>
      </c>
      <c r="C173" s="9"/>
      <c r="D173" s="19" t="s">
        <v>351</v>
      </c>
      <c r="E173" s="29">
        <v>1.4285000000000001</v>
      </c>
      <c r="G173" s="34" t="e">
        <f>IF(#REF!="Yes",VLOOKUP(#REF!,PerformanceEfficiencyQ1[[Question]:[Value]],2,FALSE),0)</f>
        <v>#REF!</v>
      </c>
      <c r="H173" s="34"/>
      <c r="J173" s="34" t="e">
        <f>IF(#REF!="Yes",VLOOKUP(#REF!,PerformanceEfficiencyQ1[[Question]:[Value]],2,FALSE),0)</f>
        <v>#REF!</v>
      </c>
      <c r="K173" s="34"/>
    </row>
    <row r="174" spans="2:12">
      <c r="C174" s="3"/>
      <c r="D174" s="2"/>
      <c r="E174" s="2"/>
      <c r="G174" s="34"/>
      <c r="H174" s="34"/>
      <c r="J174" s="34"/>
      <c r="K174" s="34"/>
    </row>
    <row r="175" spans="2:12" ht="18" thickBot="1">
      <c r="B175" s="27" t="s">
        <v>196</v>
      </c>
      <c r="C175" s="24" t="s">
        <v>100</v>
      </c>
      <c r="D175" s="24" t="s">
        <v>197</v>
      </c>
      <c r="E175" s="25" t="s">
        <v>198</v>
      </c>
      <c r="G175" s="34"/>
      <c r="H175" s="34"/>
      <c r="J175" s="34"/>
      <c r="K175" s="34"/>
    </row>
    <row r="176" spans="2:12" ht="17" thickBot="1">
      <c r="B176" s="13" t="s">
        <v>343</v>
      </c>
      <c r="C176" s="7" t="s">
        <v>352</v>
      </c>
      <c r="D176" s="6" t="s">
        <v>353</v>
      </c>
      <c r="E176" s="28">
        <v>0.76919999999999999</v>
      </c>
      <c r="G176" s="34" t="e">
        <f>IF(#REF!="Yes",VLOOKUP(#REF!,PerformanceEfficiencyQ2[[Question]:[Value]],2,FALSE),0)</f>
        <v>#REF!</v>
      </c>
      <c r="H176" s="34"/>
      <c r="J176" s="34" t="e">
        <f>IF(#REF!="Yes",VLOOKUP(#REF!,PerformanceEfficiencyQ2[[Question]:[Value]],2,FALSE),0)</f>
        <v>#REF!</v>
      </c>
      <c r="K176" s="34"/>
    </row>
    <row r="177" spans="2:11" ht="17" thickBot="1">
      <c r="B177" s="13" t="s">
        <v>343</v>
      </c>
      <c r="C177" s="7"/>
      <c r="D177" s="6" t="s">
        <v>354</v>
      </c>
      <c r="E177" s="28">
        <v>0.76919999999999999</v>
      </c>
      <c r="G177" s="34" t="e">
        <f>IF(#REF!="Yes",VLOOKUP(#REF!,PerformanceEfficiencyQ2[[Question]:[Value]],2,FALSE),0)</f>
        <v>#REF!</v>
      </c>
      <c r="H177" s="34"/>
      <c r="J177" s="34" t="e">
        <f>IF(#REF!="Yes",VLOOKUP(#REF!,PerformanceEfficiencyQ2[[Question]:[Value]],2,FALSE),0)</f>
        <v>#REF!</v>
      </c>
      <c r="K177" s="34"/>
    </row>
    <row r="178" spans="2:11" ht="17" thickBot="1">
      <c r="B178" s="13" t="s">
        <v>343</v>
      </c>
      <c r="C178" s="7"/>
      <c r="D178" s="6" t="s">
        <v>355</v>
      </c>
      <c r="E178" s="28">
        <v>0.76919999999999999</v>
      </c>
      <c r="G178" s="34" t="e">
        <f>IF(#REF!="Yes",VLOOKUP(#REF!,PerformanceEfficiencyQ2[[Question]:[Value]],2,FALSE),0)</f>
        <v>#REF!</v>
      </c>
      <c r="H178" s="34"/>
      <c r="J178" s="34" t="e">
        <f>IF(#REF!="Yes",VLOOKUP(#REF!,PerformanceEfficiencyQ2[[Question]:[Value]],2,FALSE),0)</f>
        <v>#REF!</v>
      </c>
      <c r="K178" s="34"/>
    </row>
    <row r="179" spans="2:11" ht="17" thickBot="1">
      <c r="B179" s="13" t="s">
        <v>343</v>
      </c>
      <c r="C179" s="7"/>
      <c r="D179" s="6" t="s">
        <v>356</v>
      </c>
      <c r="E179" s="28">
        <v>0.76919999999999999</v>
      </c>
      <c r="G179" s="34" t="e">
        <f>IF(#REF!="Yes",VLOOKUP(#REF!,PerformanceEfficiencyQ2[[Question]:[Value]],2,FALSE),0)</f>
        <v>#REF!</v>
      </c>
      <c r="H179" s="34"/>
      <c r="J179" s="34" t="e">
        <f>IF(#REF!="Yes",VLOOKUP(#REF!,PerformanceEfficiencyQ2[[Question]:[Value]],2,FALSE),0)</f>
        <v>#REF!</v>
      </c>
      <c r="K179" s="34"/>
    </row>
    <row r="180" spans="2:11" ht="17" thickBot="1">
      <c r="B180" s="13" t="s">
        <v>343</v>
      </c>
      <c r="C180" s="7"/>
      <c r="D180" s="6" t="s">
        <v>357</v>
      </c>
      <c r="E180" s="28">
        <v>0.76919999999999999</v>
      </c>
      <c r="G180" s="34" t="e">
        <f>IF(#REF!="Yes",VLOOKUP(#REF!,PerformanceEfficiencyQ2[[Question]:[Value]],2,FALSE),0)</f>
        <v>#REF!</v>
      </c>
      <c r="H180" s="34"/>
      <c r="J180" s="34" t="e">
        <f>IF(#REF!="Yes",VLOOKUP(#REF!,PerformanceEfficiencyQ2[[Question]:[Value]],2,FALSE),0)</f>
        <v>#REF!</v>
      </c>
      <c r="K180" s="34"/>
    </row>
    <row r="181" spans="2:11" ht="17" thickBot="1">
      <c r="B181" s="13" t="s">
        <v>343</v>
      </c>
      <c r="C181" s="7"/>
      <c r="D181" s="5" t="s">
        <v>358</v>
      </c>
      <c r="E181" s="28">
        <v>0.76919999999999999</v>
      </c>
      <c r="G181" s="34" t="e">
        <f>IF(#REF!="Yes",VLOOKUP(#REF!,PerformanceEfficiencyQ2[[Question]:[Value]],2,FALSE),0)</f>
        <v>#REF!</v>
      </c>
      <c r="H181" s="34"/>
      <c r="J181" s="34" t="e">
        <f>IF(#REF!="Yes",VLOOKUP(#REF!,PerformanceEfficiencyQ2[[Question]:[Value]],2,FALSE),0)</f>
        <v>#REF!</v>
      </c>
      <c r="K181" s="34"/>
    </row>
    <row r="182" spans="2:11" ht="17" thickBot="1">
      <c r="B182" s="13" t="s">
        <v>343</v>
      </c>
      <c r="C182" s="7"/>
      <c r="D182" s="5" t="s">
        <v>359</v>
      </c>
      <c r="E182" s="28">
        <v>0.76919999999999999</v>
      </c>
      <c r="G182" s="34" t="e">
        <f>IF(#REF!="Yes",VLOOKUP(#REF!,PerformanceEfficiencyQ2[[Question]:[Value]],2,FALSE),0)</f>
        <v>#REF!</v>
      </c>
      <c r="H182" s="34"/>
      <c r="J182" s="34" t="e">
        <f>IF(#REF!="Yes",VLOOKUP(#REF!,PerformanceEfficiencyQ2[[Question]:[Value]],2,FALSE),0)</f>
        <v>#REF!</v>
      </c>
      <c r="K182" s="34"/>
    </row>
    <row r="183" spans="2:11" ht="17" thickBot="1">
      <c r="B183" s="13" t="s">
        <v>343</v>
      </c>
      <c r="C183" s="7"/>
      <c r="D183" s="5" t="s">
        <v>360</v>
      </c>
      <c r="E183" s="28">
        <v>0.76919999999999999</v>
      </c>
      <c r="G183" s="34" t="e">
        <f>IF(#REF!="Yes",VLOOKUP(#REF!,PerformanceEfficiencyQ2[[Question]:[Value]],2,FALSE),0)</f>
        <v>#REF!</v>
      </c>
      <c r="H183" s="34" t="e">
        <f>ROUND(SUM(G176:G188),0)/10</f>
        <v>#REF!</v>
      </c>
      <c r="J183" s="34" t="e">
        <f>IF(#REF!="Yes",VLOOKUP(#REF!,PerformanceEfficiencyQ2[[Question]:[Value]],2,FALSE),0)</f>
        <v>#REF!</v>
      </c>
      <c r="K183" s="34" t="e">
        <f>ROUND(SUM(J176:J188),0)/10</f>
        <v>#REF!</v>
      </c>
    </row>
    <row r="184" spans="2:11" ht="17" thickBot="1">
      <c r="B184" s="13" t="s">
        <v>343</v>
      </c>
      <c r="C184" s="7"/>
      <c r="D184" s="5" t="s">
        <v>361</v>
      </c>
      <c r="E184" s="28">
        <v>0.76919999999999999</v>
      </c>
      <c r="G184" s="34" t="e">
        <f>IF(#REF!="Yes",VLOOKUP(#REF!,PerformanceEfficiencyQ2[[Question]:[Value]],2,FALSE),0)</f>
        <v>#REF!</v>
      </c>
      <c r="H184" s="35">
        <f>COUNTA(#REF!:#REF!)/COUNTA(#REF!:#REF!)</f>
        <v>1</v>
      </c>
      <c r="J184" s="34" t="e">
        <f>IF(#REF!="Yes",VLOOKUP(#REF!,PerformanceEfficiencyQ2[[Question]:[Value]],2,FALSE),0)</f>
        <v>#REF!</v>
      </c>
      <c r="K184" s="35">
        <f>COUNTA(#REF!:#REF!)/COUNTA(#REF!:#REF!)</f>
        <v>1</v>
      </c>
    </row>
    <row r="185" spans="2:11" ht="17" thickBot="1">
      <c r="B185" s="13" t="s">
        <v>343</v>
      </c>
      <c r="C185" s="7"/>
      <c r="D185" s="5" t="s">
        <v>362</v>
      </c>
      <c r="E185" s="28">
        <v>0.76919999999999999</v>
      </c>
      <c r="G185" s="34" t="e">
        <f>IF(#REF!="Yes",VLOOKUP(#REF!,PerformanceEfficiencyQ2[[Question]:[Value]],2,FALSE),0)</f>
        <v>#REF!</v>
      </c>
      <c r="H185" s="34"/>
      <c r="J185" s="34" t="e">
        <f>IF(#REF!="Yes",VLOOKUP(#REF!,PerformanceEfficiencyQ2[[Question]:[Value]],2,FALSE),0)</f>
        <v>#REF!</v>
      </c>
      <c r="K185" s="34"/>
    </row>
    <row r="186" spans="2:11" ht="17" thickBot="1">
      <c r="B186" s="13" t="s">
        <v>343</v>
      </c>
      <c r="C186" s="7"/>
      <c r="D186" s="5" t="s">
        <v>363</v>
      </c>
      <c r="E186" s="28">
        <v>0.76919999999999999</v>
      </c>
      <c r="G186" s="34" t="e">
        <f>IF(#REF!="Yes",VLOOKUP(#REF!,PerformanceEfficiencyQ2[[Question]:[Value]],2,FALSE),0)</f>
        <v>#REF!</v>
      </c>
      <c r="H186" s="34"/>
      <c r="J186" s="34" t="e">
        <f>IF(#REF!="Yes",VLOOKUP(#REF!,PerformanceEfficiencyQ2[[Question]:[Value]],2,FALSE),0)</f>
        <v>#REF!</v>
      </c>
      <c r="K186" s="34"/>
    </row>
    <row r="187" spans="2:11" ht="17" thickBot="1">
      <c r="B187" s="13" t="s">
        <v>343</v>
      </c>
      <c r="C187" s="7"/>
      <c r="D187" s="5" t="s">
        <v>364</v>
      </c>
      <c r="E187" s="28">
        <v>0.76919999999999999</v>
      </c>
      <c r="G187" s="34" t="e">
        <f>IF(#REF!="Yes",VLOOKUP(#REF!,PerformanceEfficiencyQ2[[Question]:[Value]],2,FALSE),0)</f>
        <v>#REF!</v>
      </c>
      <c r="H187" s="34"/>
      <c r="J187" s="34" t="e">
        <f>IF(#REF!="Yes",VLOOKUP(#REF!,PerformanceEfficiencyQ2[[Question]:[Value]],2,FALSE),0)</f>
        <v>#REF!</v>
      </c>
      <c r="K187" s="34"/>
    </row>
    <row r="188" spans="2:11" ht="16">
      <c r="B188" s="18" t="s">
        <v>343</v>
      </c>
      <c r="C188" s="9"/>
      <c r="D188" s="19" t="s">
        <v>365</v>
      </c>
      <c r="E188" s="29">
        <v>0.76919999999999999</v>
      </c>
      <c r="G188" s="34" t="e">
        <f>IF(#REF!="Yes",VLOOKUP(#REF!,PerformanceEfficiencyQ2[[Question]:[Value]],2,FALSE),0)</f>
        <v>#REF!</v>
      </c>
      <c r="H188" s="34"/>
      <c r="J188" s="34" t="e">
        <f>IF(#REF!="Yes",VLOOKUP(#REF!,PerformanceEfficiencyQ2[[Question]:[Value]],2,FALSE),0)</f>
        <v>#REF!</v>
      </c>
      <c r="K188" s="34"/>
    </row>
    <row r="189" spans="2:11">
      <c r="C189" s="2"/>
      <c r="D189" s="2"/>
      <c r="E189" s="2"/>
      <c r="G189" s="34"/>
      <c r="H189" s="34"/>
      <c r="J189" s="34"/>
      <c r="K189" s="34"/>
    </row>
    <row r="190" spans="2:11">
      <c r="C190" s="2"/>
      <c r="D190" s="2"/>
      <c r="E190" s="2"/>
      <c r="G190" s="34"/>
      <c r="H190" s="34"/>
      <c r="J190" s="34"/>
      <c r="K190" s="34"/>
    </row>
    <row r="191" spans="2:11" ht="18" thickBot="1">
      <c r="B191" s="27" t="s">
        <v>196</v>
      </c>
      <c r="C191" s="24" t="s">
        <v>100</v>
      </c>
      <c r="D191" s="24" t="s">
        <v>197</v>
      </c>
      <c r="E191" s="25" t="s">
        <v>198</v>
      </c>
      <c r="G191" s="34"/>
      <c r="H191" s="34"/>
      <c r="J191" s="34"/>
      <c r="K191" s="34"/>
    </row>
    <row r="192" spans="2:11" ht="17" thickBot="1">
      <c r="B192" s="13" t="s">
        <v>343</v>
      </c>
      <c r="C192" s="7" t="s">
        <v>366</v>
      </c>
      <c r="D192" s="6" t="s">
        <v>367</v>
      </c>
      <c r="E192" s="28">
        <v>1.25</v>
      </c>
      <c r="G192" s="34" t="e">
        <f>IF(#REF!="Yes",VLOOKUP(#REF!,PerformanceEfficiencyQ3[[Question]:[Value]],2,FALSE),0)</f>
        <v>#REF!</v>
      </c>
      <c r="H192" s="34"/>
      <c r="J192" s="34" t="e">
        <f>IF(#REF!="Yes",VLOOKUP(#REF!,PerformanceEfficiencyQ3[[Question]:[Value]],2,FALSE),0)</f>
        <v>#REF!</v>
      </c>
      <c r="K192" s="34"/>
    </row>
    <row r="193" spans="2:11" ht="17" thickBot="1">
      <c r="B193" s="13" t="s">
        <v>343</v>
      </c>
      <c r="C193" s="7"/>
      <c r="D193" s="6" t="s">
        <v>368</v>
      </c>
      <c r="E193" s="28">
        <v>1.25</v>
      </c>
      <c r="G193" s="34" t="e">
        <f>IF(#REF!="Yes",VLOOKUP(#REF!,PerformanceEfficiencyQ3[[Question]:[Value]],2,FALSE),0)</f>
        <v>#REF!</v>
      </c>
      <c r="H193" s="34"/>
      <c r="J193" s="34" t="e">
        <f>IF(#REF!="Yes",VLOOKUP(#REF!,PerformanceEfficiencyQ3[[Question]:[Value]],2,FALSE),0)</f>
        <v>#REF!</v>
      </c>
      <c r="K193" s="34"/>
    </row>
    <row r="194" spans="2:11" ht="17" thickBot="1">
      <c r="B194" s="13" t="s">
        <v>343</v>
      </c>
      <c r="C194" s="7"/>
      <c r="D194" s="6" t="s">
        <v>369</v>
      </c>
      <c r="E194" s="28">
        <v>1.25</v>
      </c>
      <c r="G194" s="34" t="e">
        <f>IF(#REF!="Yes",VLOOKUP(#REF!,PerformanceEfficiencyQ3[[Question]:[Value]],2,FALSE),0)</f>
        <v>#REF!</v>
      </c>
      <c r="H194" s="34"/>
      <c r="J194" s="34" t="e">
        <f>IF(#REF!="Yes",VLOOKUP(#REF!,PerformanceEfficiencyQ3[[Question]:[Value]],2,FALSE),0)</f>
        <v>#REF!</v>
      </c>
      <c r="K194" s="34"/>
    </row>
    <row r="195" spans="2:11" ht="17" thickBot="1">
      <c r="B195" s="13" t="s">
        <v>343</v>
      </c>
      <c r="C195" s="7"/>
      <c r="D195" s="6" t="s">
        <v>370</v>
      </c>
      <c r="E195" s="28">
        <v>1.25</v>
      </c>
      <c r="G195" s="34" t="e">
        <f>IF(#REF!="Yes",VLOOKUP(#REF!,PerformanceEfficiencyQ3[[Question]:[Value]],2,FALSE),0)</f>
        <v>#REF!</v>
      </c>
      <c r="H195" s="34" t="e">
        <f>ROUND(SUM(G192:G199),0)/10</f>
        <v>#REF!</v>
      </c>
      <c r="J195" s="34" t="e">
        <f>IF(#REF!="Yes",VLOOKUP(#REF!,PerformanceEfficiencyQ3[[Question]:[Value]],2,FALSE),0)</f>
        <v>#REF!</v>
      </c>
      <c r="K195" s="34" t="e">
        <f>ROUND(SUM(J192:J199),0)/10</f>
        <v>#REF!</v>
      </c>
    </row>
    <row r="196" spans="2:11" ht="17" thickBot="1">
      <c r="B196" s="13" t="s">
        <v>343</v>
      </c>
      <c r="C196" s="7"/>
      <c r="D196" s="5" t="s">
        <v>371</v>
      </c>
      <c r="E196" s="28">
        <v>1.25</v>
      </c>
      <c r="G196" s="34" t="e">
        <f>IF(#REF!="Yes",VLOOKUP(#REF!,PerformanceEfficiencyQ3[[Question]:[Value]],2,FALSE),0)</f>
        <v>#REF!</v>
      </c>
      <c r="H196" s="35">
        <f>COUNTA(#REF!:#REF!)/COUNTA(#REF!:#REF!)</f>
        <v>1</v>
      </c>
      <c r="J196" s="34" t="e">
        <f>IF(#REF!="Yes",VLOOKUP(#REF!,PerformanceEfficiencyQ3[[Question]:[Value]],2,FALSE),0)</f>
        <v>#REF!</v>
      </c>
      <c r="K196" s="35">
        <f>COUNTA(#REF!:#REF!)/COUNTA(#REF!:#REF!)</f>
        <v>1</v>
      </c>
    </row>
    <row r="197" spans="2:11" ht="17" thickBot="1">
      <c r="B197" s="13" t="s">
        <v>343</v>
      </c>
      <c r="C197" s="7"/>
      <c r="D197" s="5" t="s">
        <v>372</v>
      </c>
      <c r="E197" s="28">
        <v>1.25</v>
      </c>
      <c r="G197" s="34" t="e">
        <f>IF(#REF!="Yes",VLOOKUP(#REF!,PerformanceEfficiencyQ3[[Question]:[Value]],2,FALSE),0)</f>
        <v>#REF!</v>
      </c>
      <c r="H197" s="34"/>
      <c r="J197" s="34" t="e">
        <f>IF(#REF!="Yes",VLOOKUP(#REF!,PerformanceEfficiencyQ3[[Question]:[Value]],2,FALSE),0)</f>
        <v>#REF!</v>
      </c>
      <c r="K197" s="34"/>
    </row>
    <row r="198" spans="2:11" ht="17" thickBot="1">
      <c r="B198" s="13" t="s">
        <v>343</v>
      </c>
      <c r="C198" s="7"/>
      <c r="D198" s="5" t="s">
        <v>373</v>
      </c>
      <c r="E198" s="28">
        <v>1.25</v>
      </c>
      <c r="G198" s="34" t="e">
        <f>IF(#REF!="Yes",VLOOKUP(#REF!,PerformanceEfficiencyQ3[[Question]:[Value]],2,FALSE),0)</f>
        <v>#REF!</v>
      </c>
      <c r="H198" s="34"/>
      <c r="J198" s="34" t="e">
        <f>IF(#REF!="Yes",VLOOKUP(#REF!,PerformanceEfficiencyQ3[[Question]:[Value]],2,FALSE),0)</f>
        <v>#REF!</v>
      </c>
      <c r="K198" s="34"/>
    </row>
    <row r="199" spans="2:11" ht="16">
      <c r="B199" s="18" t="s">
        <v>343</v>
      </c>
      <c r="C199" s="9"/>
      <c r="D199" s="19" t="s">
        <v>374</v>
      </c>
      <c r="E199" s="29">
        <v>1.25</v>
      </c>
      <c r="G199" s="34" t="e">
        <f>IF(#REF!="Yes",VLOOKUP(#REF!,PerformanceEfficiencyQ3[[Question]:[Value]],2,FALSE),0)</f>
        <v>#REF!</v>
      </c>
      <c r="H199" s="34"/>
      <c r="J199" s="34" t="e">
        <f>IF(#REF!="Yes",VLOOKUP(#REF!,PerformanceEfficiencyQ3[[Question]:[Value]],2,FALSE),0)</f>
        <v>#REF!</v>
      </c>
      <c r="K199" s="34"/>
    </row>
    <row r="200" spans="2:11">
      <c r="C200" s="2"/>
      <c r="D200" s="2"/>
      <c r="E200" s="2"/>
      <c r="G200" s="34"/>
      <c r="H200" s="34"/>
      <c r="J200" s="34"/>
      <c r="K200" s="34"/>
    </row>
    <row r="201" spans="2:11" ht="18" thickBot="1">
      <c r="B201" s="27" t="s">
        <v>196</v>
      </c>
      <c r="C201" s="24" t="s">
        <v>100</v>
      </c>
      <c r="D201" s="24" t="s">
        <v>197</v>
      </c>
      <c r="E201" s="25" t="s">
        <v>198</v>
      </c>
      <c r="G201" s="34"/>
      <c r="H201" s="34"/>
      <c r="J201" s="34"/>
      <c r="K201" s="34"/>
    </row>
    <row r="202" spans="2:11" ht="33" thickBot="1">
      <c r="B202" s="13" t="s">
        <v>343</v>
      </c>
      <c r="C202" s="11" t="s">
        <v>375</v>
      </c>
      <c r="D202" s="5" t="s">
        <v>376</v>
      </c>
      <c r="E202" s="28">
        <v>1.25</v>
      </c>
      <c r="G202" s="34" t="e">
        <f>IF(#REF!="Yes",VLOOKUP(#REF!,PerformanceEfficiencyQ4[[Question]:[Value]],2,FALSE),0)</f>
        <v>#REF!</v>
      </c>
      <c r="H202" s="34"/>
      <c r="J202" s="34" t="e">
        <f>IF(#REF!="Yes",VLOOKUP(#REF!,PerformanceEfficiencyQ4[[Question]:[Value]],2,FALSE),0)</f>
        <v>#REF!</v>
      </c>
      <c r="K202" s="34"/>
    </row>
    <row r="203" spans="2:11" ht="17" thickBot="1">
      <c r="B203" s="13" t="s">
        <v>343</v>
      </c>
      <c r="C203" s="11"/>
      <c r="D203" s="5" t="s">
        <v>377</v>
      </c>
      <c r="E203" s="28">
        <v>1.25</v>
      </c>
      <c r="G203" s="34" t="e">
        <f>IF(#REF!="Yes",VLOOKUP(#REF!,PerformanceEfficiencyQ4[[Question]:[Value]],2,FALSE),0)</f>
        <v>#REF!</v>
      </c>
      <c r="H203" s="34"/>
      <c r="J203" s="34" t="e">
        <f>IF(#REF!="Yes",VLOOKUP(#REF!,PerformanceEfficiencyQ4[[Question]:[Value]],2,FALSE),0)</f>
        <v>#REF!</v>
      </c>
      <c r="K203" s="34"/>
    </row>
    <row r="204" spans="2:11" ht="33" thickBot="1">
      <c r="B204" s="13" t="s">
        <v>343</v>
      </c>
      <c r="C204" s="11"/>
      <c r="D204" s="5" t="s">
        <v>378</v>
      </c>
      <c r="E204" s="28">
        <v>1.25</v>
      </c>
      <c r="G204" s="34" t="e">
        <f>IF(#REF!="Yes",VLOOKUP(#REF!,PerformanceEfficiencyQ4[[Question]:[Value]],2,FALSE),0)</f>
        <v>#REF!</v>
      </c>
      <c r="H204" s="34"/>
      <c r="J204" s="34" t="e">
        <f>IF(#REF!="Yes",VLOOKUP(#REF!,PerformanceEfficiencyQ4[[Question]:[Value]],2,FALSE),0)</f>
        <v>#REF!</v>
      </c>
      <c r="K204" s="34"/>
    </row>
    <row r="205" spans="2:11" ht="17" thickBot="1">
      <c r="B205" s="13" t="s">
        <v>343</v>
      </c>
      <c r="C205" s="11"/>
      <c r="D205" s="5" t="s">
        <v>379</v>
      </c>
      <c r="E205" s="28">
        <v>1.25</v>
      </c>
      <c r="G205" s="34" t="e">
        <f>IF(#REF!="Yes",VLOOKUP(#REF!,PerformanceEfficiencyQ4[[Question]:[Value]],2,FALSE),0)</f>
        <v>#REF!</v>
      </c>
      <c r="H205" s="34" t="e">
        <f>ROUND(SUM(G202:G209),0)/10</f>
        <v>#REF!</v>
      </c>
      <c r="J205" s="34" t="e">
        <f>IF(#REF!="Yes",VLOOKUP(#REF!,PerformanceEfficiencyQ4[[Question]:[Value]],2,FALSE),0)</f>
        <v>#REF!</v>
      </c>
      <c r="K205" s="34" t="e">
        <f>ROUND(SUM(J202:J209),0)/10</f>
        <v>#REF!</v>
      </c>
    </row>
    <row r="206" spans="2:11" ht="33" thickBot="1">
      <c r="B206" s="13" t="s">
        <v>343</v>
      </c>
      <c r="C206" s="11"/>
      <c r="D206" s="5" t="s">
        <v>380</v>
      </c>
      <c r="E206" s="28">
        <v>1.25</v>
      </c>
      <c r="G206" s="34" t="e">
        <f>IF(#REF!="Yes",VLOOKUP(#REF!,PerformanceEfficiencyQ4[[Question]:[Value]],2,FALSE),0)</f>
        <v>#REF!</v>
      </c>
      <c r="H206" s="35">
        <f>COUNTA(#REF!:#REF!)/COUNTA(#REF!:#REF!)</f>
        <v>1</v>
      </c>
      <c r="J206" s="34" t="e">
        <f>IF(#REF!="Yes",VLOOKUP(#REF!,PerformanceEfficiencyQ4[[Question]:[Value]],2,FALSE),0)</f>
        <v>#REF!</v>
      </c>
      <c r="K206" s="35">
        <f>COUNTA(#REF!:#REF!)/COUNTA(#REF!:#REF!)</f>
        <v>1</v>
      </c>
    </row>
    <row r="207" spans="2:11" ht="17" thickBot="1">
      <c r="B207" s="13" t="s">
        <v>343</v>
      </c>
      <c r="C207" s="11"/>
      <c r="D207" s="6" t="s">
        <v>381</v>
      </c>
      <c r="E207" s="28">
        <v>1.25</v>
      </c>
      <c r="G207" s="34" t="e">
        <f>IF(#REF!="Yes",VLOOKUP(#REF!,PerformanceEfficiencyQ4[[Question]:[Value]],2,FALSE),0)</f>
        <v>#REF!</v>
      </c>
      <c r="H207" s="34"/>
      <c r="J207" s="34" t="e">
        <f>IF(#REF!="Yes",VLOOKUP(#REF!,PerformanceEfficiencyQ4[[Question]:[Value]],2,FALSE),0)</f>
        <v>#REF!</v>
      </c>
      <c r="K207" s="34"/>
    </row>
    <row r="208" spans="2:11" ht="17" thickBot="1">
      <c r="B208" s="13" t="s">
        <v>343</v>
      </c>
      <c r="C208" s="11"/>
      <c r="D208" s="6" t="s">
        <v>382</v>
      </c>
      <c r="E208" s="28">
        <v>1.25</v>
      </c>
      <c r="G208" s="34" t="e">
        <f>IF(#REF!="Yes",VLOOKUP(#REF!,PerformanceEfficiencyQ4[[Question]:[Value]],2,FALSE),0)</f>
        <v>#REF!</v>
      </c>
      <c r="H208" s="34"/>
      <c r="J208" s="34" t="e">
        <f>IF(#REF!="Yes",VLOOKUP(#REF!,PerformanceEfficiencyQ4[[Question]:[Value]],2,FALSE),0)</f>
        <v>#REF!</v>
      </c>
      <c r="K208" s="34"/>
    </row>
    <row r="209" spans="2:11" ht="16">
      <c r="B209" s="18" t="s">
        <v>343</v>
      </c>
      <c r="C209" s="8"/>
      <c r="D209" s="26" t="s">
        <v>383</v>
      </c>
      <c r="E209" s="29">
        <v>1.25</v>
      </c>
      <c r="G209" s="34" t="e">
        <f>IF(#REF!="Yes",VLOOKUP(#REF!,PerformanceEfficiencyQ4[[Question]:[Value]],2,FALSE),0)</f>
        <v>#REF!</v>
      </c>
      <c r="H209" s="34"/>
      <c r="J209" s="34" t="e">
        <f>IF(#REF!="Yes",VLOOKUP(#REF!,PerformanceEfficiencyQ4[[Question]:[Value]],2,FALSE),0)</f>
        <v>#REF!</v>
      </c>
      <c r="K209" s="34"/>
    </row>
    <row r="210" spans="2:11">
      <c r="C210" s="2"/>
      <c r="D210" s="2"/>
      <c r="E210" s="2"/>
      <c r="G210" s="34"/>
      <c r="H210" s="34"/>
      <c r="J210" s="34"/>
      <c r="K210" s="34"/>
    </row>
    <row r="211" spans="2:11" ht="18" thickBot="1">
      <c r="B211" s="27" t="s">
        <v>196</v>
      </c>
      <c r="C211" s="24" t="s">
        <v>100</v>
      </c>
      <c r="D211" s="24" t="s">
        <v>197</v>
      </c>
      <c r="E211" s="25" t="s">
        <v>198</v>
      </c>
      <c r="G211" s="34"/>
      <c r="H211" s="34"/>
      <c r="J211" s="34"/>
      <c r="K211" s="34"/>
    </row>
    <row r="212" spans="2:11" ht="17" thickBot="1">
      <c r="B212" s="13" t="s">
        <v>343</v>
      </c>
      <c r="C212" s="11" t="s">
        <v>384</v>
      </c>
      <c r="D212" s="5" t="s">
        <v>385</v>
      </c>
      <c r="E212" s="28">
        <v>1.6666000000000001</v>
      </c>
      <c r="G212" s="34" t="e">
        <f>IF(#REF!="Yes",VLOOKUP(#REF!,PerformanceEfficiencyQ5[[Question]:[Value]],2,FALSE),0)</f>
        <v>#REF!</v>
      </c>
      <c r="H212" s="34"/>
      <c r="J212" s="34" t="e">
        <f>IF(#REF!="Yes",VLOOKUP(#REF!,PerformanceEfficiencyQ5[[Question]:[Value]],2,FALSE),0)</f>
        <v>#REF!</v>
      </c>
      <c r="K212" s="34"/>
    </row>
    <row r="213" spans="2:11" ht="17" thickBot="1">
      <c r="B213" s="13" t="s">
        <v>343</v>
      </c>
      <c r="C213" s="11"/>
      <c r="D213" s="5" t="s">
        <v>386</v>
      </c>
      <c r="E213" s="28">
        <v>1.6666000000000001</v>
      </c>
      <c r="G213" s="34" t="e">
        <f>IF(#REF!="Yes",VLOOKUP(#REF!,PerformanceEfficiencyQ5[[Question]:[Value]],2,FALSE),0)</f>
        <v>#REF!</v>
      </c>
      <c r="H213" s="34"/>
      <c r="J213" s="34" t="e">
        <f>IF(#REF!="Yes",VLOOKUP(#REF!,PerformanceEfficiencyQ5[[Question]:[Value]],2,FALSE),0)</f>
        <v>#REF!</v>
      </c>
      <c r="K213" s="34"/>
    </row>
    <row r="214" spans="2:11" ht="17" thickBot="1">
      <c r="B214" s="13" t="s">
        <v>343</v>
      </c>
      <c r="C214" s="11"/>
      <c r="D214" s="5" t="s">
        <v>387</v>
      </c>
      <c r="E214" s="28">
        <v>1.6666000000000001</v>
      </c>
      <c r="G214" s="34" t="e">
        <f>IF(#REF!="Yes",VLOOKUP(#REF!,PerformanceEfficiencyQ5[[Question]:[Value]],2,FALSE),0)</f>
        <v>#REF!</v>
      </c>
      <c r="H214" s="34"/>
      <c r="J214" s="34" t="e">
        <f>IF(#REF!="Yes",VLOOKUP(#REF!,PerformanceEfficiencyQ5[[Question]:[Value]],2,FALSE),0)</f>
        <v>#REF!</v>
      </c>
      <c r="K214" s="34"/>
    </row>
    <row r="215" spans="2:11" ht="17" thickBot="1">
      <c r="B215" s="13" t="s">
        <v>343</v>
      </c>
      <c r="C215" s="11"/>
      <c r="D215" s="5" t="s">
        <v>388</v>
      </c>
      <c r="E215" s="28">
        <v>1.6666000000000001</v>
      </c>
      <c r="G215" s="34" t="e">
        <f>IF(#REF!="Yes",VLOOKUP(#REF!,PerformanceEfficiencyQ5[[Question]:[Value]],2,FALSE),0)</f>
        <v>#REF!</v>
      </c>
      <c r="H215" s="34" t="e">
        <f>ROUND(SUM(G212:G217),0)/10</f>
        <v>#REF!</v>
      </c>
      <c r="J215" s="34" t="e">
        <f>IF(#REF!="Yes",VLOOKUP(#REF!,PerformanceEfficiencyQ5[[Question]:[Value]],2,FALSE),0)</f>
        <v>#REF!</v>
      </c>
      <c r="K215" s="34" t="e">
        <f>ROUND(SUM(J212:J217),0)/10</f>
        <v>#REF!</v>
      </c>
    </row>
    <row r="216" spans="2:11" ht="17" thickBot="1">
      <c r="B216" s="13" t="s">
        <v>343</v>
      </c>
      <c r="C216" s="11"/>
      <c r="D216" s="5" t="s">
        <v>389</v>
      </c>
      <c r="E216" s="28">
        <v>1.6666000000000001</v>
      </c>
      <c r="G216" s="34" t="e">
        <f>IF(#REF!="Yes",VLOOKUP(#REF!,PerformanceEfficiencyQ5[[Question]:[Value]],2,FALSE),0)</f>
        <v>#REF!</v>
      </c>
      <c r="H216" s="35">
        <f>COUNTA(#REF!:#REF!)/COUNTA(#REF!:#REF!)</f>
        <v>1</v>
      </c>
      <c r="J216" s="34" t="e">
        <f>IF(#REF!="Yes",VLOOKUP(#REF!,PerformanceEfficiencyQ5[[Question]:[Value]],2,FALSE),0)</f>
        <v>#REF!</v>
      </c>
      <c r="K216" s="35">
        <f>COUNTA(#REF!:#REF!)/COUNTA(#REF!:#REF!)</f>
        <v>1</v>
      </c>
    </row>
    <row r="217" spans="2:11" ht="16">
      <c r="B217" s="18" t="s">
        <v>343</v>
      </c>
      <c r="C217" s="8"/>
      <c r="D217" s="19" t="s">
        <v>390</v>
      </c>
      <c r="E217" s="29">
        <v>1.6666000000000001</v>
      </c>
      <c r="G217" s="34" t="e">
        <f>IF(#REF!="Yes",VLOOKUP(#REF!,PerformanceEfficiencyQ5[[Question]:[Value]],2,FALSE),0)</f>
        <v>#REF!</v>
      </c>
      <c r="H217" s="34"/>
      <c r="J217" s="34" t="e">
        <f>IF(#REF!="Yes",VLOOKUP(#REF!,PerformanceEfficiencyQ5[[Question]:[Value]],2,FALSE),0)</f>
        <v>#REF!</v>
      </c>
      <c r="K217" s="34"/>
    </row>
    <row r="218" spans="2:11">
      <c r="G218" s="34"/>
      <c r="H218" s="34"/>
      <c r="J218" s="34"/>
      <c r="K218" s="34"/>
    </row>
    <row r="219" spans="2:11">
      <c r="G219" s="34"/>
      <c r="H219" s="34"/>
      <c r="J219" s="34"/>
      <c r="K219" s="34"/>
    </row>
    <row r="220" spans="2:11">
      <c r="G220" s="34"/>
      <c r="H220" s="34"/>
      <c r="J220" s="34"/>
      <c r="K220" s="34"/>
    </row>
    <row r="221" spans="2:11" ht="18" thickBot="1">
      <c r="B221" s="27" t="s">
        <v>196</v>
      </c>
      <c r="C221" s="24" t="s">
        <v>100</v>
      </c>
      <c r="D221" s="24" t="s">
        <v>197</v>
      </c>
      <c r="E221" s="25" t="s">
        <v>198</v>
      </c>
      <c r="G221" s="34"/>
      <c r="H221" s="34"/>
      <c r="J221" s="34"/>
      <c r="K221" s="34"/>
    </row>
    <row r="222" spans="2:11" ht="18.75" customHeight="1" thickBot="1">
      <c r="B222" s="13" t="s">
        <v>151</v>
      </c>
      <c r="C222" s="7" t="s">
        <v>391</v>
      </c>
      <c r="D222" s="5" t="s">
        <v>153</v>
      </c>
      <c r="E222" s="28">
        <v>1</v>
      </c>
      <c r="G222" s="34">
        <f>IF(CostOptimization!D4="Yes",VLOOKUP(CostOptimization!C4,CostOptimizationQ1[[Question]:[Value]],2,FALSE),0)</f>
        <v>0</v>
      </c>
      <c r="H222" s="34"/>
      <c r="J222" s="34" t="e">
        <f>IF(CostOptimization!#REF!="Yes",VLOOKUP(CostOptimization!C4,CostOptimizationQ1[[Question]:[Value]],2,FALSE),0)</f>
        <v>#REF!</v>
      </c>
      <c r="K222" s="34"/>
    </row>
    <row r="223" spans="2:11" ht="17" thickBot="1">
      <c r="B223" s="13" t="s">
        <v>151</v>
      </c>
      <c r="C223" s="7"/>
      <c r="D223" s="5" t="s">
        <v>154</v>
      </c>
      <c r="E223" s="28">
        <v>1</v>
      </c>
      <c r="G223" s="34">
        <f>IF(CostOptimization!D5="Yes",VLOOKUP(CostOptimization!C5,CostOptimizationQ1[[Question]:[Value]],2,FALSE),0)</f>
        <v>0</v>
      </c>
      <c r="H223" s="34"/>
      <c r="J223" s="34" t="e">
        <f>IF(CostOptimization!#REF!="Yes",VLOOKUP(CostOptimization!C5,CostOptimizationQ1[[Question]:[Value]],2,FALSE),0)</f>
        <v>#REF!</v>
      </c>
      <c r="K223" s="34"/>
    </row>
    <row r="224" spans="2:11" ht="17" thickBot="1">
      <c r="B224" s="13" t="s">
        <v>151</v>
      </c>
      <c r="C224" s="7"/>
      <c r="D224" s="5" t="s">
        <v>155</v>
      </c>
      <c r="E224" s="28">
        <v>1</v>
      </c>
      <c r="G224" s="34">
        <f>IF(CostOptimization!D6="Yes",VLOOKUP(CostOptimization!C6,CostOptimizationQ1[[Question]:[Value]],2,FALSE),0)</f>
        <v>1</v>
      </c>
      <c r="H224" s="34"/>
      <c r="J224" s="34" t="e">
        <f>IF(CostOptimization!#REF!="Yes",VLOOKUP(CostOptimization!C6,CostOptimizationQ1[[Question]:[Value]],2,FALSE),0)</f>
        <v>#REF!</v>
      </c>
      <c r="K224" s="34"/>
    </row>
    <row r="225" spans="2:12" ht="17" thickBot="1">
      <c r="B225" s="13" t="s">
        <v>151</v>
      </c>
      <c r="C225" s="7"/>
      <c r="D225" s="6" t="s">
        <v>156</v>
      </c>
      <c r="E225" s="28">
        <v>1</v>
      </c>
      <c r="G225" s="34">
        <f>IF(CostOptimization!D7="Yes",VLOOKUP(CostOptimization!C7,CostOptimizationQ1[[Question]:[Value]],2,FALSE),0)</f>
        <v>0</v>
      </c>
      <c r="H225" s="34"/>
      <c r="J225" s="34" t="e">
        <f>IF(CostOptimization!#REF!="Yes",VLOOKUP(CostOptimization!C7,CostOptimizationQ1[[Question]:[Value]],2,FALSE),0)</f>
        <v>#REF!</v>
      </c>
      <c r="K225" s="34"/>
    </row>
    <row r="226" spans="2:12" ht="17" thickBot="1">
      <c r="B226" s="13" t="s">
        <v>151</v>
      </c>
      <c r="C226" s="7"/>
      <c r="D226" s="6" t="s">
        <v>157</v>
      </c>
      <c r="E226" s="28">
        <v>1</v>
      </c>
      <c r="G226" s="34">
        <f>IF(CostOptimization!D8="Yes",VLOOKUP(CostOptimization!C8,CostOptimizationQ1[[Question]:[Value]],2,FALSE),0)</f>
        <v>0</v>
      </c>
      <c r="H226" s="34">
        <f>ROUND(SUM(G222:G231),0)/10</f>
        <v>0.1</v>
      </c>
      <c r="J226" s="34" t="e">
        <f>IF(CostOptimization!#REF!="Yes",VLOOKUP(CostOptimization!C8,CostOptimizationQ1[[Question]:[Value]],2,FALSE),0)</f>
        <v>#REF!</v>
      </c>
      <c r="K226" s="34" t="e">
        <f>ROUND(SUM(J222:J231),0)/10</f>
        <v>#REF!</v>
      </c>
    </row>
    <row r="227" spans="2:12" ht="17" thickBot="1">
      <c r="B227" s="13" t="s">
        <v>151</v>
      </c>
      <c r="C227" s="7"/>
      <c r="D227" s="6" t="s">
        <v>158</v>
      </c>
      <c r="E227" s="28">
        <v>1</v>
      </c>
      <c r="G227" s="34">
        <f>IF(CostOptimization!D9="Yes",VLOOKUP(CostOptimization!C9,CostOptimizationQ1[[Question]:[Value]],2,FALSE),0)</f>
        <v>0</v>
      </c>
      <c r="H227" s="35">
        <f>COUNTA(CostOptimization!D4:'CostOptimization'!D13)/COUNTA(CostOptimization!C4:'CostOptimization'!C13)</f>
        <v>0.3</v>
      </c>
      <c r="I227" s="36">
        <f>((H227)+(H238)+(H247)+(H257)+(H266))/5</f>
        <v>0.06</v>
      </c>
      <c r="J227" s="34" t="e">
        <f>IF(CostOptimization!#REF!="Yes",VLOOKUP(CostOptimization!C9,CostOptimizationQ1[[Question]:[Value]],2,FALSE),0)</f>
        <v>#REF!</v>
      </c>
      <c r="K227" s="35">
        <f>COUNTA(CostOptimization!#REF!:CostOptimization!#REF!)/COUNTA(CostOptimization!C4:'CostOptimization'!C13)</f>
        <v>0.1</v>
      </c>
      <c r="L227" s="36">
        <f>((K227)+(K238)+(K247)+(K257)+(K266))/5</f>
        <v>0.13190476190476191</v>
      </c>
    </row>
    <row r="228" spans="2:12" ht="17" thickBot="1">
      <c r="B228" s="13" t="s">
        <v>151</v>
      </c>
      <c r="C228" s="7"/>
      <c r="D228" s="6" t="s">
        <v>159</v>
      </c>
      <c r="E228" s="28">
        <v>1</v>
      </c>
      <c r="G228" s="34">
        <f>IF(CostOptimization!D10="Yes",VLOOKUP(CostOptimization!C10,CostOptimizationQ1[[Question]:[Value]],2,FALSE),0)</f>
        <v>0</v>
      </c>
      <c r="H228" s="34"/>
      <c r="J228" s="34" t="e">
        <f>IF(CostOptimization!#REF!="Yes",VLOOKUP(CostOptimization!C10,CostOptimizationQ1[[Question]:[Value]],2,FALSE),0)</f>
        <v>#REF!</v>
      </c>
      <c r="K228" s="34"/>
    </row>
    <row r="229" spans="2:12" ht="17" thickBot="1">
      <c r="B229" s="13" t="s">
        <v>151</v>
      </c>
      <c r="C229" s="7"/>
      <c r="D229" s="6" t="s">
        <v>160</v>
      </c>
      <c r="E229" s="28">
        <v>1</v>
      </c>
      <c r="G229" s="34">
        <f>IF(CostOptimization!D11="Yes",VLOOKUP(CostOptimization!C11,CostOptimizationQ1[[Question]:[Value]],2,FALSE),0)</f>
        <v>0</v>
      </c>
      <c r="H229" s="34"/>
      <c r="J229" s="34" t="e">
        <f>IF(CostOptimization!#REF!="Yes",VLOOKUP(CostOptimization!C11,CostOptimizationQ1[[Question]:[Value]],2,FALSE),0)</f>
        <v>#REF!</v>
      </c>
      <c r="K229" s="34"/>
    </row>
    <row r="230" spans="2:12" ht="17" thickBot="1">
      <c r="B230" s="13" t="s">
        <v>151</v>
      </c>
      <c r="C230" s="7"/>
      <c r="D230" s="6" t="s">
        <v>161</v>
      </c>
      <c r="E230" s="28">
        <v>1</v>
      </c>
      <c r="G230" s="34">
        <f>IF(CostOptimization!D12="Yes",VLOOKUP(CostOptimization!C12,CostOptimizationQ1[[Question]:[Value]],2,FALSE),0)</f>
        <v>0</v>
      </c>
      <c r="H230" s="34"/>
      <c r="J230" s="34" t="e">
        <f>IF(CostOptimization!#REF!="Yes",VLOOKUP(CostOptimization!C12,CostOptimizationQ1[[Question]:[Value]],2,FALSE),0)</f>
        <v>#REF!</v>
      </c>
      <c r="K230" s="34"/>
    </row>
    <row r="231" spans="2:12" ht="16">
      <c r="B231" s="18" t="s">
        <v>151</v>
      </c>
      <c r="C231" s="9"/>
      <c r="D231" s="26" t="s">
        <v>162</v>
      </c>
      <c r="E231" s="29">
        <v>1</v>
      </c>
      <c r="G231" s="34">
        <f>IF(CostOptimization!D13="Yes",VLOOKUP(CostOptimization!C13,CostOptimizationQ1[[Question]:[Value]],2,FALSE),0)</f>
        <v>0</v>
      </c>
      <c r="H231" s="34"/>
      <c r="J231" s="34" t="e">
        <f>IF(CostOptimization!#REF!="Yes",VLOOKUP(CostOptimization!C13,CostOptimizationQ1[[Question]:[Value]],2,FALSE),0)</f>
        <v>#REF!</v>
      </c>
      <c r="K231" s="34"/>
    </row>
    <row r="232" spans="2:12">
      <c r="C232" s="3"/>
      <c r="D232" s="2"/>
      <c r="E232" s="2"/>
      <c r="G232" s="34"/>
      <c r="H232" s="34"/>
      <c r="J232" s="34"/>
      <c r="K232" s="34"/>
    </row>
    <row r="233" spans="2:12" ht="18" thickBot="1">
      <c r="B233" s="27" t="s">
        <v>196</v>
      </c>
      <c r="C233" s="24" t="s">
        <v>100</v>
      </c>
      <c r="D233" s="24" t="s">
        <v>197</v>
      </c>
      <c r="E233" s="25" t="s">
        <v>198</v>
      </c>
      <c r="G233" s="34"/>
      <c r="H233" s="34"/>
      <c r="J233" s="34"/>
      <c r="K233" s="34"/>
    </row>
    <row r="234" spans="2:12" ht="17" thickBot="1">
      <c r="B234" s="13" t="s">
        <v>151</v>
      </c>
      <c r="C234" s="7" t="s">
        <v>392</v>
      </c>
      <c r="D234" s="6" t="s">
        <v>164</v>
      </c>
      <c r="E234" s="28">
        <v>1.4285000000000001</v>
      </c>
      <c r="G234" s="34">
        <f>IF(CostOptimization!D16="Yes",VLOOKUP(CostOptimization!C16,CostOptimizationQ2[[Question]:[Value]],2,FALSE),0)</f>
        <v>0</v>
      </c>
      <c r="H234" s="34"/>
      <c r="J234" s="34" t="e">
        <f>IF(CostOptimization!#REF!="Yes",VLOOKUP(CostOptimization!C16,CostOptimizationQ2[[Question]:[Value]],2,FALSE),0)</f>
        <v>#REF!</v>
      </c>
      <c r="K234" s="34"/>
    </row>
    <row r="235" spans="2:12" ht="17" thickBot="1">
      <c r="B235" s="13" t="s">
        <v>151</v>
      </c>
      <c r="C235" s="7"/>
      <c r="D235" s="6" t="s">
        <v>165</v>
      </c>
      <c r="E235" s="28">
        <v>1.4285000000000001</v>
      </c>
      <c r="G235" s="34">
        <f>IF(CostOptimization!D17="Yes",VLOOKUP(CostOptimization!C17,CostOptimizationQ2[[Question]:[Value]],2,FALSE),0)</f>
        <v>0</v>
      </c>
      <c r="H235" s="34"/>
      <c r="J235" s="34" t="e">
        <f>IF(CostOptimization!#REF!="Yes",VLOOKUP(CostOptimization!C17,CostOptimizationQ2[[Question]:[Value]],2,FALSE),0)</f>
        <v>#REF!</v>
      </c>
      <c r="K235" s="34"/>
    </row>
    <row r="236" spans="2:12" ht="17" thickBot="1">
      <c r="B236" s="13" t="s">
        <v>151</v>
      </c>
      <c r="C236" s="7"/>
      <c r="D236" s="6" t="s">
        <v>166</v>
      </c>
      <c r="E236" s="28">
        <v>1.4285000000000001</v>
      </c>
      <c r="G236" s="34">
        <f>IF(CostOptimization!D18="Yes",VLOOKUP(CostOptimization!C18,CostOptimizationQ2[[Question]:[Value]],2,FALSE),0)</f>
        <v>0</v>
      </c>
      <c r="H236" s="34"/>
      <c r="J236" s="34" t="e">
        <f>IF(CostOptimization!#REF!="Yes",VLOOKUP(CostOptimization!C18,CostOptimizationQ2[[Question]:[Value]],2,FALSE),0)</f>
        <v>#REF!</v>
      </c>
      <c r="K236" s="34"/>
    </row>
    <row r="237" spans="2:12" ht="17" thickBot="1">
      <c r="B237" s="13" t="s">
        <v>151</v>
      </c>
      <c r="C237" s="7"/>
      <c r="D237" s="6" t="s">
        <v>167</v>
      </c>
      <c r="E237" s="28">
        <v>1.4285000000000001</v>
      </c>
      <c r="G237" s="34">
        <f>IF(CostOptimization!D19="Yes",VLOOKUP(CostOptimization!C19,CostOptimizationQ2[[Question]:[Value]],2,FALSE),0)</f>
        <v>0</v>
      </c>
      <c r="H237" s="34">
        <f>ROUND(SUM(G234:G240),0)/10</f>
        <v>0</v>
      </c>
      <c r="J237" s="34" t="e">
        <f>IF(CostOptimization!#REF!="Yes",VLOOKUP(CostOptimization!C19,CostOptimizationQ2[[Question]:[Value]],2,FALSE),0)</f>
        <v>#REF!</v>
      </c>
      <c r="K237" s="34" t="e">
        <f>ROUND(SUM(J234:J240),0)/10</f>
        <v>#REF!</v>
      </c>
    </row>
    <row r="238" spans="2:12" ht="17" thickBot="1">
      <c r="B238" s="13" t="s">
        <v>151</v>
      </c>
      <c r="C238" s="7"/>
      <c r="D238" s="6" t="s">
        <v>168</v>
      </c>
      <c r="E238" s="28">
        <v>1.4285000000000001</v>
      </c>
      <c r="G238" s="34">
        <f>IF(CostOptimization!D20="Yes",VLOOKUP(CostOptimization!C20,CostOptimizationQ2[[Question]:[Value]],2,FALSE),0)</f>
        <v>0</v>
      </c>
      <c r="H238" s="35">
        <f>COUNTA(CostOptimization!D16:'CostOptimization'!D22)/COUNTA(CostOptimization!C16:'CostOptimization'!C22)</f>
        <v>0</v>
      </c>
      <c r="J238" s="34" t="e">
        <f>IF(CostOptimization!#REF!="Yes",VLOOKUP(CostOptimization!C20,CostOptimizationQ2[[Question]:[Value]],2,FALSE),0)</f>
        <v>#REF!</v>
      </c>
      <c r="K238" s="35">
        <f>COUNTA(CostOptimization!#REF!:CostOptimization!#REF!)/COUNTA(CostOptimization!C16:'CostOptimization'!C22)</f>
        <v>0.14285714285714285</v>
      </c>
    </row>
    <row r="239" spans="2:12" ht="17" thickBot="1">
      <c r="B239" s="13" t="s">
        <v>151</v>
      </c>
      <c r="C239" s="7"/>
      <c r="D239" s="5" t="s">
        <v>169</v>
      </c>
      <c r="E239" s="28">
        <v>1.4285000000000001</v>
      </c>
      <c r="G239" s="34">
        <f>IF(CostOptimization!D21="Yes",VLOOKUP(CostOptimization!C21,CostOptimizationQ2[[Question]:[Value]],2,FALSE),0)</f>
        <v>0</v>
      </c>
      <c r="H239" s="34"/>
      <c r="J239" s="34" t="e">
        <f>IF(CostOptimization!#REF!="Yes",VLOOKUP(CostOptimization!C21,CostOptimizationQ2[[Question]:[Value]],2,FALSE),0)</f>
        <v>#REF!</v>
      </c>
      <c r="K239" s="34"/>
    </row>
    <row r="240" spans="2:12" ht="16">
      <c r="B240" s="18" t="s">
        <v>151</v>
      </c>
      <c r="C240" s="9"/>
      <c r="D240" s="19" t="s">
        <v>170</v>
      </c>
      <c r="E240" s="29">
        <v>1.4285000000000001</v>
      </c>
      <c r="G240" s="34">
        <f>IF(CostOptimization!D22="Yes",VLOOKUP(CostOptimization!C22,CostOptimizationQ2[[Question]:[Value]],2,FALSE),0)</f>
        <v>0</v>
      </c>
      <c r="H240" s="34"/>
      <c r="J240" s="34" t="e">
        <f>IF(CostOptimization!#REF!="Yes",VLOOKUP(CostOptimization!C22,CostOptimizationQ2[[Question]:[Value]],2,FALSE),0)</f>
        <v>#REF!</v>
      </c>
      <c r="K240" s="34"/>
    </row>
    <row r="241" spans="2:11">
      <c r="C241" s="3"/>
      <c r="D241" s="2"/>
      <c r="E241" s="2"/>
      <c r="G241" s="34"/>
      <c r="H241" s="34"/>
      <c r="J241" s="34"/>
      <c r="K241" s="34"/>
    </row>
    <row r="242" spans="2:11" ht="18" thickBot="1">
      <c r="B242" s="27" t="s">
        <v>196</v>
      </c>
      <c r="C242" s="24" t="s">
        <v>100</v>
      </c>
      <c r="D242" s="24" t="s">
        <v>197</v>
      </c>
      <c r="E242" s="25" t="s">
        <v>198</v>
      </c>
      <c r="G242" s="34"/>
      <c r="H242" s="34"/>
      <c r="J242" s="34"/>
      <c r="K242" s="34"/>
    </row>
    <row r="243" spans="2:11" ht="17" thickBot="1">
      <c r="B243" s="13" t="s">
        <v>151</v>
      </c>
      <c r="C243" s="7" t="s">
        <v>393</v>
      </c>
      <c r="D243" s="5" t="s">
        <v>172</v>
      </c>
      <c r="E243" s="28">
        <v>1.25</v>
      </c>
      <c r="G243" s="34">
        <f>IF(CostOptimization!D25="Yes",VLOOKUP(CostOptimization!C25,CostOptimizationQ3[[Question]:[Value]],2,FALSE),0)</f>
        <v>0</v>
      </c>
      <c r="H243" s="34"/>
      <c r="J243" s="34" t="e">
        <f>IF(CostOptimization!#REF!="Yes",VLOOKUP(CostOptimization!C25,CostOptimizationQ3[[Question]:[Value]],2,FALSE),0)</f>
        <v>#REF!</v>
      </c>
      <c r="K243" s="34"/>
    </row>
    <row r="244" spans="2:11" ht="17" thickBot="1">
      <c r="B244" s="13" t="s">
        <v>151</v>
      </c>
      <c r="C244" s="7"/>
      <c r="D244" s="5" t="s">
        <v>173</v>
      </c>
      <c r="E244" s="28">
        <v>1.25</v>
      </c>
      <c r="G244" s="34">
        <f>IF(CostOptimization!D26="Yes",VLOOKUP(CostOptimization!C26,CostOptimizationQ3[[Question]:[Value]],2,FALSE),0)</f>
        <v>0</v>
      </c>
      <c r="H244" s="34"/>
      <c r="J244" s="34" t="e">
        <f>IF(CostOptimization!#REF!="Yes",VLOOKUP(CostOptimization!C26,CostOptimizationQ3[[Question]:[Value]],2,FALSE),0)</f>
        <v>#REF!</v>
      </c>
      <c r="K244" s="34"/>
    </row>
    <row r="245" spans="2:11" ht="17" thickBot="1">
      <c r="B245" s="13" t="s">
        <v>151</v>
      </c>
      <c r="C245" s="7"/>
      <c r="D245" s="6" t="s">
        <v>174</v>
      </c>
      <c r="E245" s="28">
        <v>1.25</v>
      </c>
      <c r="G245" s="34">
        <f>IF(CostOptimization!D27="Yes",VLOOKUP(CostOptimization!C27,CostOptimizationQ3[[Question]:[Value]],2,FALSE),0)</f>
        <v>0</v>
      </c>
      <c r="H245" s="34"/>
      <c r="J245" s="34" t="e">
        <f>IF(CostOptimization!#REF!="Yes",VLOOKUP(CostOptimization!C27,CostOptimizationQ3[[Question]:[Value]],2,FALSE),0)</f>
        <v>#REF!</v>
      </c>
      <c r="K245" s="34"/>
    </row>
    <row r="246" spans="2:11" ht="17" thickBot="1">
      <c r="B246" s="13" t="s">
        <v>151</v>
      </c>
      <c r="C246" s="7"/>
      <c r="D246" s="6" t="s">
        <v>175</v>
      </c>
      <c r="E246" s="28">
        <v>1.25</v>
      </c>
      <c r="G246" s="34">
        <f>IF(CostOptimization!D28="Yes",VLOOKUP(CostOptimization!C28,CostOptimizationQ3[[Question]:[Value]],2,FALSE),0)</f>
        <v>0</v>
      </c>
      <c r="H246" s="34">
        <f>ROUND(SUM(G243:G250),0)/10</f>
        <v>0</v>
      </c>
      <c r="J246" s="34" t="e">
        <f>IF(CostOptimization!#REF!="Yes",VLOOKUP(CostOptimization!C28,CostOptimizationQ3[[Question]:[Value]],2,FALSE),0)</f>
        <v>#REF!</v>
      </c>
      <c r="K246" s="34" t="e">
        <f>ROUND(SUM(J243:J250),0)/10</f>
        <v>#REF!</v>
      </c>
    </row>
    <row r="247" spans="2:11" ht="17" thickBot="1">
      <c r="B247" s="13" t="s">
        <v>151</v>
      </c>
      <c r="C247" s="7"/>
      <c r="D247" s="6" t="s">
        <v>176</v>
      </c>
      <c r="E247" s="28">
        <v>1.25</v>
      </c>
      <c r="G247" s="34">
        <f>IF(CostOptimization!D29="Yes",VLOOKUP(CostOptimization!C29,CostOptimizationQ3[[Question]:[Value]],2,FALSE),0)</f>
        <v>0</v>
      </c>
      <c r="H247" s="35">
        <f>COUNTA(CostOptimization!D25:'CostOptimization'!D32)/COUNTA(CostOptimization!C25:'CostOptimization'!C32)</f>
        <v>0</v>
      </c>
      <c r="J247" s="34" t="e">
        <f>IF(CostOptimization!#REF!="Yes",VLOOKUP(CostOptimization!C29,CostOptimizationQ3[[Question]:[Value]],2,FALSE),0)</f>
        <v>#REF!</v>
      </c>
      <c r="K247" s="35">
        <f>COUNTA(CostOptimization!#REF!:CostOptimization!#REF!)/COUNTA(CostOptimization!C25:'CostOptimization'!C32)</f>
        <v>0.125</v>
      </c>
    </row>
    <row r="248" spans="2:11" ht="17" thickBot="1">
      <c r="B248" s="13" t="s">
        <v>151</v>
      </c>
      <c r="C248" s="7"/>
      <c r="D248" s="6" t="s">
        <v>177</v>
      </c>
      <c r="E248" s="28">
        <v>1.25</v>
      </c>
      <c r="G248" s="34">
        <f>IF(CostOptimization!D30="Yes",VLOOKUP(CostOptimization!C30,CostOptimizationQ3[[Question]:[Value]],2,FALSE),0)</f>
        <v>0</v>
      </c>
      <c r="H248" s="34"/>
      <c r="J248" s="34" t="e">
        <f>IF(CostOptimization!#REF!="Yes",VLOOKUP(CostOptimization!C30,CostOptimizationQ3[[Question]:[Value]],2,FALSE),0)</f>
        <v>#REF!</v>
      </c>
      <c r="K248" s="34"/>
    </row>
    <row r="249" spans="2:11" ht="17" thickBot="1">
      <c r="B249" s="13" t="s">
        <v>151</v>
      </c>
      <c r="C249" s="7"/>
      <c r="D249" s="6" t="s">
        <v>178</v>
      </c>
      <c r="E249" s="28">
        <v>1.25</v>
      </c>
      <c r="G249" s="34">
        <f>IF(CostOptimization!D31="Yes",VLOOKUP(CostOptimization!C31,CostOptimizationQ3[[Question]:[Value]],2,FALSE),0)</f>
        <v>0</v>
      </c>
      <c r="H249" s="34"/>
      <c r="J249" s="34" t="e">
        <f>IF(CostOptimization!#REF!="Yes",VLOOKUP(CostOptimization!C31,CostOptimizationQ3[[Question]:[Value]],2,FALSE),0)</f>
        <v>#REF!</v>
      </c>
      <c r="K249" s="34"/>
    </row>
    <row r="250" spans="2:11" ht="16">
      <c r="B250" s="18" t="s">
        <v>151</v>
      </c>
      <c r="C250" s="9"/>
      <c r="D250" s="26" t="s">
        <v>179</v>
      </c>
      <c r="E250" s="29">
        <v>1.25</v>
      </c>
      <c r="G250" s="34">
        <f>IF(CostOptimization!D32="Yes",VLOOKUP(CostOptimization!C32,CostOptimizationQ3[[Question]:[Value]],2,FALSE),0)</f>
        <v>0</v>
      </c>
      <c r="H250" s="34"/>
      <c r="J250" s="34" t="e">
        <f>IF(CostOptimization!#REF!="Yes",VLOOKUP(CostOptimization!C32,CostOptimizationQ3[[Question]:[Value]],2,FALSE),0)</f>
        <v>#REF!</v>
      </c>
      <c r="K250" s="34"/>
    </row>
    <row r="251" spans="2:11">
      <c r="C251" s="2"/>
      <c r="D251" s="2"/>
      <c r="E251" s="2"/>
      <c r="G251" s="34"/>
      <c r="H251" s="34"/>
      <c r="J251" s="34"/>
      <c r="K251" s="34"/>
    </row>
    <row r="252" spans="2:11" ht="18" thickBot="1">
      <c r="B252" s="27" t="s">
        <v>196</v>
      </c>
      <c r="C252" s="24" t="s">
        <v>100</v>
      </c>
      <c r="D252" s="24" t="s">
        <v>197</v>
      </c>
      <c r="E252" s="25" t="s">
        <v>198</v>
      </c>
      <c r="G252" s="34"/>
      <c r="H252" s="34"/>
      <c r="J252" s="34"/>
      <c r="K252" s="34"/>
    </row>
    <row r="253" spans="2:11" ht="18" customHeight="1" thickBot="1">
      <c r="B253" s="13" t="s">
        <v>151</v>
      </c>
      <c r="C253" s="7" t="s">
        <v>394</v>
      </c>
      <c r="D253" s="5" t="s">
        <v>181</v>
      </c>
      <c r="E253" s="28">
        <v>1.25</v>
      </c>
      <c r="G253" s="34">
        <f>IF(CostOptimization!D35="Yes",VLOOKUP(CostOptimization!C35,CostOptimizationQ4[[Question]:[Value]],2,FALSE),0)</f>
        <v>0</v>
      </c>
      <c r="H253" s="34"/>
      <c r="J253" s="34" t="e">
        <f>IF(CostOptimization!#REF!="Yes",VLOOKUP(CostOptimization!C35,CostOptimizationQ4[[Question]:[Value]],2,FALSE),0)</f>
        <v>#REF!</v>
      </c>
      <c r="K253" s="34"/>
    </row>
    <row r="254" spans="2:11" ht="17" thickBot="1">
      <c r="B254" s="13" t="s">
        <v>151</v>
      </c>
      <c r="C254" s="7"/>
      <c r="D254" s="5" t="s">
        <v>182</v>
      </c>
      <c r="E254" s="28">
        <v>1.25</v>
      </c>
      <c r="G254" s="34">
        <f>IF(CostOptimization!D36="Yes",VLOOKUP(CostOptimization!C36,CostOptimizationQ4[[Question]:[Value]],2,FALSE),0)</f>
        <v>0</v>
      </c>
      <c r="H254" s="34"/>
      <c r="J254" s="34" t="e">
        <f>IF(CostOptimization!#REF!="Yes",VLOOKUP(CostOptimization!C36,CostOptimizationQ4[[Question]:[Value]],2,FALSE),0)</f>
        <v>#REF!</v>
      </c>
      <c r="K254" s="34"/>
    </row>
    <row r="255" spans="2:11" ht="17" thickBot="1">
      <c r="B255" s="13" t="s">
        <v>151</v>
      </c>
      <c r="C255" s="7"/>
      <c r="D255" s="5" t="s">
        <v>183</v>
      </c>
      <c r="E255" s="28">
        <v>1.25</v>
      </c>
      <c r="G255" s="34">
        <f>IF(CostOptimization!D37="Yes",VLOOKUP(CostOptimization!C37,CostOptimizationQ4[[Question]:[Value]],2,FALSE),0)</f>
        <v>0</v>
      </c>
      <c r="H255" s="34"/>
      <c r="J255" s="34" t="e">
        <f>IF(CostOptimization!#REF!="Yes",VLOOKUP(CostOptimization!C37,CostOptimizationQ4[[Question]:[Value]],2,FALSE),0)</f>
        <v>#REF!</v>
      </c>
      <c r="K255" s="34"/>
    </row>
    <row r="256" spans="2:11" ht="17" thickBot="1">
      <c r="B256" s="13" t="s">
        <v>151</v>
      </c>
      <c r="C256" s="7"/>
      <c r="D256" s="6" t="s">
        <v>184</v>
      </c>
      <c r="E256" s="28">
        <v>1.25</v>
      </c>
      <c r="G256" s="34">
        <f>IF(CostOptimization!D38="Yes",VLOOKUP(CostOptimization!C38,CostOptimizationQ4[[Question]:[Value]],2,FALSE),0)</f>
        <v>0</v>
      </c>
      <c r="H256" s="34">
        <f>ROUND(SUM(G253:G260),0)/10</f>
        <v>0</v>
      </c>
      <c r="J256" s="34" t="e">
        <f>IF(CostOptimization!#REF!="Yes",VLOOKUP(CostOptimization!C38,CostOptimizationQ4[[Question]:[Value]],2,FALSE),0)</f>
        <v>#REF!</v>
      </c>
      <c r="K256" s="34" t="e">
        <f>ROUND(SUM(J253:J260),0)/10</f>
        <v>#REF!</v>
      </c>
    </row>
    <row r="257" spans="2:11" ht="17" thickBot="1">
      <c r="B257" s="13" t="s">
        <v>151</v>
      </c>
      <c r="C257" s="7"/>
      <c r="D257" s="6" t="s">
        <v>185</v>
      </c>
      <c r="E257" s="28">
        <v>1.25</v>
      </c>
      <c r="G257" s="34">
        <f>IF(CostOptimization!D39="Yes",VLOOKUP(CostOptimization!C39,CostOptimizationQ4[[Question]:[Value]],2,FALSE),0)</f>
        <v>0</v>
      </c>
      <c r="H257" s="35">
        <f>COUNTA(CostOptimization!D35:'CostOptimization'!D42)/COUNTA(CostOptimization!C35:'CostOptimization'!C42)</f>
        <v>0</v>
      </c>
      <c r="J257" s="34" t="e">
        <f>IF(CostOptimization!#REF!="Yes",VLOOKUP(CostOptimization!C39,CostOptimizationQ4[[Question]:[Value]],2,FALSE),0)</f>
        <v>#REF!</v>
      </c>
      <c r="K257" s="35">
        <f>COUNTA(CostOptimization!#REF!:CostOptimization!#REF!)/COUNTA(CostOptimization!C35:'CostOptimization'!C42)</f>
        <v>0.125</v>
      </c>
    </row>
    <row r="258" spans="2:11" ht="17" thickBot="1">
      <c r="B258" s="13" t="s">
        <v>151</v>
      </c>
      <c r="C258" s="7"/>
      <c r="D258" s="6" t="s">
        <v>186</v>
      </c>
      <c r="E258" s="28">
        <v>1.25</v>
      </c>
      <c r="G258" s="34">
        <f>IF(CostOptimization!D40="Yes",VLOOKUP(CostOptimization!C40,CostOptimizationQ4[[Question]:[Value]],2,FALSE),0)</f>
        <v>0</v>
      </c>
      <c r="H258" s="34"/>
      <c r="J258" s="34" t="e">
        <f>IF(CostOptimization!#REF!="Yes",VLOOKUP(CostOptimization!C40,CostOptimizationQ4[[Question]:[Value]],2,FALSE),0)</f>
        <v>#REF!</v>
      </c>
      <c r="K258" s="34"/>
    </row>
    <row r="259" spans="2:11" ht="33" thickBot="1">
      <c r="B259" s="13" t="s">
        <v>151</v>
      </c>
      <c r="C259" s="7"/>
      <c r="D259" s="6" t="s">
        <v>187</v>
      </c>
      <c r="E259" s="28">
        <v>1.25</v>
      </c>
      <c r="G259" s="34">
        <f>IF(CostOptimization!D41="Yes",VLOOKUP(CostOptimization!C41,CostOptimizationQ4[[Question]:[Value]],2,FALSE),0)</f>
        <v>0</v>
      </c>
      <c r="H259" s="34"/>
      <c r="J259" s="34" t="e">
        <f>IF(CostOptimization!#REF!="Yes",VLOOKUP(CostOptimization!C41,CostOptimizationQ4[[Question]:[Value]],2,FALSE),0)</f>
        <v>#REF!</v>
      </c>
      <c r="K259" s="34"/>
    </row>
    <row r="260" spans="2:11" ht="16">
      <c r="B260" s="18" t="s">
        <v>151</v>
      </c>
      <c r="C260" s="9"/>
      <c r="D260" s="26" t="s">
        <v>188</v>
      </c>
      <c r="E260" s="29">
        <v>1.25</v>
      </c>
      <c r="G260" s="34">
        <f>IF(CostOptimization!D42="Yes",VLOOKUP(CostOptimization!C42,CostOptimizationQ4[[Question]:[Value]],2,FALSE),0)</f>
        <v>0</v>
      </c>
      <c r="H260" s="34"/>
      <c r="J260" s="34" t="e">
        <f>IF(CostOptimization!#REF!="Yes",VLOOKUP(CostOptimization!C42,CostOptimizationQ4[[Question]:[Value]],2,FALSE),0)</f>
        <v>#REF!</v>
      </c>
      <c r="K260" s="34"/>
    </row>
    <row r="261" spans="2:11">
      <c r="C261" s="2"/>
      <c r="D261" s="2"/>
      <c r="E261" s="2"/>
      <c r="G261" s="34"/>
      <c r="H261" s="34"/>
      <c r="J261" s="34"/>
      <c r="K261" s="34"/>
    </row>
    <row r="262" spans="2:11" ht="18" thickBot="1">
      <c r="B262" s="27" t="s">
        <v>196</v>
      </c>
      <c r="C262" s="24" t="s">
        <v>100</v>
      </c>
      <c r="D262" s="24" t="s">
        <v>197</v>
      </c>
      <c r="E262" s="25" t="s">
        <v>198</v>
      </c>
      <c r="G262" s="34"/>
      <c r="H262" s="34"/>
      <c r="J262" s="34"/>
      <c r="K262" s="34"/>
    </row>
    <row r="263" spans="2:11" ht="17" thickBot="1">
      <c r="B263" s="13" t="s">
        <v>151</v>
      </c>
      <c r="C263" s="7" t="s">
        <v>395</v>
      </c>
      <c r="D263" s="6" t="s">
        <v>190</v>
      </c>
      <c r="E263" s="28">
        <v>1.6666000000000001</v>
      </c>
      <c r="G263" s="34">
        <f>IF(CostOptimization!D45="Yes",VLOOKUP(CostOptimization!C45,CostOptimizationQ5[[Question]:[Value]],2,FALSE),0)</f>
        <v>0</v>
      </c>
      <c r="H263" s="34"/>
      <c r="J263" s="34" t="e">
        <f>IF(CostOptimization!#REF!="Yes",VLOOKUP(CostOptimization!C45,CostOptimizationQ5[[Question]:[Value]],2,FALSE),0)</f>
        <v>#REF!</v>
      </c>
      <c r="K263" s="34"/>
    </row>
    <row r="264" spans="2:11" ht="17" thickBot="1">
      <c r="B264" s="13" t="s">
        <v>151</v>
      </c>
      <c r="C264" s="7"/>
      <c r="D264" s="6" t="s">
        <v>191</v>
      </c>
      <c r="E264" s="28">
        <v>1.6666000000000001</v>
      </c>
      <c r="G264" s="34">
        <f>IF(CostOptimization!D46="Yes",VLOOKUP(CostOptimization!C46,CostOptimizationQ5[[Question]:[Value]],2,FALSE),0)</f>
        <v>0</v>
      </c>
      <c r="H264" s="34"/>
      <c r="J264" s="34" t="e">
        <f>IF(CostOptimization!#REF!="Yes",VLOOKUP(CostOptimization!C46,CostOptimizationQ5[[Question]:[Value]],2,FALSE),0)</f>
        <v>#REF!</v>
      </c>
      <c r="K264" s="34"/>
    </row>
    <row r="265" spans="2:11" ht="17" thickBot="1">
      <c r="B265" s="13" t="s">
        <v>151</v>
      </c>
      <c r="C265" s="7"/>
      <c r="D265" s="6" t="s">
        <v>192</v>
      </c>
      <c r="E265" s="28">
        <v>1.6666000000000001</v>
      </c>
      <c r="G265" s="34">
        <f>IF(CostOptimization!D47="Yes",VLOOKUP(CostOptimization!C47,CostOptimizationQ5[[Question]:[Value]],2,FALSE),0)</f>
        <v>0</v>
      </c>
      <c r="H265" s="34">
        <f>ROUND(SUM(G263:G268),0)/10</f>
        <v>0</v>
      </c>
      <c r="J265" s="34" t="e">
        <f>IF(CostOptimization!#REF!="Yes",VLOOKUP(CostOptimization!C47,CostOptimizationQ5[[Question]:[Value]],2,FALSE),0)</f>
        <v>#REF!</v>
      </c>
      <c r="K265" s="34" t="e">
        <f>ROUND(SUM(J263:J268),0)/10</f>
        <v>#REF!</v>
      </c>
    </row>
    <row r="266" spans="2:11" ht="17" thickBot="1">
      <c r="B266" s="13" t="s">
        <v>151</v>
      </c>
      <c r="C266" s="7"/>
      <c r="D266" s="5" t="s">
        <v>193</v>
      </c>
      <c r="E266" s="28">
        <v>1.6666000000000001</v>
      </c>
      <c r="G266" s="34">
        <f>IF(CostOptimization!D48="Yes",VLOOKUP(CostOptimization!C48,CostOptimizationQ5[[Question]:[Value]],2,FALSE),0)</f>
        <v>0</v>
      </c>
      <c r="H266" s="35">
        <f>COUNTA(CostOptimization!D45:'CostOptimization'!D50)/COUNTA(CostOptimization!C45:'CostOptimization'!C50)</f>
        <v>0</v>
      </c>
      <c r="J266" s="34" t="e">
        <f>IF(CostOptimization!#REF!="Yes",VLOOKUP(CostOptimization!C48,CostOptimizationQ5[[Question]:[Value]],2,FALSE),0)</f>
        <v>#REF!</v>
      </c>
      <c r="K266" s="35">
        <f>COUNTA(CostOptimization!#REF!:CostOptimization!#REF!)/COUNTA(CostOptimization!C45:'CostOptimization'!C50)</f>
        <v>0.16666666666666666</v>
      </c>
    </row>
    <row r="267" spans="2:11" ht="17" thickBot="1">
      <c r="B267" s="13" t="s">
        <v>151</v>
      </c>
      <c r="C267" s="7"/>
      <c r="D267" s="5" t="s">
        <v>194</v>
      </c>
      <c r="E267" s="28">
        <v>1.6666000000000001</v>
      </c>
      <c r="G267" s="34">
        <f>IF(CostOptimization!D49="Yes",VLOOKUP(CostOptimization!C49,CostOptimizationQ5[[Question]:[Value]],2,FALSE),0)</f>
        <v>0</v>
      </c>
      <c r="H267" s="34"/>
      <c r="J267" s="34" t="e">
        <f>IF(CostOptimization!#REF!="Yes",VLOOKUP(CostOptimization!C49,CostOptimizationQ5[[Question]:[Value]],2,FALSE),0)</f>
        <v>#REF!</v>
      </c>
      <c r="K267" s="34"/>
    </row>
    <row r="268" spans="2:11" ht="16">
      <c r="B268" s="18" t="s">
        <v>151</v>
      </c>
      <c r="C268" s="9"/>
      <c r="D268" s="19" t="s">
        <v>195</v>
      </c>
      <c r="E268" s="29">
        <v>1.6666000000000001</v>
      </c>
      <c r="G268" s="34">
        <f>IF(CostOptimization!D50="Yes",VLOOKUP(CostOptimization!C50,CostOptimizationQ5[[Question]:[Value]],2,FALSE),0)</f>
        <v>0</v>
      </c>
      <c r="H268" s="34"/>
      <c r="J268" s="34" t="e">
        <f>IF(CostOptimization!#REF!="Yes",VLOOKUP(CostOptimization!C50,CostOptimizationQ5[[Question]:[Value]],2,FALSE),0)</f>
        <v>#REF!</v>
      </c>
      <c r="K268" s="34"/>
    </row>
  </sheetData>
  <mergeCells count="2">
    <mergeCell ref="G2:H2"/>
    <mergeCell ref="J2:K2"/>
  </mergeCells>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4A85-CBFF-9A4F-AB21-DB764A03E9D3}">
  <dimension ref="A1:R146"/>
  <sheetViews>
    <sheetView showGridLines="0" workbookViewId="0">
      <pane ySplit="2" topLeftCell="A3" activePane="bottomLeft" state="frozen"/>
      <selection pane="bottomLeft" activeCell="D2" sqref="D1:D1048576"/>
    </sheetView>
  </sheetViews>
  <sheetFormatPr baseColWidth="10" defaultColWidth="8.83203125" defaultRowHeight="15"/>
  <cols>
    <col min="1" max="1" width="4" style="33" customWidth="1"/>
    <col min="2" max="2" width="12" customWidth="1"/>
    <col min="3" max="3" width="41.33203125" customWidth="1"/>
    <col min="4" max="4" width="29.1640625" customWidth="1"/>
    <col min="5" max="5" width="36.6640625" customWidth="1"/>
    <col min="6" max="6" width="42.83203125" customWidth="1"/>
    <col min="7" max="11" width="8.83203125" style="33"/>
    <col min="12" max="14" width="0" style="33" hidden="1" customWidth="1"/>
    <col min="15" max="17" width="8.83203125" style="33"/>
  </cols>
  <sheetData>
    <row r="1" spans="2:18" ht="46.5" customHeight="1" thickBot="1">
      <c r="B1" s="228" t="s">
        <v>396</v>
      </c>
      <c r="C1" s="228"/>
      <c r="D1" s="228"/>
      <c r="E1" s="228"/>
      <c r="F1" s="228"/>
      <c r="G1" s="204"/>
      <c r="H1" s="204"/>
      <c r="I1" s="204"/>
      <c r="J1" s="204"/>
      <c r="K1" s="204"/>
      <c r="L1" s="32"/>
      <c r="M1" s="32"/>
    </row>
    <row r="2" spans="2:18" s="33" customFormat="1" ht="20" thickBot="1">
      <c r="B2" s="56"/>
      <c r="C2" s="56"/>
      <c r="D2" s="56"/>
      <c r="E2" s="56"/>
      <c r="F2" s="54"/>
      <c r="M2" s="53">
        <f>(SUM(M4:M11)/SUM(L4:L11))*5</f>
        <v>0</v>
      </c>
    </row>
    <row r="3" spans="2:18" ht="16.5" customHeight="1" thickBot="1">
      <c r="B3" s="55" t="s">
        <v>19</v>
      </c>
      <c r="C3" s="55" t="s">
        <v>20</v>
      </c>
      <c r="D3" s="55" t="s">
        <v>397</v>
      </c>
      <c r="E3" s="55" t="s">
        <v>122</v>
      </c>
      <c r="F3" s="55" t="s">
        <v>398</v>
      </c>
      <c r="G3" s="205" t="s">
        <v>28</v>
      </c>
      <c r="H3" s="205"/>
      <c r="I3" s="205"/>
      <c r="J3" s="205"/>
      <c r="K3" s="205"/>
    </row>
    <row r="4" spans="2:18" ht="17" thickBot="1">
      <c r="B4" s="41" t="s">
        <v>29</v>
      </c>
      <c r="C4" s="41"/>
      <c r="D4" s="41" t="s">
        <v>138</v>
      </c>
      <c r="E4" s="41"/>
      <c r="F4" s="43"/>
      <c r="G4" s="206"/>
      <c r="H4" s="207"/>
      <c r="I4" s="207"/>
      <c r="J4" s="207"/>
      <c r="K4" s="208"/>
      <c r="L4" s="52">
        <f>IF(AND(B4&lt;&gt;"", B4 &lt;&gt; "Actions"),1,0)</f>
        <v>1</v>
      </c>
      <c r="M4" s="32">
        <f>IF(AND(F4="Yes"),1,0)</f>
        <v>0</v>
      </c>
      <c r="N4" s="32">
        <f>IF(AND(F4&lt;&gt;"", B4 &lt;&gt; "Actions"),1,0)</f>
        <v>0</v>
      </c>
    </row>
    <row r="5" spans="2:18" s="33" customFormat="1" ht="17" thickBot="1">
      <c r="B5" s="41"/>
      <c r="C5" s="41"/>
      <c r="D5" s="41" t="s">
        <v>399</v>
      </c>
      <c r="E5" s="41"/>
      <c r="F5" s="43"/>
      <c r="G5" s="48"/>
      <c r="H5" s="49"/>
      <c r="I5" s="49"/>
      <c r="J5" s="49"/>
      <c r="K5" s="50"/>
      <c r="L5" s="52"/>
      <c r="M5" s="32"/>
      <c r="N5" s="32"/>
      <c r="R5"/>
    </row>
    <row r="6" spans="2:18" s="33" customFormat="1" ht="17" thickBot="1">
      <c r="B6" s="41"/>
      <c r="C6" s="41"/>
      <c r="D6" s="41" t="s">
        <v>400</v>
      </c>
      <c r="E6" s="41"/>
      <c r="F6" s="43"/>
      <c r="G6" s="48"/>
      <c r="H6" s="49"/>
      <c r="I6" s="49"/>
      <c r="J6" s="49"/>
      <c r="K6" s="50"/>
      <c r="L6" s="52"/>
      <c r="M6" s="32"/>
      <c r="N6" s="32"/>
      <c r="R6"/>
    </row>
    <row r="7" spans="2:18" s="33" customFormat="1" ht="17" thickBot="1">
      <c r="B7" s="41"/>
      <c r="C7" s="41"/>
      <c r="D7" s="41" t="s">
        <v>401</v>
      </c>
      <c r="E7" s="41"/>
      <c r="F7" s="43"/>
      <c r="G7" s="48"/>
      <c r="H7" s="49"/>
      <c r="I7" s="49"/>
      <c r="J7" s="49"/>
      <c r="K7" s="50"/>
      <c r="L7" s="52"/>
      <c r="M7" s="32"/>
      <c r="N7" s="32"/>
      <c r="R7"/>
    </row>
    <row r="8" spans="2:18" s="33" customFormat="1" ht="17" thickBot="1">
      <c r="B8" s="41"/>
      <c r="C8" s="41"/>
      <c r="D8" s="41" t="s">
        <v>402</v>
      </c>
      <c r="E8" s="41"/>
      <c r="F8" s="43"/>
      <c r="G8" s="48"/>
      <c r="H8" s="49"/>
      <c r="I8" s="49"/>
      <c r="J8" s="49"/>
      <c r="K8" s="50"/>
      <c r="L8" s="52"/>
      <c r="M8" s="32"/>
      <c r="N8" s="32"/>
      <c r="R8"/>
    </row>
    <row r="9" spans="2:18" s="33" customFormat="1" ht="17" thickBot="1">
      <c r="B9" s="41"/>
      <c r="C9" s="41"/>
      <c r="D9" s="41" t="s">
        <v>403</v>
      </c>
      <c r="E9" s="41"/>
      <c r="F9" s="43"/>
      <c r="G9" s="48"/>
      <c r="H9" s="49"/>
      <c r="I9" s="49"/>
      <c r="J9" s="49"/>
      <c r="K9" s="50"/>
      <c r="L9" s="52"/>
      <c r="M9" s="32"/>
      <c r="N9" s="32"/>
      <c r="R9"/>
    </row>
    <row r="10" spans="2:18" s="33" customFormat="1" ht="17" thickBot="1">
      <c r="B10" s="41"/>
      <c r="C10" s="41"/>
      <c r="D10" s="41" t="s">
        <v>404</v>
      </c>
      <c r="E10" s="41"/>
      <c r="F10" s="43"/>
      <c r="G10" s="48"/>
      <c r="H10" s="49"/>
      <c r="I10" s="49"/>
      <c r="J10" s="49"/>
      <c r="K10" s="50"/>
      <c r="L10" s="52"/>
      <c r="M10" s="32"/>
      <c r="N10" s="32"/>
      <c r="R10"/>
    </row>
    <row r="11" spans="2:18" s="33" customFormat="1" ht="16" thickBot="1">
      <c r="B11" s="51"/>
      <c r="C11" s="43"/>
      <c r="D11" s="43"/>
      <c r="E11" s="43"/>
      <c r="F11" s="43"/>
      <c r="G11" s="206"/>
      <c r="H11" s="207"/>
      <c r="I11" s="207"/>
      <c r="J11" s="207"/>
      <c r="K11" s="208"/>
      <c r="L11" s="52">
        <f t="shared" ref="L11" si="0">IF(AND(B11&lt;&gt;"", B11 &lt;&gt; "Actions"),1,0)</f>
        <v>0</v>
      </c>
      <c r="M11" s="32">
        <f t="shared" ref="M11" si="1">IF(AND(F11="Yes"),1,0)</f>
        <v>0</v>
      </c>
      <c r="N11" s="32">
        <f t="shared" ref="N11" si="2">IF(AND(F11&lt;&gt;"", B11 &lt;&gt; "Actions"),1,0)</f>
        <v>0</v>
      </c>
      <c r="R11"/>
    </row>
    <row r="12" spans="2:18" s="33" customFormat="1"/>
    <row r="13" spans="2:18" s="33" customFormat="1"/>
    <row r="14" spans="2:18" s="33" customFormat="1"/>
    <row r="15" spans="2:18" s="33" customFormat="1"/>
    <row r="16" spans="2:18"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sheetData>
  <mergeCells count="5">
    <mergeCell ref="B1:F1"/>
    <mergeCell ref="G1:K1"/>
    <mergeCell ref="G3:K3"/>
    <mergeCell ref="G4:K4"/>
    <mergeCell ref="G11:K11"/>
  </mergeCells>
  <phoneticPr fontId="2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7B53-B4C1-9447-8DCD-1D758F371142}">
  <dimension ref="A1:R145"/>
  <sheetViews>
    <sheetView showGridLines="0" workbookViewId="0">
      <pane ySplit="2" topLeftCell="A3" activePane="bottomLeft" state="frozen"/>
      <selection pane="bottomLeft" activeCell="E19" sqref="E19"/>
    </sheetView>
  </sheetViews>
  <sheetFormatPr baseColWidth="10" defaultColWidth="8.83203125" defaultRowHeight="15"/>
  <cols>
    <col min="1" max="1" width="4" style="33" customWidth="1"/>
    <col min="2" max="2" width="12" customWidth="1"/>
    <col min="3" max="3" width="51.1640625" customWidth="1"/>
    <col min="4" max="5" width="41.33203125" customWidth="1"/>
    <col min="6" max="6" width="42.83203125" customWidth="1"/>
    <col min="7" max="11" width="8.83203125" style="33"/>
    <col min="12" max="14" width="0" style="33" hidden="1" customWidth="1"/>
    <col min="15" max="17" width="8.83203125" style="33"/>
  </cols>
  <sheetData>
    <row r="1" spans="2:18" ht="46.5" customHeight="1" thickBot="1">
      <c r="B1" s="228" t="s">
        <v>405</v>
      </c>
      <c r="C1" s="228"/>
      <c r="D1" s="228"/>
      <c r="E1" s="228"/>
      <c r="F1" s="228"/>
      <c r="G1" s="204"/>
      <c r="H1" s="204"/>
      <c r="I1" s="204"/>
      <c r="J1" s="204"/>
      <c r="K1" s="204"/>
      <c r="L1" s="32"/>
      <c r="M1" s="32"/>
    </row>
    <row r="2" spans="2:18" s="33" customFormat="1" ht="20" thickBot="1">
      <c r="B2" s="55"/>
      <c r="C2" s="55"/>
      <c r="D2" s="55"/>
      <c r="E2" s="55"/>
      <c r="F2" s="55"/>
      <c r="M2" s="53"/>
    </row>
    <row r="3" spans="2:18" ht="16.5" customHeight="1" thickBot="1">
      <c r="B3" s="55" t="s">
        <v>19</v>
      </c>
      <c r="C3" s="55" t="s">
        <v>20</v>
      </c>
      <c r="D3" s="55" t="s">
        <v>406</v>
      </c>
      <c r="E3" s="55" t="s">
        <v>81</v>
      </c>
      <c r="F3" s="55" t="s">
        <v>4</v>
      </c>
      <c r="G3" s="205" t="s">
        <v>28</v>
      </c>
      <c r="H3" s="205"/>
      <c r="I3" s="205"/>
      <c r="J3" s="205"/>
      <c r="K3" s="205"/>
    </row>
    <row r="4" spans="2:18" ht="16">
      <c r="B4" s="41"/>
      <c r="C4" s="41" t="s">
        <v>560</v>
      </c>
      <c r="D4" s="41" t="s">
        <v>407</v>
      </c>
      <c r="E4" s="41" t="s">
        <v>408</v>
      </c>
      <c r="F4" s="43"/>
      <c r="G4" s="206"/>
      <c r="H4" s="207"/>
      <c r="I4" s="207"/>
      <c r="J4" s="207"/>
      <c r="K4" s="208"/>
      <c r="L4" s="52">
        <f>IF(AND(B4&lt;&gt;"", B4 &lt;&gt; "Actions"),1,0)</f>
        <v>0</v>
      </c>
      <c r="M4" s="32">
        <f>IF(AND(F4="Yes"),1,0)</f>
        <v>0</v>
      </c>
      <c r="N4" s="32">
        <f>IF(AND(F4&lt;&gt;"", B4 &lt;&gt; "Actions"),1,0)</f>
        <v>0</v>
      </c>
    </row>
    <row r="5" spans="2:18" s="33" customFormat="1" ht="16">
      <c r="B5" s="41"/>
      <c r="C5" s="41" t="s">
        <v>409</v>
      </c>
      <c r="D5" s="41" t="s">
        <v>68</v>
      </c>
      <c r="E5" s="41" t="s">
        <v>410</v>
      </c>
      <c r="F5" s="43"/>
      <c r="G5" s="48"/>
      <c r="H5" s="49"/>
      <c r="I5" s="49"/>
      <c r="J5" s="49"/>
      <c r="K5" s="50"/>
      <c r="L5" s="52"/>
      <c r="M5" s="32"/>
      <c r="N5" s="32"/>
      <c r="R5"/>
    </row>
    <row r="6" spans="2:18" s="33" customFormat="1" ht="16">
      <c r="B6" s="41"/>
      <c r="C6" s="41" t="s">
        <v>411</v>
      </c>
      <c r="D6" s="41" t="s">
        <v>412</v>
      </c>
      <c r="E6" s="41" t="s">
        <v>413</v>
      </c>
      <c r="F6" s="43"/>
      <c r="G6" s="48"/>
      <c r="H6" s="49"/>
      <c r="I6" s="49"/>
      <c r="J6" s="49"/>
      <c r="K6" s="50"/>
      <c r="L6" s="52"/>
      <c r="M6" s="32"/>
      <c r="N6" s="32"/>
      <c r="R6"/>
    </row>
    <row r="7" spans="2:18" s="33" customFormat="1" ht="19" customHeight="1" thickBot="1">
      <c r="B7" s="41"/>
      <c r="C7" s="74" t="s">
        <v>579</v>
      </c>
      <c r="D7" s="41"/>
      <c r="E7" s="41"/>
      <c r="F7" s="43"/>
      <c r="G7" s="48"/>
      <c r="H7" s="49"/>
      <c r="I7" s="49"/>
      <c r="J7" s="49"/>
      <c r="K7" s="50"/>
      <c r="L7" s="52"/>
      <c r="M7" s="32"/>
      <c r="N7" s="32"/>
      <c r="R7"/>
    </row>
    <row r="8" spans="2:18" s="33" customFormat="1" ht="16" thickBot="1">
      <c r="B8" s="41"/>
      <c r="C8" s="74"/>
      <c r="D8" s="43"/>
      <c r="E8" s="43"/>
      <c r="F8" s="43"/>
      <c r="G8" s="48"/>
      <c r="H8" s="49"/>
      <c r="I8" s="49"/>
      <c r="J8" s="49"/>
      <c r="K8" s="50"/>
      <c r="L8" s="52"/>
      <c r="M8" s="32"/>
      <c r="N8" s="32"/>
      <c r="R8"/>
    </row>
    <row r="9" spans="2:18" s="33" customFormat="1" ht="16" thickBot="1">
      <c r="B9" s="41"/>
      <c r="C9" s="74"/>
      <c r="D9" s="41"/>
      <c r="E9" s="41"/>
      <c r="F9" s="43"/>
      <c r="G9" s="48"/>
      <c r="H9" s="49"/>
      <c r="I9" s="49"/>
      <c r="J9" s="49"/>
      <c r="K9" s="50"/>
      <c r="L9" s="52"/>
      <c r="M9" s="32"/>
      <c r="N9" s="32"/>
      <c r="R9"/>
    </row>
    <row r="10" spans="2:18" s="33" customFormat="1" ht="16" thickBot="1">
      <c r="B10" s="41"/>
      <c r="C10" s="74"/>
      <c r="D10" s="43"/>
      <c r="E10" s="43"/>
      <c r="F10" s="43"/>
      <c r="G10" s="206"/>
      <c r="H10" s="207"/>
      <c r="I10" s="207"/>
      <c r="J10" s="207"/>
      <c r="K10" s="208"/>
      <c r="L10" s="52">
        <f t="shared" ref="L10" si="0">IF(AND(B10&lt;&gt;"", B10 &lt;&gt; "Actions"),1,0)</f>
        <v>0</v>
      </c>
      <c r="M10" s="32">
        <f t="shared" ref="M10" si="1">IF(AND(F10="Yes"),1,0)</f>
        <v>0</v>
      </c>
      <c r="N10" s="32">
        <f t="shared" ref="N10" si="2">IF(AND(F10&lt;&gt;"", B10 &lt;&gt; "Actions"),1,0)</f>
        <v>0</v>
      </c>
      <c r="R10"/>
    </row>
    <row r="11" spans="2:18" s="33" customFormat="1"/>
    <row r="12" spans="2:18" s="33" customFormat="1"/>
    <row r="13" spans="2:18" s="33" customFormat="1"/>
    <row r="14" spans="2:18" s="33" customFormat="1"/>
    <row r="15" spans="2:18" s="33" customFormat="1"/>
    <row r="16" spans="2:18"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sheetData>
  <mergeCells count="5">
    <mergeCell ref="B1:F1"/>
    <mergeCell ref="G1:K1"/>
    <mergeCell ref="G3:K3"/>
    <mergeCell ref="G4:K4"/>
    <mergeCell ref="G10:K10"/>
  </mergeCells>
  <phoneticPr fontId="2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FD95-302F-D349-80E4-87D051C43D1C}">
  <dimension ref="A1:R147"/>
  <sheetViews>
    <sheetView workbookViewId="0">
      <selection activeCell="D8" sqref="D8"/>
    </sheetView>
  </sheetViews>
  <sheetFormatPr baseColWidth="10" defaultColWidth="8.83203125" defaultRowHeight="15"/>
  <cols>
    <col min="1" max="1" width="4" style="33" customWidth="1"/>
    <col min="2" max="2" width="13.33203125" customWidth="1"/>
    <col min="3" max="3" width="41.33203125" customWidth="1"/>
    <col min="4" max="4" width="18.33203125" customWidth="1"/>
    <col min="5" max="5" width="52.83203125" customWidth="1"/>
    <col min="6" max="6" width="41.33203125" customWidth="1"/>
    <col min="7" max="11" width="8.83203125" style="33"/>
    <col min="12" max="14" width="0" style="33" hidden="1" customWidth="1"/>
    <col min="15" max="17" width="8.83203125" style="33"/>
  </cols>
  <sheetData>
    <row r="1" spans="2:18" ht="46.5" customHeight="1" thickBot="1">
      <c r="B1" s="228" t="s">
        <v>561</v>
      </c>
      <c r="C1" s="228"/>
      <c r="D1" s="228"/>
      <c r="E1" s="228"/>
      <c r="F1" s="228"/>
      <c r="G1" s="204"/>
      <c r="H1" s="204"/>
      <c r="I1" s="204"/>
      <c r="J1" s="204"/>
      <c r="K1" s="204"/>
      <c r="L1" s="32"/>
      <c r="M1" s="32"/>
    </row>
    <row r="2" spans="2:18" s="33" customFormat="1" ht="20" thickBot="1">
      <c r="B2" s="56"/>
      <c r="C2" s="56"/>
      <c r="D2" s="56"/>
      <c r="E2" s="56"/>
      <c r="F2" s="56"/>
      <c r="M2" s="53" t="e">
        <f>(SUM(M4:M12)/SUM(L4:L12))*5</f>
        <v>#REF!</v>
      </c>
    </row>
    <row r="3" spans="2:18" ht="16.5" customHeight="1" thickBot="1">
      <c r="B3" s="55" t="s">
        <v>19</v>
      </c>
      <c r="C3" s="55" t="s">
        <v>20</v>
      </c>
      <c r="D3" s="55" t="s">
        <v>414</v>
      </c>
      <c r="E3" s="55" t="s">
        <v>415</v>
      </c>
      <c r="F3" s="55" t="s">
        <v>4</v>
      </c>
      <c r="G3" s="205" t="s">
        <v>28</v>
      </c>
      <c r="H3" s="205"/>
      <c r="I3" s="205"/>
      <c r="J3" s="205"/>
      <c r="K3" s="205"/>
    </row>
    <row r="4" spans="2:18" ht="17" thickBot="1">
      <c r="B4" s="41" t="s">
        <v>29</v>
      </c>
      <c r="C4" s="41" t="s">
        <v>562</v>
      </c>
      <c r="D4" s="41" t="s">
        <v>563</v>
      </c>
      <c r="E4" s="41" t="s">
        <v>564</v>
      </c>
      <c r="F4" s="42"/>
      <c r="G4" s="229"/>
      <c r="H4" s="230"/>
      <c r="I4" s="230"/>
      <c r="J4" s="230"/>
      <c r="K4" s="231"/>
      <c r="L4" s="52">
        <f>IF(AND(B4&lt;&gt;"", B4 &lt;&gt; "Actions"),1,0)</f>
        <v>1</v>
      </c>
      <c r="M4" s="32" t="e">
        <f>IF(AND(#REF!="Yes"),1,0)</f>
        <v>#REF!</v>
      </c>
      <c r="N4" s="32" t="e">
        <f>IF(AND(#REF!&lt;&gt;"", B4 &lt;&gt; "Actions"),1,0)</f>
        <v>#REF!</v>
      </c>
    </row>
    <row r="5" spans="2:18" ht="17" thickBot="1">
      <c r="B5" s="41"/>
      <c r="C5" s="41" t="s">
        <v>417</v>
      </c>
      <c r="D5" s="41" t="s">
        <v>566</v>
      </c>
      <c r="E5" s="41" t="s">
        <v>565</v>
      </c>
      <c r="F5" s="42"/>
      <c r="G5" s="75"/>
      <c r="H5" s="76"/>
      <c r="I5" s="76"/>
      <c r="J5" s="76"/>
      <c r="K5" s="77"/>
      <c r="L5" s="52"/>
      <c r="M5" s="32"/>
      <c r="N5" s="32"/>
    </row>
    <row r="6" spans="2:18" s="33" customFormat="1" ht="17" thickBot="1">
      <c r="B6" s="41"/>
      <c r="C6" s="41" t="s">
        <v>398</v>
      </c>
      <c r="D6" s="41" t="s">
        <v>520</v>
      </c>
      <c r="E6" s="41" t="s">
        <v>567</v>
      </c>
      <c r="F6" s="42"/>
      <c r="G6" s="75"/>
      <c r="H6" s="76"/>
      <c r="I6" s="76"/>
      <c r="J6" s="76"/>
      <c r="K6" s="77"/>
      <c r="L6" s="52"/>
      <c r="M6" s="32"/>
      <c r="N6" s="32"/>
      <c r="R6"/>
    </row>
    <row r="7" spans="2:18" s="33" customFormat="1" ht="17" thickBot="1">
      <c r="B7" s="41"/>
      <c r="C7" s="41" t="s">
        <v>568</v>
      </c>
      <c r="D7" s="41" t="s">
        <v>570</v>
      </c>
      <c r="E7" s="41" t="s">
        <v>569</v>
      </c>
      <c r="F7" s="42"/>
      <c r="G7" s="75"/>
      <c r="H7" s="76"/>
      <c r="I7" s="76"/>
      <c r="J7" s="76"/>
      <c r="K7" s="77"/>
      <c r="L7" s="52"/>
      <c r="M7" s="32"/>
      <c r="N7" s="32"/>
      <c r="R7"/>
    </row>
    <row r="8" spans="2:18" s="33" customFormat="1" ht="16" thickBot="1">
      <c r="B8" s="41"/>
      <c r="C8" s="41"/>
      <c r="D8" s="41"/>
      <c r="E8" s="41"/>
      <c r="F8" s="42"/>
      <c r="G8" s="75"/>
      <c r="H8" s="76"/>
      <c r="I8" s="76"/>
      <c r="J8" s="76"/>
      <c r="K8" s="77"/>
      <c r="L8" s="52"/>
      <c r="M8" s="32"/>
      <c r="N8" s="32"/>
      <c r="R8"/>
    </row>
    <row r="9" spans="2:18" s="33" customFormat="1" ht="16" thickBot="1">
      <c r="B9" s="41"/>
      <c r="C9" s="41"/>
      <c r="D9" s="41"/>
      <c r="E9" s="41"/>
      <c r="F9" s="42"/>
      <c r="G9" s="75"/>
      <c r="H9" s="76"/>
      <c r="I9" s="76"/>
      <c r="J9" s="76"/>
      <c r="K9" s="77"/>
      <c r="L9" s="52"/>
      <c r="M9" s="32"/>
      <c r="N9" s="32"/>
      <c r="R9"/>
    </row>
    <row r="10" spans="2:18" s="33" customFormat="1" ht="16" thickBot="1">
      <c r="B10" s="41"/>
      <c r="C10" s="41"/>
      <c r="D10" s="41"/>
      <c r="E10" s="41"/>
      <c r="F10" s="42"/>
      <c r="G10" s="75"/>
      <c r="H10" s="76"/>
      <c r="I10" s="76"/>
      <c r="J10" s="76"/>
      <c r="K10" s="77"/>
      <c r="L10" s="52"/>
      <c r="M10" s="32"/>
      <c r="N10" s="32"/>
      <c r="R10"/>
    </row>
    <row r="11" spans="2:18" s="33" customFormat="1" ht="16" thickBot="1">
      <c r="B11" s="41"/>
      <c r="C11" s="41"/>
      <c r="D11" s="41"/>
      <c r="E11" s="41"/>
      <c r="F11" s="42"/>
      <c r="G11" s="75"/>
      <c r="H11" s="76"/>
      <c r="I11" s="76"/>
      <c r="J11" s="76"/>
      <c r="K11" s="77"/>
      <c r="L11" s="52"/>
      <c r="M11" s="32"/>
      <c r="N11" s="32"/>
      <c r="R11"/>
    </row>
    <row r="12" spans="2:18" s="33" customFormat="1" ht="16" thickBot="1">
      <c r="B12" s="51"/>
      <c r="C12" s="51"/>
      <c r="D12" s="41"/>
      <c r="E12" s="74"/>
      <c r="F12" s="74"/>
      <c r="G12" s="229"/>
      <c r="H12" s="230"/>
      <c r="I12" s="230"/>
      <c r="J12" s="230"/>
      <c r="K12" s="231"/>
      <c r="L12" s="52">
        <f>IF(AND(B12&lt;&gt;"", B12 &lt;&gt; "Actions"),1,0)</f>
        <v>0</v>
      </c>
      <c r="M12" s="32" t="e">
        <f>IF(AND(#REF!="Yes"),1,0)</f>
        <v>#REF!</v>
      </c>
      <c r="N12" s="32" t="e">
        <f>IF(AND(#REF!&lt;&gt;"", B12 &lt;&gt; "Actions"),1,0)</f>
        <v>#REF!</v>
      </c>
      <c r="R12"/>
    </row>
    <row r="13" spans="2:18" s="33" customFormat="1"/>
    <row r="14" spans="2:18" s="33" customFormat="1"/>
    <row r="15" spans="2:18" s="33" customFormat="1"/>
    <row r="16" spans="2:18"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sheetData>
  <mergeCells count="5">
    <mergeCell ref="B1:F1"/>
    <mergeCell ref="G1:K1"/>
    <mergeCell ref="G3:K3"/>
    <mergeCell ref="G4:K4"/>
    <mergeCell ref="G12:K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82694-4057-A040-B3E8-43146C2732C6}">
  <dimension ref="A1:V283"/>
  <sheetViews>
    <sheetView workbookViewId="0">
      <selection activeCell="C11" sqref="C11"/>
    </sheetView>
  </sheetViews>
  <sheetFormatPr baseColWidth="10" defaultColWidth="8.83203125" defaultRowHeight="15"/>
  <cols>
    <col min="1" max="1" width="3.6640625" customWidth="1"/>
    <col min="2" max="2" width="31.33203125" customWidth="1"/>
    <col min="3" max="3" width="17.83203125" customWidth="1"/>
    <col min="4" max="4" width="13.5" bestFit="1" customWidth="1"/>
    <col min="5" max="5" width="10.5" customWidth="1"/>
    <col min="6" max="6" width="5.1640625" customWidth="1"/>
    <col min="13" max="13" width="22.5" bestFit="1" customWidth="1"/>
    <col min="14" max="14" width="8.5" bestFit="1" customWidth="1"/>
  </cols>
  <sheetData>
    <row r="1" spans="1:22">
      <c r="A1" s="33"/>
      <c r="B1" s="33"/>
      <c r="C1" s="33"/>
      <c r="D1" s="33"/>
      <c r="E1" s="33"/>
      <c r="F1" s="33"/>
      <c r="G1" s="33"/>
      <c r="H1" s="33"/>
      <c r="I1" s="33"/>
      <c r="J1" s="33"/>
    </row>
    <row r="2" spans="1:22">
      <c r="A2" s="33"/>
      <c r="B2" s="33"/>
      <c r="C2" s="33"/>
      <c r="D2" s="33"/>
      <c r="E2" s="33"/>
      <c r="F2" s="33"/>
      <c r="G2" s="33"/>
      <c r="H2" s="33"/>
      <c r="I2" s="33"/>
      <c r="J2" s="33"/>
      <c r="M2" s="33"/>
      <c r="N2" s="33"/>
      <c r="O2" s="33"/>
      <c r="P2" s="33"/>
      <c r="Q2" s="33"/>
      <c r="R2" s="33"/>
      <c r="S2" s="33"/>
      <c r="T2" s="33"/>
      <c r="U2" s="33"/>
      <c r="V2" s="33"/>
    </row>
    <row r="3" spans="1:22" ht="30.75" customHeight="1">
      <c r="A3" s="33"/>
      <c r="B3" s="33"/>
      <c r="C3" s="33"/>
      <c r="D3" s="33"/>
      <c r="E3" s="33"/>
      <c r="F3" s="33"/>
      <c r="G3" s="33"/>
      <c r="H3" s="33"/>
      <c r="I3" s="33"/>
      <c r="J3" s="33"/>
      <c r="M3" s="33"/>
      <c r="N3" s="33"/>
      <c r="O3" s="33"/>
      <c r="P3" s="33"/>
      <c r="Q3" s="33"/>
      <c r="R3" s="33"/>
      <c r="S3" s="33"/>
      <c r="T3" s="33"/>
      <c r="U3" s="33"/>
      <c r="V3" s="33"/>
    </row>
    <row r="4" spans="1:22">
      <c r="A4" s="33"/>
      <c r="B4" s="116" t="s">
        <v>8</v>
      </c>
      <c r="C4" s="177"/>
      <c r="D4" s="178"/>
      <c r="E4" s="179"/>
      <c r="F4" s="33"/>
      <c r="G4" s="33"/>
      <c r="H4" s="33"/>
      <c r="I4" s="33"/>
      <c r="M4" s="33"/>
      <c r="N4" s="33"/>
      <c r="O4" s="33"/>
      <c r="P4" s="33"/>
      <c r="Q4" s="33"/>
      <c r="R4" s="33"/>
      <c r="S4" s="33"/>
      <c r="T4" s="33"/>
      <c r="U4" s="33"/>
      <c r="V4" s="33"/>
    </row>
    <row r="5" spans="1:22">
      <c r="A5" s="33"/>
      <c r="B5" s="116" t="s">
        <v>9</v>
      </c>
      <c r="C5" s="177"/>
      <c r="D5" s="178"/>
      <c r="E5" s="179"/>
      <c r="F5" s="33"/>
      <c r="G5" s="33"/>
      <c r="H5" s="33"/>
      <c r="I5" s="33"/>
      <c r="M5" s="33"/>
      <c r="N5" s="33"/>
      <c r="O5" s="33"/>
      <c r="P5" s="33"/>
      <c r="Q5" s="33"/>
      <c r="R5" s="33"/>
      <c r="S5" s="33"/>
      <c r="T5" s="33"/>
      <c r="U5" s="33"/>
      <c r="V5" s="33"/>
    </row>
    <row r="6" spans="1:22">
      <c r="A6" s="33"/>
      <c r="B6" s="116" t="s">
        <v>1</v>
      </c>
      <c r="C6" s="177"/>
      <c r="D6" s="178"/>
      <c r="E6" s="179"/>
      <c r="F6" s="33"/>
      <c r="G6" s="33"/>
      <c r="H6" s="33"/>
      <c r="I6" s="33"/>
      <c r="M6" s="33"/>
      <c r="N6" s="33"/>
      <c r="O6" s="33"/>
      <c r="P6" s="33"/>
      <c r="Q6" s="33"/>
      <c r="R6" s="33"/>
      <c r="S6" s="33"/>
      <c r="T6" s="33"/>
      <c r="U6" s="33"/>
      <c r="V6" s="33"/>
    </row>
    <row r="7" spans="1:22">
      <c r="A7" s="33"/>
      <c r="B7" s="33"/>
      <c r="C7" s="33"/>
      <c r="D7" s="33"/>
      <c r="E7" s="33"/>
      <c r="F7" s="33"/>
      <c r="G7" s="33"/>
      <c r="H7" s="33"/>
      <c r="I7" s="33"/>
      <c r="M7" s="33"/>
      <c r="N7" s="33"/>
      <c r="O7" s="33"/>
      <c r="P7" s="33"/>
      <c r="Q7" s="33"/>
      <c r="R7" s="33"/>
      <c r="S7" s="33"/>
      <c r="T7" s="33"/>
      <c r="U7" s="33"/>
      <c r="V7" s="33"/>
    </row>
    <row r="8" spans="1:22">
      <c r="A8" s="33"/>
      <c r="B8" s="33"/>
      <c r="C8" s="33"/>
      <c r="D8" s="33"/>
      <c r="E8" s="117"/>
      <c r="F8" s="117"/>
      <c r="G8" s="33"/>
      <c r="M8" s="33"/>
      <c r="N8" s="33"/>
      <c r="O8" s="33"/>
      <c r="P8" s="33"/>
      <c r="Q8" s="33"/>
      <c r="R8" s="33"/>
      <c r="S8" s="33"/>
      <c r="T8" s="33"/>
      <c r="U8" s="33"/>
      <c r="V8" s="33"/>
    </row>
    <row r="9" spans="1:22">
      <c r="A9" s="33"/>
      <c r="B9" s="33"/>
      <c r="C9" s="33"/>
      <c r="D9" s="33"/>
      <c r="E9" s="117"/>
      <c r="F9" s="118"/>
      <c r="G9" s="33"/>
      <c r="M9" s="33"/>
      <c r="N9" s="33"/>
      <c r="O9" s="33"/>
      <c r="P9" s="33"/>
      <c r="Q9" s="33"/>
      <c r="R9" s="33"/>
      <c r="S9" s="33"/>
      <c r="T9" s="33"/>
      <c r="U9" s="33"/>
      <c r="V9" s="33"/>
    </row>
    <row r="10" spans="1:22" ht="20">
      <c r="A10" s="33"/>
      <c r="B10" s="114" t="s">
        <v>10</v>
      </c>
      <c r="C10" s="115" t="s">
        <v>11</v>
      </c>
      <c r="D10" s="115" t="s">
        <v>12</v>
      </c>
      <c r="E10" s="117"/>
      <c r="F10" s="118" t="s">
        <v>13</v>
      </c>
      <c r="G10" s="33"/>
      <c r="M10" s="33"/>
      <c r="N10" s="33"/>
      <c r="O10" s="33"/>
      <c r="P10" s="33"/>
      <c r="Q10" s="33"/>
      <c r="R10" s="33"/>
      <c r="S10" s="33"/>
      <c r="T10" s="33"/>
      <c r="U10" s="33"/>
      <c r="V10" s="33"/>
    </row>
    <row r="11" spans="1:22" ht="19">
      <c r="A11" s="33"/>
      <c r="B11" s="109" t="s">
        <v>14</v>
      </c>
      <c r="C11" s="110">
        <f>'3. Scenarios Test'!K2</f>
        <v>3.333333333333333</v>
      </c>
      <c r="D11" s="111">
        <v>0.1</v>
      </c>
      <c r="E11" s="117"/>
      <c r="F11" s="118">
        <v>5</v>
      </c>
      <c r="G11" s="33"/>
      <c r="M11" s="33"/>
      <c r="N11" s="33"/>
      <c r="O11" s="33"/>
      <c r="P11" s="33"/>
      <c r="Q11" s="33"/>
      <c r="R11" s="33"/>
      <c r="S11" s="33"/>
      <c r="T11" s="33"/>
      <c r="U11" s="33"/>
      <c r="V11" s="33"/>
    </row>
    <row r="12" spans="1:22" ht="19">
      <c r="A12" s="33"/>
      <c r="B12" s="109" t="s">
        <v>15</v>
      </c>
      <c r="C12" s="112">
        <f>'2. Services'!N2</f>
        <v>1.6666666666666665</v>
      </c>
      <c r="D12" s="113">
        <v>0.36</v>
      </c>
      <c r="E12" s="117"/>
      <c r="F12" s="118">
        <v>5</v>
      </c>
      <c r="G12" s="33"/>
      <c r="M12" s="33"/>
      <c r="N12" s="33"/>
      <c r="O12" s="33"/>
      <c r="P12" s="33"/>
      <c r="Q12" s="33"/>
      <c r="R12" s="33"/>
      <c r="S12" s="33"/>
      <c r="T12" s="33"/>
      <c r="U12" s="33"/>
      <c r="V12" s="33"/>
    </row>
    <row r="13" spans="1:22" ht="19">
      <c r="A13" s="33"/>
      <c r="B13" s="109" t="s">
        <v>16</v>
      </c>
      <c r="C13" s="112">
        <f>'2. Services'!J2</f>
        <v>3.333333333333333</v>
      </c>
      <c r="D13" s="113">
        <v>0.3</v>
      </c>
      <c r="E13" s="117"/>
      <c r="F13" s="118">
        <v>5</v>
      </c>
      <c r="G13" s="33"/>
      <c r="M13" s="33"/>
      <c r="N13" s="33"/>
      <c r="O13" s="33"/>
      <c r="P13" s="33"/>
      <c r="Q13" s="33"/>
      <c r="R13" s="33"/>
      <c r="S13" s="33"/>
      <c r="T13" s="33"/>
      <c r="U13" s="33"/>
      <c r="V13" s="33"/>
    </row>
    <row r="14" spans="1:22" ht="19">
      <c r="A14" s="33"/>
      <c r="B14" s="109" t="s">
        <v>17</v>
      </c>
      <c r="C14" s="112">
        <f>'2. Services'!O2</f>
        <v>1.6666666666666665</v>
      </c>
      <c r="D14" s="113">
        <v>0.3</v>
      </c>
      <c r="E14" s="117"/>
      <c r="F14" s="118">
        <v>5</v>
      </c>
      <c r="G14" s="33"/>
      <c r="M14" s="33"/>
      <c r="N14" s="33"/>
      <c r="O14" s="33"/>
      <c r="P14" s="33"/>
      <c r="Q14" s="33"/>
      <c r="R14" s="33"/>
      <c r="S14" s="33"/>
      <c r="T14" s="33"/>
      <c r="U14" s="33"/>
      <c r="V14" s="33"/>
    </row>
    <row r="15" spans="1:22">
      <c r="A15" s="33"/>
      <c r="B15" s="33"/>
      <c r="C15" s="33"/>
      <c r="D15" s="33"/>
      <c r="E15" s="117"/>
      <c r="F15" s="118"/>
      <c r="G15" s="33"/>
      <c r="H15" s="33"/>
      <c r="I15" s="33"/>
      <c r="J15" s="33"/>
      <c r="K15" s="33"/>
      <c r="M15" s="33"/>
      <c r="N15" s="33"/>
      <c r="O15" s="33"/>
      <c r="P15" s="33"/>
      <c r="Q15" s="33"/>
      <c r="R15" s="33"/>
      <c r="S15" s="33"/>
      <c r="T15" s="33"/>
      <c r="U15" s="33"/>
      <c r="V15" s="33"/>
    </row>
    <row r="16" spans="1:22">
      <c r="A16" s="33"/>
      <c r="B16" s="180"/>
      <c r="C16" s="180"/>
      <c r="D16" s="180"/>
      <c r="E16" s="180"/>
      <c r="F16" s="33"/>
      <c r="G16" s="33"/>
      <c r="H16" s="33"/>
      <c r="I16" s="33"/>
      <c r="J16" s="33"/>
      <c r="K16" s="33"/>
      <c r="M16" s="33"/>
      <c r="N16" s="33"/>
      <c r="O16" s="33"/>
      <c r="P16" s="33"/>
      <c r="Q16" s="33"/>
      <c r="R16" s="33"/>
      <c r="S16" s="33"/>
      <c r="T16" s="33"/>
      <c r="U16" s="33"/>
      <c r="V16" s="33"/>
    </row>
    <row r="17" spans="1:22">
      <c r="A17" s="33"/>
      <c r="B17" s="180"/>
      <c r="C17" s="180"/>
      <c r="D17" s="180"/>
      <c r="E17" s="180"/>
      <c r="F17" s="33"/>
      <c r="G17" s="33"/>
      <c r="H17" s="33"/>
      <c r="I17" s="33"/>
      <c r="J17" s="33"/>
      <c r="K17" s="33"/>
      <c r="M17" s="33"/>
      <c r="N17" s="33"/>
      <c r="O17" s="33"/>
      <c r="P17" s="33"/>
      <c r="Q17" s="33"/>
      <c r="R17" s="33"/>
      <c r="S17" s="33"/>
      <c r="T17" s="33"/>
      <c r="U17" s="33"/>
      <c r="V17" s="33"/>
    </row>
    <row r="18" spans="1:22">
      <c r="A18" s="33"/>
      <c r="B18" s="180"/>
      <c r="C18" s="180"/>
      <c r="D18" s="180"/>
      <c r="E18" s="180"/>
      <c r="F18" s="33"/>
      <c r="G18" s="33"/>
      <c r="H18" s="33"/>
      <c r="I18" s="33"/>
      <c r="J18" s="33"/>
      <c r="K18" s="33"/>
      <c r="M18" s="33"/>
      <c r="N18" s="33"/>
      <c r="O18" s="33"/>
      <c r="P18" s="33"/>
      <c r="Q18" s="33"/>
      <c r="R18" s="33"/>
      <c r="S18" s="33"/>
      <c r="T18" s="33"/>
      <c r="U18" s="33"/>
      <c r="V18" s="33"/>
    </row>
    <row r="19" spans="1:22">
      <c r="A19" s="33"/>
      <c r="B19" s="180"/>
      <c r="C19" s="180"/>
      <c r="D19" s="180"/>
      <c r="E19" s="180"/>
      <c r="F19" s="33"/>
      <c r="G19" s="33"/>
      <c r="H19" s="33"/>
      <c r="I19" s="33"/>
      <c r="J19" s="33"/>
      <c r="K19" s="33"/>
      <c r="M19" s="33"/>
      <c r="N19" s="33"/>
      <c r="O19" s="33"/>
      <c r="P19" s="33"/>
      <c r="Q19" s="33"/>
      <c r="R19" s="33"/>
      <c r="S19" s="33"/>
      <c r="T19" s="33"/>
      <c r="U19" s="33"/>
      <c r="V19" s="33"/>
    </row>
    <row r="20" spans="1:22">
      <c r="A20" s="33"/>
      <c r="B20" s="180"/>
      <c r="C20" s="180"/>
      <c r="D20" s="180"/>
      <c r="E20" s="180"/>
      <c r="F20" s="33"/>
      <c r="G20" s="33"/>
      <c r="H20" s="33"/>
      <c r="I20" s="33"/>
      <c r="J20" s="33"/>
      <c r="K20" s="33"/>
      <c r="L20" s="33"/>
      <c r="M20" s="33"/>
      <c r="N20" s="33"/>
      <c r="O20" s="33"/>
      <c r="P20" s="33"/>
      <c r="Q20" s="33"/>
      <c r="R20" s="33"/>
      <c r="S20" s="33"/>
      <c r="T20" s="33"/>
      <c r="U20" s="33"/>
      <c r="V20" s="33"/>
    </row>
    <row r="21" spans="1:22">
      <c r="A21" s="33"/>
      <c r="B21" s="180"/>
      <c r="C21" s="180"/>
      <c r="D21" s="180"/>
      <c r="E21" s="180"/>
      <c r="F21" s="33"/>
      <c r="G21" s="33"/>
      <c r="H21" s="33"/>
      <c r="I21" s="33"/>
      <c r="J21" s="33"/>
      <c r="K21" s="33"/>
      <c r="L21" s="33"/>
      <c r="M21" s="33"/>
      <c r="N21" s="33"/>
      <c r="O21" s="33"/>
      <c r="P21" s="33"/>
      <c r="Q21" s="33"/>
      <c r="R21" s="33"/>
      <c r="S21" s="33"/>
      <c r="T21" s="33"/>
      <c r="U21" s="33"/>
      <c r="V21" s="33"/>
    </row>
    <row r="22" spans="1:22">
      <c r="A22" s="33"/>
      <c r="B22" s="180"/>
      <c r="C22" s="180"/>
      <c r="D22" s="180"/>
      <c r="E22" s="180"/>
      <c r="F22" s="33"/>
      <c r="G22" s="33"/>
      <c r="H22" s="33"/>
      <c r="I22" s="33"/>
      <c r="J22" s="33"/>
      <c r="K22" s="33"/>
      <c r="L22" s="33"/>
      <c r="M22" s="33"/>
      <c r="N22" s="33"/>
      <c r="O22" s="33"/>
      <c r="P22" s="33"/>
      <c r="Q22" s="33"/>
      <c r="R22" s="33"/>
      <c r="S22" s="33"/>
      <c r="T22" s="33"/>
      <c r="U22" s="33"/>
      <c r="V22" s="33"/>
    </row>
    <row r="23" spans="1:22">
      <c r="A23" s="33"/>
      <c r="B23" s="33"/>
      <c r="C23" s="33"/>
      <c r="D23" s="33"/>
      <c r="E23" s="33"/>
      <c r="F23" s="33"/>
      <c r="G23" s="33"/>
      <c r="H23" s="33"/>
      <c r="I23" s="33"/>
      <c r="J23" s="33"/>
      <c r="K23" s="33"/>
      <c r="L23" s="33"/>
      <c r="M23" s="33"/>
      <c r="N23" s="33"/>
      <c r="O23" s="33"/>
      <c r="P23" s="33"/>
      <c r="Q23" s="33"/>
      <c r="R23" s="33"/>
      <c r="S23" s="33"/>
      <c r="T23" s="33"/>
      <c r="U23" s="33"/>
      <c r="V23" s="33"/>
    </row>
    <row r="24" spans="1:22">
      <c r="A24" s="33"/>
      <c r="B24" s="33"/>
      <c r="C24" s="33"/>
      <c r="D24" s="33"/>
      <c r="E24" s="33"/>
      <c r="F24" s="33"/>
      <c r="G24" s="33"/>
      <c r="H24" s="33"/>
      <c r="I24" s="33"/>
      <c r="J24" s="33"/>
      <c r="K24" s="33"/>
      <c r="L24" s="33"/>
      <c r="M24" s="33"/>
      <c r="N24" s="33"/>
      <c r="O24" s="33"/>
      <c r="P24" s="33"/>
      <c r="Q24" s="33"/>
      <c r="R24" s="33"/>
      <c r="S24" s="33"/>
      <c r="T24" s="33"/>
      <c r="U24" s="33"/>
      <c r="V24" s="33"/>
    </row>
    <row r="25" spans="1:22">
      <c r="A25" s="33"/>
      <c r="B25" s="33"/>
      <c r="C25" s="33"/>
      <c r="D25" s="33"/>
      <c r="E25" s="33"/>
      <c r="F25" s="33"/>
      <c r="G25" s="33"/>
      <c r="H25" s="33"/>
      <c r="I25" s="33"/>
      <c r="J25" s="33"/>
      <c r="K25" s="33"/>
      <c r="L25" s="33"/>
      <c r="M25" s="33"/>
      <c r="N25" s="33"/>
      <c r="O25" s="33"/>
      <c r="P25" s="33"/>
      <c r="Q25" s="33"/>
      <c r="R25" s="33"/>
      <c r="S25" s="33"/>
      <c r="T25" s="33"/>
      <c r="U25" s="33"/>
      <c r="V25" s="33"/>
    </row>
    <row r="26" spans="1:22">
      <c r="A26" s="33"/>
      <c r="B26" s="33"/>
      <c r="C26" s="33"/>
      <c r="D26" s="33"/>
      <c r="E26" s="33"/>
      <c r="F26" s="33"/>
      <c r="G26" s="33"/>
      <c r="H26" s="33"/>
      <c r="I26" s="33"/>
      <c r="J26" s="33"/>
      <c r="K26" s="33"/>
      <c r="L26" s="33"/>
      <c r="M26" s="33"/>
      <c r="N26" s="33"/>
      <c r="O26" s="33"/>
      <c r="P26" s="33"/>
      <c r="Q26" s="33"/>
      <c r="R26" s="33"/>
      <c r="S26" s="33"/>
      <c r="T26" s="33"/>
      <c r="U26" s="33"/>
      <c r="V26" s="33"/>
    </row>
    <row r="27" spans="1:22">
      <c r="A27" s="33"/>
      <c r="B27" s="33"/>
      <c r="C27" s="33"/>
      <c r="D27" s="33"/>
      <c r="E27" s="33"/>
      <c r="F27" s="33"/>
      <c r="G27" s="33"/>
      <c r="H27" s="33"/>
      <c r="I27" s="33"/>
      <c r="J27" s="33"/>
      <c r="K27" s="33"/>
      <c r="L27" s="33"/>
      <c r="M27" s="33"/>
      <c r="N27" s="33"/>
      <c r="O27" s="33"/>
      <c r="P27" s="33"/>
      <c r="Q27" s="33"/>
      <c r="R27" s="33"/>
      <c r="S27" s="33"/>
      <c r="T27" s="33"/>
      <c r="U27" s="33"/>
      <c r="V27" s="33"/>
    </row>
    <row r="28" spans="1:22">
      <c r="A28" s="33"/>
      <c r="B28" s="33"/>
      <c r="C28" s="33"/>
      <c r="D28" s="33"/>
      <c r="E28" s="33"/>
      <c r="F28" s="33"/>
      <c r="G28" s="33"/>
      <c r="H28" s="33"/>
      <c r="I28" s="33"/>
      <c r="J28" s="33"/>
      <c r="K28" s="33"/>
      <c r="L28" s="33"/>
      <c r="M28" s="33"/>
      <c r="N28" s="33"/>
      <c r="O28" s="33"/>
      <c r="P28" s="33"/>
      <c r="Q28" s="33"/>
      <c r="R28" s="33"/>
      <c r="S28" s="33"/>
      <c r="T28" s="33"/>
      <c r="U28" s="33"/>
      <c r="V28" s="33"/>
    </row>
    <row r="29" spans="1:22">
      <c r="A29" s="33"/>
      <c r="B29" s="33"/>
      <c r="C29" s="33"/>
      <c r="D29" s="33"/>
      <c r="E29" s="33"/>
      <c r="F29" s="33"/>
      <c r="G29" s="33"/>
      <c r="H29" s="33"/>
      <c r="I29" s="33"/>
      <c r="J29" s="33"/>
      <c r="K29" s="33"/>
      <c r="L29" s="33"/>
      <c r="M29" s="33"/>
      <c r="N29" s="33"/>
      <c r="O29" s="33"/>
      <c r="P29" s="33"/>
      <c r="Q29" s="33"/>
      <c r="R29" s="33"/>
      <c r="S29" s="33"/>
      <c r="T29" s="33"/>
      <c r="U29" s="33"/>
      <c r="V29" s="33"/>
    </row>
    <row r="30" spans="1:22">
      <c r="A30" s="33"/>
      <c r="B30" s="33"/>
      <c r="C30" s="33"/>
      <c r="D30" s="33"/>
      <c r="E30" s="33"/>
      <c r="F30" s="33"/>
      <c r="G30" s="33"/>
      <c r="H30" s="33"/>
      <c r="I30" s="33"/>
      <c r="J30" s="33"/>
      <c r="K30" s="33"/>
      <c r="L30" s="33"/>
      <c r="M30" s="33"/>
      <c r="N30" s="33"/>
      <c r="O30" s="33"/>
      <c r="P30" s="33"/>
      <c r="Q30" s="33"/>
      <c r="R30" s="33"/>
      <c r="S30" s="33"/>
      <c r="T30" s="33"/>
      <c r="U30" s="33"/>
      <c r="V30" s="33"/>
    </row>
    <row r="31" spans="1:22">
      <c r="A31" s="33"/>
      <c r="B31" s="33"/>
      <c r="C31" s="33"/>
      <c r="D31" s="33"/>
      <c r="E31" s="33"/>
      <c r="F31" s="33"/>
      <c r="G31" s="33"/>
      <c r="H31" s="33"/>
      <c r="I31" s="33"/>
      <c r="J31" s="33"/>
      <c r="K31" s="33"/>
      <c r="L31" s="33"/>
      <c r="M31" s="33"/>
      <c r="N31" s="33"/>
      <c r="O31" s="33"/>
      <c r="P31" s="33"/>
      <c r="Q31" s="33"/>
      <c r="R31" s="33"/>
      <c r="S31" s="33"/>
      <c r="T31" s="33"/>
      <c r="U31" s="33"/>
      <c r="V31" s="33"/>
    </row>
    <row r="32" spans="1:22">
      <c r="A32" s="33"/>
      <c r="B32" s="33"/>
      <c r="C32" s="33"/>
      <c r="D32" s="33"/>
      <c r="E32" s="33"/>
      <c r="F32" s="33"/>
      <c r="G32" s="33"/>
      <c r="H32" s="33"/>
      <c r="I32" s="33"/>
      <c r="J32" s="33"/>
      <c r="K32" s="33"/>
      <c r="L32" s="33"/>
      <c r="M32" s="33"/>
      <c r="N32" s="33"/>
      <c r="O32" s="33"/>
      <c r="P32" s="33"/>
      <c r="Q32" s="33"/>
      <c r="R32" s="33"/>
      <c r="S32" s="33"/>
      <c r="T32" s="33"/>
      <c r="U32" s="33"/>
      <c r="V32" s="33"/>
    </row>
    <row r="33" spans="1:22">
      <c r="A33" s="33"/>
      <c r="B33" s="33"/>
      <c r="C33" s="33"/>
      <c r="D33" s="33"/>
      <c r="E33" s="33"/>
      <c r="F33" s="33"/>
      <c r="G33" s="33"/>
      <c r="H33" s="33"/>
      <c r="I33" s="33"/>
      <c r="J33" s="33"/>
      <c r="K33" s="33"/>
      <c r="L33" s="33"/>
      <c r="M33" s="33"/>
      <c r="N33" s="33"/>
      <c r="O33" s="33"/>
      <c r="P33" s="33"/>
      <c r="Q33" s="33"/>
      <c r="R33" s="33"/>
      <c r="S33" s="33"/>
      <c r="T33" s="33"/>
      <c r="U33" s="33"/>
      <c r="V33" s="33"/>
    </row>
    <row r="34" spans="1:22">
      <c r="A34" s="33"/>
      <c r="B34" s="33"/>
      <c r="C34" s="33"/>
      <c r="D34" s="33"/>
      <c r="E34" s="33"/>
      <c r="F34" s="33"/>
      <c r="G34" s="33"/>
      <c r="H34" s="33"/>
      <c r="I34" s="33"/>
      <c r="J34" s="33"/>
      <c r="K34" s="33"/>
      <c r="L34" s="33"/>
      <c r="M34" s="33"/>
      <c r="N34" s="33"/>
      <c r="O34" s="33"/>
      <c r="P34" s="33"/>
      <c r="Q34" s="33"/>
      <c r="R34" s="33"/>
      <c r="S34" s="33"/>
      <c r="T34" s="33"/>
      <c r="U34" s="33"/>
      <c r="V34" s="33"/>
    </row>
    <row r="35" spans="1:22">
      <c r="A35" s="33"/>
      <c r="B35" s="33"/>
      <c r="C35" s="33"/>
      <c r="D35" s="33"/>
      <c r="E35" s="33"/>
      <c r="F35" s="33"/>
      <c r="G35" s="33"/>
      <c r="H35" s="33"/>
      <c r="I35" s="33"/>
      <c r="J35" s="33"/>
      <c r="K35" s="33"/>
      <c r="L35" s="33"/>
      <c r="M35" s="33"/>
      <c r="N35" s="33"/>
      <c r="O35" s="33"/>
      <c r="P35" s="33"/>
      <c r="Q35" s="33"/>
      <c r="R35" s="33"/>
      <c r="S35" s="33"/>
      <c r="T35" s="33"/>
      <c r="U35" s="33"/>
      <c r="V35" s="33"/>
    </row>
    <row r="36" spans="1:22">
      <c r="A36" s="33"/>
      <c r="B36" s="33"/>
      <c r="C36" s="33"/>
      <c r="D36" s="33"/>
      <c r="E36" s="33"/>
      <c r="F36" s="33"/>
      <c r="G36" s="33"/>
      <c r="H36" s="33"/>
      <c r="I36" s="33"/>
      <c r="J36" s="33"/>
      <c r="K36" s="33"/>
      <c r="L36" s="33"/>
      <c r="M36" s="33"/>
      <c r="N36" s="33"/>
      <c r="O36" s="33"/>
      <c r="P36" s="33"/>
      <c r="Q36" s="33"/>
      <c r="R36" s="33"/>
      <c r="S36" s="33"/>
      <c r="T36" s="33"/>
      <c r="U36" s="33"/>
      <c r="V36" s="33"/>
    </row>
    <row r="37" spans="1:22">
      <c r="A37" s="33"/>
      <c r="B37" s="33"/>
      <c r="C37" s="33"/>
      <c r="D37" s="33"/>
      <c r="E37" s="33"/>
      <c r="F37" s="33"/>
      <c r="G37" s="33"/>
      <c r="H37" s="33"/>
      <c r="I37" s="33"/>
      <c r="J37" s="33"/>
      <c r="K37" s="33"/>
      <c r="L37" s="33"/>
      <c r="M37" s="33"/>
      <c r="N37" s="33"/>
      <c r="O37" s="33"/>
      <c r="P37" s="33"/>
      <c r="Q37" s="33"/>
      <c r="R37" s="33"/>
      <c r="S37" s="33"/>
      <c r="T37" s="33"/>
      <c r="U37" s="33"/>
      <c r="V37" s="33"/>
    </row>
    <row r="38" spans="1:22">
      <c r="A38" s="33"/>
      <c r="B38" s="33"/>
      <c r="C38" s="33"/>
      <c r="D38" s="33"/>
      <c r="E38" s="33"/>
      <c r="F38" s="33"/>
      <c r="G38" s="33"/>
      <c r="H38" s="33"/>
      <c r="I38" s="33"/>
      <c r="J38" s="33"/>
      <c r="K38" s="33"/>
      <c r="L38" s="33"/>
      <c r="M38" s="33"/>
      <c r="N38" s="33"/>
      <c r="O38" s="33"/>
      <c r="P38" s="33"/>
      <c r="Q38" s="33"/>
      <c r="R38" s="33"/>
      <c r="S38" s="33"/>
      <c r="T38" s="33"/>
      <c r="U38" s="33"/>
      <c r="V38" s="33"/>
    </row>
    <row r="39" spans="1:22">
      <c r="A39" s="33"/>
      <c r="B39" s="33"/>
      <c r="C39" s="33"/>
      <c r="D39" s="33"/>
      <c r="E39" s="33"/>
      <c r="F39" s="33"/>
      <c r="G39" s="33"/>
      <c r="H39" s="33"/>
      <c r="I39" s="33"/>
      <c r="J39" s="33"/>
      <c r="K39" s="33"/>
      <c r="L39" s="33"/>
      <c r="M39" s="33"/>
      <c r="N39" s="33"/>
      <c r="O39" s="33"/>
      <c r="P39" s="33"/>
      <c r="Q39" s="33"/>
      <c r="R39" s="33"/>
      <c r="S39" s="33"/>
      <c r="T39" s="33"/>
      <c r="U39" s="33"/>
      <c r="V39" s="33"/>
    </row>
    <row r="40" spans="1:22">
      <c r="A40" s="33"/>
      <c r="B40" s="33"/>
      <c r="C40" s="33"/>
      <c r="D40" s="33"/>
      <c r="E40" s="33"/>
      <c r="F40" s="33"/>
      <c r="G40" s="33"/>
      <c r="H40" s="33"/>
      <c r="I40" s="33"/>
      <c r="J40" s="33"/>
      <c r="K40" s="33"/>
      <c r="L40" s="33"/>
      <c r="M40" s="33"/>
      <c r="N40" s="33"/>
      <c r="O40" s="33"/>
      <c r="P40" s="33"/>
      <c r="Q40" s="33"/>
      <c r="R40" s="33"/>
      <c r="S40" s="33"/>
      <c r="T40" s="33"/>
      <c r="U40" s="33"/>
      <c r="V40" s="33"/>
    </row>
    <row r="41" spans="1:22">
      <c r="A41" s="33"/>
      <c r="B41" s="33"/>
      <c r="C41" s="33"/>
      <c r="D41" s="33"/>
      <c r="E41" s="33"/>
      <c r="F41" s="33"/>
      <c r="G41" s="33"/>
      <c r="H41" s="33"/>
      <c r="I41" s="33"/>
      <c r="J41" s="33"/>
      <c r="K41" s="33"/>
      <c r="L41" s="33"/>
      <c r="M41" s="33"/>
      <c r="N41" s="33"/>
      <c r="O41" s="33"/>
      <c r="P41" s="33"/>
      <c r="Q41" s="33"/>
      <c r="R41" s="33"/>
      <c r="S41" s="33"/>
      <c r="T41" s="33"/>
      <c r="U41" s="33"/>
      <c r="V41" s="33"/>
    </row>
    <row r="42" spans="1:22">
      <c r="A42" s="33"/>
      <c r="B42" s="33"/>
      <c r="C42" s="33"/>
      <c r="D42" s="33"/>
      <c r="E42" s="33"/>
      <c r="F42" s="33"/>
      <c r="G42" s="33"/>
      <c r="H42" s="33"/>
      <c r="I42" s="33"/>
      <c r="J42" s="33"/>
      <c r="K42" s="33"/>
      <c r="L42" s="33"/>
      <c r="M42" s="33"/>
      <c r="N42" s="33"/>
      <c r="O42" s="33"/>
      <c r="P42" s="33"/>
      <c r="Q42" s="33"/>
      <c r="R42" s="33"/>
      <c r="S42" s="33"/>
      <c r="T42" s="33"/>
      <c r="U42" s="33"/>
      <c r="V42" s="33"/>
    </row>
    <row r="43" spans="1:22">
      <c r="A43" s="33"/>
      <c r="B43" s="33"/>
      <c r="C43" s="33"/>
      <c r="D43" s="33"/>
      <c r="E43" s="33"/>
      <c r="F43" s="33"/>
      <c r="G43" s="33"/>
      <c r="H43" s="33"/>
      <c r="I43" s="33"/>
      <c r="J43" s="33"/>
      <c r="K43" s="33"/>
      <c r="L43" s="33"/>
      <c r="M43" s="33"/>
      <c r="N43" s="33"/>
      <c r="O43" s="33"/>
      <c r="P43" s="33"/>
      <c r="Q43" s="33"/>
      <c r="R43" s="33"/>
      <c r="S43" s="33"/>
      <c r="T43" s="33"/>
      <c r="U43" s="33"/>
      <c r="V43" s="33"/>
    </row>
    <row r="44" spans="1:22">
      <c r="A44" s="33"/>
      <c r="B44" s="33"/>
      <c r="C44" s="33"/>
      <c r="D44" s="33"/>
      <c r="E44" s="33"/>
      <c r="F44" s="33"/>
      <c r="G44" s="33"/>
      <c r="H44" s="33"/>
      <c r="I44" s="33"/>
      <c r="J44" s="33"/>
      <c r="K44" s="33"/>
      <c r="L44" s="33"/>
      <c r="M44" s="33"/>
      <c r="N44" s="33"/>
      <c r="O44" s="33"/>
      <c r="P44" s="33"/>
      <c r="Q44" s="33"/>
      <c r="R44" s="33"/>
      <c r="S44" s="33"/>
      <c r="T44" s="33"/>
      <c r="U44" s="33"/>
      <c r="V44" s="33"/>
    </row>
    <row r="45" spans="1:22">
      <c r="A45" s="33"/>
      <c r="B45" s="33"/>
      <c r="C45" s="33"/>
      <c r="D45" s="33"/>
      <c r="E45" s="33"/>
      <c r="F45" s="33"/>
      <c r="G45" s="33"/>
      <c r="H45" s="33"/>
      <c r="I45" s="33"/>
      <c r="J45" s="33"/>
      <c r="K45" s="33"/>
      <c r="L45" s="33"/>
      <c r="M45" s="33"/>
      <c r="N45" s="33"/>
      <c r="O45" s="33"/>
      <c r="P45" s="33"/>
      <c r="Q45" s="33"/>
      <c r="R45" s="33"/>
      <c r="S45" s="33"/>
      <c r="T45" s="33"/>
      <c r="U45" s="33"/>
      <c r="V45" s="33"/>
    </row>
    <row r="46" spans="1:22">
      <c r="A46" s="33"/>
      <c r="B46" s="33"/>
      <c r="C46" s="33"/>
      <c r="D46" s="33"/>
      <c r="E46" s="33"/>
      <c r="F46" s="33"/>
      <c r="G46" s="33"/>
      <c r="H46" s="33"/>
      <c r="I46" s="33"/>
      <c r="J46" s="33"/>
      <c r="K46" s="33"/>
      <c r="L46" s="33"/>
      <c r="M46" s="33"/>
      <c r="N46" s="33"/>
      <c r="O46" s="33"/>
      <c r="P46" s="33"/>
      <c r="Q46" s="33"/>
      <c r="R46" s="33"/>
      <c r="S46" s="33"/>
      <c r="T46" s="33"/>
      <c r="U46" s="33"/>
      <c r="V46" s="33"/>
    </row>
    <row r="47" spans="1:22">
      <c r="A47" s="33"/>
      <c r="B47" s="33"/>
      <c r="C47" s="33"/>
      <c r="D47" s="33"/>
      <c r="E47" s="33"/>
      <c r="F47" s="33"/>
      <c r="G47" s="33"/>
      <c r="H47" s="33"/>
      <c r="I47" s="33"/>
      <c r="J47" s="33"/>
      <c r="K47" s="33"/>
      <c r="L47" s="33"/>
      <c r="M47" s="33"/>
      <c r="N47" s="33"/>
      <c r="O47" s="33"/>
      <c r="P47" s="33"/>
      <c r="Q47" s="33"/>
      <c r="R47" s="33"/>
      <c r="S47" s="33"/>
      <c r="T47" s="33"/>
      <c r="U47" s="33"/>
      <c r="V47" s="33"/>
    </row>
    <row r="48" spans="1:22">
      <c r="A48" s="33"/>
      <c r="B48" s="33"/>
      <c r="C48" s="33"/>
      <c r="D48" s="33"/>
      <c r="E48" s="33"/>
      <c r="F48" s="33"/>
      <c r="G48" s="33"/>
      <c r="H48" s="33"/>
      <c r="I48" s="33"/>
      <c r="J48" s="33"/>
      <c r="K48" s="33"/>
      <c r="L48" s="33"/>
      <c r="M48" s="33"/>
      <c r="N48" s="33"/>
      <c r="O48" s="33"/>
      <c r="P48" s="33"/>
      <c r="Q48" s="33"/>
      <c r="R48" s="33"/>
      <c r="S48" s="33"/>
      <c r="T48" s="33"/>
      <c r="U48" s="33"/>
      <c r="V48" s="33"/>
    </row>
    <row r="49" spans="1:22">
      <c r="A49" s="33"/>
      <c r="B49" s="33"/>
      <c r="C49" s="33"/>
      <c r="D49" s="33"/>
      <c r="E49" s="33"/>
      <c r="F49" s="33"/>
      <c r="G49" s="33"/>
      <c r="H49" s="33"/>
      <c r="I49" s="33"/>
      <c r="J49" s="33"/>
      <c r="K49" s="33"/>
      <c r="L49" s="33"/>
      <c r="M49" s="33"/>
      <c r="N49" s="33"/>
      <c r="O49" s="33"/>
      <c r="P49" s="33"/>
      <c r="Q49" s="33"/>
      <c r="R49" s="33"/>
      <c r="S49" s="33"/>
      <c r="T49" s="33"/>
      <c r="U49" s="33"/>
      <c r="V49" s="33"/>
    </row>
    <row r="50" spans="1:22">
      <c r="A50" s="33"/>
      <c r="B50" s="33"/>
      <c r="C50" s="33"/>
      <c r="D50" s="33"/>
      <c r="E50" s="33"/>
      <c r="F50" s="33"/>
      <c r="G50" s="33"/>
      <c r="H50" s="33"/>
      <c r="I50" s="33"/>
      <c r="J50" s="33"/>
      <c r="K50" s="33"/>
      <c r="L50" s="33"/>
      <c r="M50" s="33"/>
      <c r="N50" s="33"/>
      <c r="O50" s="33"/>
      <c r="P50" s="33"/>
      <c r="Q50" s="33"/>
      <c r="R50" s="33"/>
      <c r="S50" s="33"/>
      <c r="T50" s="33"/>
      <c r="U50" s="33"/>
      <c r="V50" s="33"/>
    </row>
    <row r="51" spans="1:22">
      <c r="A51" s="33"/>
      <c r="B51" s="33"/>
      <c r="C51" s="33"/>
      <c r="D51" s="33"/>
      <c r="E51" s="33"/>
      <c r="F51" s="33"/>
      <c r="G51" s="33"/>
      <c r="H51" s="33"/>
      <c r="I51" s="33"/>
      <c r="J51" s="33"/>
      <c r="K51" s="33"/>
      <c r="L51" s="33"/>
      <c r="M51" s="33"/>
      <c r="N51" s="33"/>
      <c r="O51" s="33"/>
      <c r="P51" s="33"/>
      <c r="Q51" s="33"/>
      <c r="R51" s="33"/>
      <c r="S51" s="33"/>
      <c r="T51" s="33"/>
      <c r="U51" s="33"/>
      <c r="V51" s="33"/>
    </row>
    <row r="52" spans="1:22">
      <c r="A52" s="33"/>
      <c r="B52" s="33"/>
      <c r="C52" s="33"/>
      <c r="D52" s="33"/>
      <c r="E52" s="33"/>
      <c r="F52" s="33"/>
      <c r="G52" s="33"/>
      <c r="H52" s="33"/>
      <c r="I52" s="33"/>
      <c r="J52" s="33"/>
      <c r="K52" s="33"/>
      <c r="L52" s="33"/>
      <c r="M52" s="33"/>
      <c r="N52" s="33"/>
      <c r="O52" s="33"/>
      <c r="P52" s="33"/>
      <c r="Q52" s="33"/>
      <c r="R52" s="33"/>
      <c r="S52" s="33"/>
      <c r="T52" s="33"/>
      <c r="U52" s="33"/>
      <c r="V52" s="33"/>
    </row>
    <row r="53" spans="1:22">
      <c r="A53" s="33"/>
      <c r="B53" s="33"/>
      <c r="C53" s="33"/>
      <c r="D53" s="33"/>
      <c r="E53" s="33"/>
      <c r="F53" s="33"/>
      <c r="G53" s="33"/>
      <c r="H53" s="33"/>
      <c r="I53" s="33"/>
      <c r="J53" s="33"/>
      <c r="K53" s="33"/>
      <c r="L53" s="33"/>
      <c r="M53" s="33"/>
      <c r="N53" s="33"/>
      <c r="O53" s="33"/>
      <c r="P53" s="33"/>
      <c r="Q53" s="33"/>
      <c r="R53" s="33"/>
      <c r="S53" s="33"/>
      <c r="T53" s="33"/>
      <c r="U53" s="33"/>
      <c r="V53" s="33"/>
    </row>
    <row r="54" spans="1:22">
      <c r="A54" s="33"/>
      <c r="B54" s="33"/>
      <c r="C54" s="33"/>
      <c r="D54" s="33"/>
      <c r="E54" s="33"/>
      <c r="F54" s="33"/>
      <c r="G54" s="33"/>
      <c r="H54" s="33"/>
      <c r="I54" s="33"/>
      <c r="J54" s="33"/>
      <c r="K54" s="33"/>
      <c r="L54" s="33"/>
      <c r="M54" s="33"/>
      <c r="N54" s="33"/>
      <c r="O54" s="33"/>
      <c r="P54" s="33"/>
      <c r="Q54" s="33"/>
      <c r="R54" s="33"/>
      <c r="S54" s="33"/>
      <c r="T54" s="33"/>
      <c r="U54" s="33"/>
      <c r="V54" s="33"/>
    </row>
    <row r="55" spans="1:22">
      <c r="A55" s="33"/>
      <c r="B55" s="33"/>
      <c r="C55" s="33"/>
      <c r="D55" s="33"/>
      <c r="E55" s="33"/>
      <c r="F55" s="33"/>
      <c r="G55" s="33"/>
      <c r="H55" s="33"/>
      <c r="I55" s="33"/>
      <c r="J55" s="33"/>
      <c r="K55" s="33"/>
      <c r="L55" s="33"/>
      <c r="M55" s="33"/>
      <c r="N55" s="33"/>
      <c r="O55" s="33"/>
      <c r="P55" s="33"/>
      <c r="Q55" s="33"/>
      <c r="R55" s="33"/>
      <c r="S55" s="33"/>
      <c r="T55" s="33"/>
      <c r="U55" s="33"/>
      <c r="V55" s="33"/>
    </row>
    <row r="56" spans="1:22">
      <c r="A56" s="33"/>
      <c r="B56" s="33"/>
      <c r="C56" s="33"/>
      <c r="D56" s="33"/>
      <c r="E56" s="33"/>
      <c r="F56" s="33"/>
      <c r="G56" s="33"/>
      <c r="H56" s="33"/>
      <c r="I56" s="33"/>
      <c r="J56" s="33"/>
      <c r="K56" s="33"/>
      <c r="L56" s="33"/>
      <c r="M56" s="33"/>
      <c r="N56" s="33"/>
      <c r="O56" s="33"/>
      <c r="P56" s="33"/>
      <c r="Q56" s="33"/>
      <c r="R56" s="33"/>
      <c r="S56" s="33"/>
      <c r="T56" s="33"/>
      <c r="U56" s="33"/>
      <c r="V56" s="33"/>
    </row>
    <row r="57" spans="1:22">
      <c r="A57" s="33"/>
      <c r="B57" s="33"/>
      <c r="C57" s="33"/>
      <c r="D57" s="33"/>
      <c r="E57" s="33"/>
      <c r="F57" s="33"/>
      <c r="G57" s="33"/>
      <c r="H57" s="33"/>
      <c r="I57" s="33"/>
      <c r="J57" s="33"/>
      <c r="K57" s="33"/>
      <c r="L57" s="33"/>
      <c r="M57" s="33"/>
      <c r="N57" s="33"/>
      <c r="O57" s="33"/>
      <c r="P57" s="33"/>
      <c r="Q57" s="33"/>
      <c r="R57" s="33"/>
      <c r="S57" s="33"/>
      <c r="T57" s="33"/>
      <c r="U57" s="33"/>
      <c r="V57" s="33"/>
    </row>
    <row r="58" spans="1:22">
      <c r="A58" s="33"/>
      <c r="B58" s="33"/>
      <c r="C58" s="33"/>
      <c r="D58" s="33"/>
      <c r="E58" s="33"/>
      <c r="F58" s="33"/>
      <c r="G58" s="33"/>
      <c r="H58" s="33"/>
      <c r="I58" s="33"/>
      <c r="J58" s="33"/>
      <c r="K58" s="33"/>
      <c r="L58" s="33"/>
      <c r="M58" s="33"/>
      <c r="N58" s="33"/>
      <c r="O58" s="33"/>
      <c r="P58" s="33"/>
      <c r="Q58" s="33"/>
      <c r="R58" s="33"/>
      <c r="S58" s="33"/>
      <c r="T58" s="33"/>
      <c r="U58" s="33"/>
      <c r="V58" s="33"/>
    </row>
    <row r="59" spans="1:22">
      <c r="A59" s="33"/>
      <c r="B59" s="33"/>
      <c r="C59" s="33"/>
      <c r="D59" s="33"/>
      <c r="E59" s="33"/>
      <c r="F59" s="33"/>
      <c r="G59" s="33"/>
      <c r="H59" s="33"/>
      <c r="I59" s="33"/>
      <c r="J59" s="33"/>
      <c r="K59" s="33"/>
      <c r="L59" s="33"/>
      <c r="M59" s="33"/>
      <c r="N59" s="33"/>
      <c r="O59" s="33"/>
      <c r="P59" s="33"/>
      <c r="Q59" s="33"/>
      <c r="R59" s="33"/>
      <c r="S59" s="33"/>
      <c r="T59" s="33"/>
      <c r="U59" s="33"/>
      <c r="V59" s="33"/>
    </row>
    <row r="60" spans="1:22">
      <c r="A60" s="33"/>
      <c r="B60" s="33"/>
      <c r="C60" s="33"/>
      <c r="D60" s="33"/>
      <c r="E60" s="33"/>
      <c r="F60" s="33"/>
      <c r="G60" s="33"/>
      <c r="H60" s="33"/>
      <c r="I60" s="33"/>
      <c r="J60" s="33"/>
      <c r="K60" s="33"/>
      <c r="L60" s="33"/>
      <c r="M60" s="33"/>
      <c r="N60" s="33"/>
      <c r="O60" s="33"/>
      <c r="P60" s="33"/>
      <c r="Q60" s="33"/>
      <c r="R60" s="33"/>
      <c r="S60" s="33"/>
      <c r="T60" s="33"/>
      <c r="U60" s="33"/>
      <c r="V60" s="33"/>
    </row>
    <row r="61" spans="1:22">
      <c r="A61" s="33"/>
      <c r="B61" s="33"/>
      <c r="C61" s="33"/>
      <c r="D61" s="33"/>
      <c r="E61" s="33"/>
      <c r="F61" s="33"/>
      <c r="G61" s="33"/>
      <c r="H61" s="33"/>
      <c r="I61" s="33"/>
      <c r="J61" s="33"/>
      <c r="K61" s="33"/>
      <c r="L61" s="33"/>
      <c r="M61" s="33"/>
      <c r="N61" s="33"/>
      <c r="O61" s="33"/>
      <c r="P61" s="33"/>
      <c r="Q61" s="33"/>
      <c r="R61" s="33"/>
      <c r="S61" s="33"/>
      <c r="T61" s="33"/>
      <c r="U61" s="33"/>
      <c r="V61" s="33"/>
    </row>
    <row r="62" spans="1:22">
      <c r="A62" s="33"/>
      <c r="B62" s="33"/>
      <c r="C62" s="33"/>
      <c r="D62" s="33"/>
      <c r="E62" s="33"/>
      <c r="F62" s="33"/>
      <c r="G62" s="33"/>
      <c r="H62" s="33"/>
      <c r="I62" s="33"/>
      <c r="J62" s="33"/>
      <c r="K62" s="33"/>
      <c r="L62" s="33"/>
      <c r="M62" s="33"/>
      <c r="N62" s="33"/>
      <c r="O62" s="33"/>
      <c r="P62" s="33"/>
      <c r="Q62" s="33"/>
      <c r="R62" s="33"/>
      <c r="S62" s="33"/>
      <c r="T62" s="33"/>
      <c r="U62" s="33"/>
      <c r="V62" s="33"/>
    </row>
    <row r="63" spans="1:22">
      <c r="A63" s="33"/>
      <c r="B63" s="33"/>
      <c r="C63" s="33"/>
      <c r="D63" s="33"/>
      <c r="E63" s="33"/>
      <c r="F63" s="33"/>
      <c r="G63" s="33"/>
      <c r="H63" s="33"/>
      <c r="I63" s="33"/>
      <c r="J63" s="33"/>
      <c r="K63" s="33"/>
      <c r="L63" s="33"/>
      <c r="M63" s="33"/>
      <c r="N63" s="33"/>
      <c r="O63" s="33"/>
      <c r="P63" s="33"/>
      <c r="Q63" s="33"/>
      <c r="R63" s="33"/>
      <c r="S63" s="33"/>
      <c r="T63" s="33"/>
      <c r="U63" s="33"/>
      <c r="V63" s="33"/>
    </row>
    <row r="64" spans="1:22">
      <c r="A64" s="33"/>
      <c r="B64" s="33"/>
      <c r="C64" s="33"/>
      <c r="D64" s="33"/>
      <c r="E64" s="33"/>
      <c r="F64" s="33"/>
      <c r="G64" s="33"/>
      <c r="H64" s="33"/>
      <c r="I64" s="33"/>
      <c r="J64" s="33"/>
      <c r="K64" s="33"/>
      <c r="L64" s="33"/>
      <c r="M64" s="33"/>
      <c r="N64" s="33"/>
      <c r="O64" s="33"/>
      <c r="P64" s="33"/>
      <c r="Q64" s="33"/>
      <c r="R64" s="33"/>
      <c r="S64" s="33"/>
      <c r="T64" s="33"/>
      <c r="U64" s="33"/>
      <c r="V64" s="33"/>
    </row>
    <row r="65" spans="1:22">
      <c r="A65" s="33"/>
      <c r="B65" s="33"/>
      <c r="C65" s="33"/>
      <c r="D65" s="33"/>
      <c r="E65" s="33"/>
      <c r="F65" s="33"/>
      <c r="G65" s="33"/>
      <c r="H65" s="33"/>
      <c r="I65" s="33"/>
      <c r="J65" s="33"/>
      <c r="K65" s="33"/>
      <c r="L65" s="33"/>
      <c r="M65" s="33"/>
      <c r="N65" s="33"/>
      <c r="O65" s="33"/>
      <c r="P65" s="33"/>
      <c r="Q65" s="33"/>
      <c r="R65" s="33"/>
      <c r="S65" s="33"/>
      <c r="T65" s="33"/>
      <c r="U65" s="33"/>
      <c r="V65" s="33"/>
    </row>
    <row r="66" spans="1:22">
      <c r="A66" s="33"/>
      <c r="B66" s="33"/>
      <c r="C66" s="33"/>
      <c r="D66" s="33"/>
      <c r="E66" s="33"/>
      <c r="F66" s="33"/>
      <c r="G66" s="33"/>
      <c r="H66" s="33"/>
      <c r="I66" s="33"/>
      <c r="J66" s="33"/>
      <c r="K66" s="33"/>
      <c r="L66" s="33"/>
      <c r="M66" s="33"/>
      <c r="N66" s="33"/>
      <c r="O66" s="33"/>
      <c r="P66" s="33"/>
      <c r="Q66" s="33"/>
      <c r="R66" s="33"/>
      <c r="S66" s="33"/>
      <c r="T66" s="33"/>
      <c r="U66" s="33"/>
      <c r="V66" s="33"/>
    </row>
    <row r="67" spans="1:22">
      <c r="A67" s="33"/>
      <c r="B67" s="33"/>
      <c r="C67" s="33"/>
      <c r="D67" s="33"/>
      <c r="E67" s="33"/>
      <c r="F67" s="33"/>
      <c r="G67" s="33"/>
      <c r="H67" s="33"/>
      <c r="I67" s="33"/>
      <c r="J67" s="33"/>
      <c r="K67" s="33"/>
      <c r="L67" s="33"/>
      <c r="M67" s="33"/>
      <c r="N67" s="33"/>
      <c r="O67" s="33"/>
      <c r="P67" s="33"/>
      <c r="Q67" s="33"/>
      <c r="R67" s="33"/>
      <c r="S67" s="33"/>
      <c r="T67" s="33"/>
      <c r="U67" s="33"/>
      <c r="V67" s="33"/>
    </row>
    <row r="68" spans="1:22">
      <c r="A68" s="33"/>
      <c r="B68" s="33"/>
      <c r="C68" s="33"/>
      <c r="D68" s="33"/>
      <c r="E68" s="33"/>
      <c r="F68" s="33"/>
      <c r="G68" s="33"/>
      <c r="H68" s="33"/>
      <c r="I68" s="33"/>
      <c r="J68" s="33"/>
      <c r="K68" s="33"/>
      <c r="L68" s="33"/>
      <c r="M68" s="33"/>
      <c r="N68" s="33"/>
      <c r="O68" s="33"/>
      <c r="P68" s="33"/>
      <c r="Q68" s="33"/>
      <c r="R68" s="33"/>
      <c r="S68" s="33"/>
      <c r="T68" s="33"/>
      <c r="U68" s="33"/>
      <c r="V68" s="33"/>
    </row>
    <row r="69" spans="1:22">
      <c r="A69" s="33"/>
      <c r="B69" s="33"/>
      <c r="C69" s="33"/>
      <c r="D69" s="33"/>
      <c r="E69" s="33"/>
      <c r="F69" s="33"/>
      <c r="G69" s="33"/>
      <c r="H69" s="33"/>
      <c r="I69" s="33"/>
      <c r="J69" s="33"/>
      <c r="K69" s="33"/>
      <c r="L69" s="33"/>
      <c r="M69" s="33"/>
      <c r="N69" s="33"/>
      <c r="O69" s="33"/>
      <c r="P69" s="33"/>
      <c r="Q69" s="33"/>
      <c r="R69" s="33"/>
      <c r="S69" s="33"/>
      <c r="T69" s="33"/>
      <c r="U69" s="33"/>
      <c r="V69" s="33"/>
    </row>
    <row r="70" spans="1:22">
      <c r="A70" s="33"/>
      <c r="B70" s="33"/>
      <c r="C70" s="33"/>
      <c r="D70" s="33"/>
      <c r="E70" s="33"/>
      <c r="F70" s="33"/>
      <c r="G70" s="33"/>
      <c r="H70" s="33"/>
      <c r="I70" s="33"/>
      <c r="J70" s="33"/>
      <c r="K70" s="33"/>
      <c r="L70" s="33"/>
      <c r="M70" s="33"/>
      <c r="N70" s="33"/>
      <c r="O70" s="33"/>
      <c r="P70" s="33"/>
      <c r="Q70" s="33"/>
      <c r="R70" s="33"/>
      <c r="S70" s="33"/>
      <c r="T70" s="33"/>
      <c r="U70" s="33"/>
      <c r="V70" s="33"/>
    </row>
    <row r="71" spans="1:22">
      <c r="A71" s="33"/>
      <c r="B71" s="33"/>
      <c r="C71" s="33"/>
      <c r="D71" s="33"/>
      <c r="E71" s="33"/>
      <c r="F71" s="33"/>
      <c r="G71" s="33"/>
      <c r="H71" s="33"/>
      <c r="I71" s="33"/>
      <c r="J71" s="33"/>
      <c r="K71" s="33"/>
      <c r="L71" s="33"/>
      <c r="M71" s="33"/>
      <c r="N71" s="33"/>
      <c r="O71" s="33"/>
      <c r="P71" s="33"/>
      <c r="Q71" s="33"/>
      <c r="R71" s="33"/>
      <c r="S71" s="33"/>
      <c r="T71" s="33"/>
      <c r="U71" s="33"/>
      <c r="V71" s="33"/>
    </row>
    <row r="72" spans="1:22">
      <c r="A72" s="33"/>
      <c r="B72" s="33"/>
      <c r="C72" s="33"/>
      <c r="D72" s="33"/>
      <c r="E72" s="33"/>
      <c r="F72" s="33"/>
      <c r="G72" s="33"/>
      <c r="H72" s="33"/>
      <c r="I72" s="33"/>
      <c r="J72" s="33"/>
      <c r="K72" s="33"/>
      <c r="L72" s="33"/>
      <c r="M72" s="33"/>
      <c r="N72" s="33"/>
      <c r="O72" s="33"/>
      <c r="P72" s="33"/>
      <c r="Q72" s="33"/>
      <c r="R72" s="33"/>
      <c r="S72" s="33"/>
      <c r="T72" s="33"/>
      <c r="U72" s="33"/>
      <c r="V72" s="33"/>
    </row>
    <row r="73" spans="1:22">
      <c r="A73" s="33"/>
      <c r="B73" s="33"/>
      <c r="C73" s="33"/>
      <c r="D73" s="33"/>
      <c r="E73" s="33"/>
      <c r="F73" s="33"/>
      <c r="G73" s="33"/>
      <c r="H73" s="33"/>
      <c r="I73" s="33"/>
      <c r="J73" s="33"/>
      <c r="K73" s="33"/>
      <c r="L73" s="33"/>
      <c r="M73" s="33"/>
      <c r="N73" s="33"/>
      <c r="O73" s="33"/>
      <c r="P73" s="33"/>
      <c r="Q73" s="33"/>
      <c r="R73" s="33"/>
      <c r="S73" s="33"/>
      <c r="T73" s="33"/>
      <c r="U73" s="33"/>
      <c r="V73" s="33"/>
    </row>
    <row r="74" spans="1:22">
      <c r="A74" s="33"/>
      <c r="B74" s="33"/>
      <c r="C74" s="33"/>
      <c r="D74" s="33"/>
      <c r="E74" s="33"/>
      <c r="F74" s="33"/>
      <c r="G74" s="33"/>
      <c r="H74" s="33"/>
      <c r="I74" s="33"/>
      <c r="J74" s="33"/>
      <c r="K74" s="33"/>
      <c r="L74" s="33"/>
      <c r="M74" s="33"/>
      <c r="N74" s="33"/>
      <c r="O74" s="33"/>
      <c r="P74" s="33"/>
      <c r="Q74" s="33"/>
      <c r="R74" s="33"/>
      <c r="S74" s="33"/>
      <c r="T74" s="33"/>
      <c r="U74" s="33"/>
      <c r="V74" s="33"/>
    </row>
    <row r="75" spans="1:22">
      <c r="A75" s="33"/>
      <c r="B75" s="33"/>
      <c r="C75" s="33"/>
      <c r="D75" s="33"/>
      <c r="E75" s="33"/>
      <c r="F75" s="33"/>
      <c r="G75" s="33"/>
      <c r="H75" s="33"/>
      <c r="I75" s="33"/>
      <c r="J75" s="33"/>
      <c r="K75" s="33"/>
      <c r="L75" s="33"/>
      <c r="M75" s="33"/>
      <c r="N75" s="33"/>
      <c r="O75" s="33"/>
      <c r="P75" s="33"/>
      <c r="Q75" s="33"/>
      <c r="R75" s="33"/>
      <c r="S75" s="33"/>
      <c r="T75" s="33"/>
      <c r="U75" s="33"/>
      <c r="V75" s="33"/>
    </row>
    <row r="76" spans="1:22">
      <c r="A76" s="33"/>
      <c r="B76" s="33"/>
      <c r="C76" s="33"/>
      <c r="D76" s="33"/>
      <c r="E76" s="33"/>
      <c r="F76" s="33"/>
      <c r="G76" s="33"/>
      <c r="H76" s="33"/>
      <c r="I76" s="33"/>
      <c r="J76" s="33"/>
      <c r="K76" s="33"/>
      <c r="L76" s="33"/>
      <c r="M76" s="33"/>
      <c r="N76" s="33"/>
      <c r="O76" s="33"/>
      <c r="P76" s="33"/>
      <c r="Q76" s="33"/>
      <c r="R76" s="33"/>
      <c r="S76" s="33"/>
      <c r="T76" s="33"/>
      <c r="U76" s="33"/>
      <c r="V76" s="33"/>
    </row>
    <row r="77" spans="1:22">
      <c r="A77" s="33"/>
      <c r="B77" s="33"/>
      <c r="C77" s="33"/>
      <c r="D77" s="33"/>
      <c r="E77" s="33"/>
      <c r="F77" s="33"/>
      <c r="G77" s="33"/>
      <c r="H77" s="33"/>
      <c r="I77" s="33"/>
      <c r="J77" s="33"/>
      <c r="K77" s="33"/>
      <c r="L77" s="33"/>
      <c r="M77" s="33"/>
      <c r="N77" s="33"/>
      <c r="O77" s="33"/>
      <c r="P77" s="33"/>
      <c r="Q77" s="33"/>
      <c r="R77" s="33"/>
      <c r="S77" s="33"/>
      <c r="T77" s="33"/>
      <c r="U77" s="33"/>
      <c r="V77" s="33"/>
    </row>
    <row r="78" spans="1:22">
      <c r="A78" s="33"/>
      <c r="B78" s="33"/>
      <c r="C78" s="33"/>
      <c r="D78" s="33"/>
      <c r="E78" s="33"/>
      <c r="F78" s="33"/>
      <c r="G78" s="33"/>
      <c r="H78" s="33"/>
      <c r="I78" s="33"/>
      <c r="J78" s="33"/>
      <c r="K78" s="33"/>
      <c r="L78" s="33"/>
      <c r="M78" s="33"/>
      <c r="N78" s="33"/>
      <c r="O78" s="33"/>
      <c r="P78" s="33"/>
      <c r="Q78" s="33"/>
      <c r="R78" s="33"/>
      <c r="S78" s="33"/>
      <c r="T78" s="33"/>
      <c r="U78" s="33"/>
      <c r="V78" s="33"/>
    </row>
    <row r="79" spans="1:22">
      <c r="A79" s="33"/>
      <c r="B79" s="33"/>
      <c r="C79" s="33"/>
      <c r="D79" s="33"/>
      <c r="E79" s="33"/>
      <c r="F79" s="33"/>
      <c r="G79" s="33"/>
      <c r="H79" s="33"/>
      <c r="I79" s="33"/>
      <c r="J79" s="33"/>
      <c r="K79" s="33"/>
      <c r="L79" s="33"/>
      <c r="M79" s="33"/>
      <c r="N79" s="33"/>
      <c r="O79" s="33"/>
      <c r="P79" s="33"/>
      <c r="Q79" s="33"/>
      <c r="R79" s="33"/>
      <c r="S79" s="33"/>
      <c r="T79" s="33"/>
      <c r="U79" s="33"/>
      <c r="V79" s="33"/>
    </row>
    <row r="80" spans="1:22">
      <c r="A80" s="33"/>
      <c r="B80" s="33"/>
      <c r="C80" s="33"/>
      <c r="D80" s="33"/>
      <c r="E80" s="33"/>
      <c r="F80" s="33"/>
      <c r="G80" s="33"/>
      <c r="H80" s="33"/>
      <c r="I80" s="33"/>
      <c r="J80" s="33"/>
      <c r="K80" s="33"/>
      <c r="L80" s="33"/>
      <c r="M80" s="33"/>
      <c r="N80" s="33"/>
      <c r="O80" s="33"/>
      <c r="P80" s="33"/>
      <c r="Q80" s="33"/>
      <c r="R80" s="33"/>
      <c r="S80" s="33"/>
      <c r="T80" s="33"/>
      <c r="U80" s="33"/>
      <c r="V80" s="33"/>
    </row>
    <row r="81" spans="1:22">
      <c r="A81" s="33"/>
      <c r="B81" s="33"/>
      <c r="C81" s="33"/>
      <c r="D81" s="33"/>
      <c r="E81" s="33"/>
      <c r="F81" s="33"/>
      <c r="G81" s="33"/>
      <c r="H81" s="33"/>
      <c r="I81" s="33"/>
      <c r="J81" s="33"/>
      <c r="K81" s="33"/>
      <c r="L81" s="33"/>
      <c r="M81" s="33"/>
      <c r="N81" s="33"/>
      <c r="O81" s="33"/>
      <c r="P81" s="33"/>
      <c r="Q81" s="33"/>
      <c r="R81" s="33"/>
      <c r="S81" s="33"/>
      <c r="T81" s="33"/>
      <c r="U81" s="33"/>
      <c r="V81" s="33"/>
    </row>
    <row r="82" spans="1:22">
      <c r="A82" s="33"/>
      <c r="B82" s="33"/>
      <c r="C82" s="33"/>
      <c r="D82" s="33"/>
      <c r="E82" s="33"/>
      <c r="F82" s="33"/>
      <c r="G82" s="33"/>
      <c r="H82" s="33"/>
      <c r="I82" s="33"/>
      <c r="J82" s="33"/>
      <c r="K82" s="33"/>
      <c r="L82" s="33"/>
      <c r="M82" s="33"/>
      <c r="N82" s="33"/>
      <c r="O82" s="33"/>
      <c r="P82" s="33"/>
      <c r="Q82" s="33"/>
      <c r="R82" s="33"/>
      <c r="S82" s="33"/>
      <c r="T82" s="33"/>
      <c r="U82" s="33"/>
      <c r="V82" s="33"/>
    </row>
    <row r="83" spans="1:22">
      <c r="A83" s="33"/>
      <c r="B83" s="33"/>
      <c r="C83" s="33"/>
      <c r="D83" s="33"/>
      <c r="E83" s="33"/>
      <c r="F83" s="33"/>
      <c r="G83" s="33"/>
      <c r="H83" s="33"/>
      <c r="I83" s="33"/>
      <c r="J83" s="33"/>
      <c r="K83" s="33"/>
      <c r="L83" s="33"/>
      <c r="M83" s="33"/>
      <c r="N83" s="33"/>
      <c r="O83" s="33"/>
      <c r="P83" s="33"/>
      <c r="Q83" s="33"/>
      <c r="R83" s="33"/>
      <c r="S83" s="33"/>
      <c r="T83" s="33"/>
      <c r="U83" s="33"/>
      <c r="V83" s="33"/>
    </row>
    <row r="84" spans="1:22">
      <c r="A84" s="33"/>
      <c r="B84" s="33"/>
      <c r="C84" s="33"/>
      <c r="D84" s="33"/>
      <c r="E84" s="33"/>
      <c r="F84" s="33"/>
      <c r="G84" s="33"/>
      <c r="H84" s="33"/>
      <c r="I84" s="33"/>
      <c r="J84" s="33"/>
      <c r="K84" s="33"/>
      <c r="L84" s="33"/>
      <c r="M84" s="33"/>
      <c r="N84" s="33"/>
      <c r="O84" s="33"/>
      <c r="P84" s="33"/>
      <c r="Q84" s="33"/>
      <c r="R84" s="33"/>
      <c r="S84" s="33"/>
      <c r="T84" s="33"/>
      <c r="U84" s="33"/>
      <c r="V84" s="33"/>
    </row>
    <row r="85" spans="1:22">
      <c r="A85" s="33"/>
      <c r="B85" s="33"/>
      <c r="C85" s="33"/>
      <c r="D85" s="33"/>
      <c r="E85" s="33"/>
      <c r="F85" s="33"/>
      <c r="G85" s="33"/>
      <c r="H85" s="33"/>
      <c r="I85" s="33"/>
      <c r="J85" s="33"/>
      <c r="K85" s="33"/>
      <c r="L85" s="33"/>
      <c r="M85" s="33"/>
      <c r="N85" s="33"/>
      <c r="O85" s="33"/>
      <c r="P85" s="33"/>
      <c r="Q85" s="33"/>
      <c r="R85" s="33"/>
      <c r="S85" s="33"/>
      <c r="T85" s="33"/>
      <c r="U85" s="33"/>
      <c r="V85" s="33"/>
    </row>
    <row r="86" spans="1:22">
      <c r="A86" s="33"/>
      <c r="B86" s="33"/>
      <c r="C86" s="33"/>
      <c r="D86" s="33"/>
      <c r="E86" s="33"/>
      <c r="F86" s="33"/>
      <c r="G86" s="33"/>
      <c r="H86" s="33"/>
      <c r="I86" s="33"/>
      <c r="J86" s="33"/>
      <c r="K86" s="33"/>
      <c r="L86" s="33"/>
      <c r="M86" s="33"/>
      <c r="N86" s="33"/>
      <c r="O86" s="33"/>
      <c r="P86" s="33"/>
      <c r="Q86" s="33"/>
      <c r="R86" s="33"/>
      <c r="S86" s="33"/>
      <c r="T86" s="33"/>
      <c r="U86" s="33"/>
      <c r="V86" s="33"/>
    </row>
    <row r="87" spans="1:22">
      <c r="A87" s="33"/>
      <c r="B87" s="33"/>
      <c r="C87" s="33"/>
      <c r="D87" s="33"/>
      <c r="E87" s="33"/>
      <c r="F87" s="33"/>
      <c r="G87" s="33"/>
      <c r="H87" s="33"/>
      <c r="I87" s="33"/>
      <c r="J87" s="33"/>
      <c r="K87" s="33"/>
      <c r="L87" s="33"/>
      <c r="M87" s="33"/>
      <c r="N87" s="33"/>
      <c r="O87" s="33"/>
      <c r="P87" s="33"/>
      <c r="Q87" s="33"/>
      <c r="R87" s="33"/>
      <c r="S87" s="33"/>
      <c r="T87" s="33"/>
      <c r="U87" s="33"/>
      <c r="V87" s="33"/>
    </row>
    <row r="88" spans="1:22">
      <c r="A88" s="33"/>
      <c r="B88" s="33"/>
      <c r="C88" s="33"/>
      <c r="D88" s="33"/>
      <c r="E88" s="33"/>
      <c r="F88" s="33"/>
      <c r="G88" s="33"/>
      <c r="H88" s="33"/>
      <c r="I88" s="33"/>
      <c r="J88" s="33"/>
      <c r="K88" s="33"/>
      <c r="L88" s="33"/>
      <c r="M88" s="33"/>
      <c r="N88" s="33"/>
      <c r="O88" s="33"/>
      <c r="P88" s="33"/>
      <c r="Q88" s="33"/>
      <c r="R88" s="33"/>
      <c r="S88" s="33"/>
      <c r="T88" s="33"/>
      <c r="U88" s="33"/>
      <c r="V88" s="33"/>
    </row>
    <row r="89" spans="1:22">
      <c r="A89" s="33"/>
      <c r="B89" s="33"/>
      <c r="C89" s="33"/>
      <c r="D89" s="33"/>
      <c r="E89" s="33"/>
      <c r="F89" s="33"/>
      <c r="G89" s="33"/>
      <c r="H89" s="33"/>
      <c r="I89" s="33"/>
      <c r="J89" s="33"/>
      <c r="K89" s="33"/>
      <c r="L89" s="33"/>
      <c r="M89" s="33"/>
      <c r="N89" s="33"/>
      <c r="O89" s="33"/>
      <c r="P89" s="33"/>
      <c r="Q89" s="33"/>
      <c r="R89" s="33"/>
      <c r="S89" s="33"/>
      <c r="T89" s="33"/>
      <c r="U89" s="33"/>
      <c r="V89" s="33"/>
    </row>
    <row r="90" spans="1:22">
      <c r="A90" s="33"/>
      <c r="B90" s="33"/>
      <c r="C90" s="33"/>
      <c r="D90" s="33"/>
      <c r="E90" s="33"/>
      <c r="F90" s="33"/>
      <c r="G90" s="33"/>
      <c r="H90" s="33"/>
      <c r="I90" s="33"/>
      <c r="J90" s="33"/>
      <c r="K90" s="33"/>
      <c r="L90" s="33"/>
      <c r="M90" s="33"/>
      <c r="N90" s="33"/>
      <c r="O90" s="33"/>
      <c r="P90" s="33"/>
      <c r="Q90" s="33"/>
      <c r="R90" s="33"/>
      <c r="S90" s="33"/>
      <c r="T90" s="33"/>
      <c r="U90" s="33"/>
      <c r="V90" s="33"/>
    </row>
    <row r="91" spans="1:22">
      <c r="A91" s="33"/>
      <c r="B91" s="33"/>
      <c r="C91" s="33"/>
      <c r="D91" s="33"/>
      <c r="E91" s="33"/>
      <c r="F91" s="33"/>
      <c r="G91" s="33"/>
      <c r="H91" s="33"/>
      <c r="I91" s="33"/>
      <c r="J91" s="33"/>
      <c r="K91" s="33"/>
      <c r="L91" s="33"/>
      <c r="M91" s="33"/>
      <c r="N91" s="33"/>
      <c r="O91" s="33"/>
      <c r="P91" s="33"/>
      <c r="Q91" s="33"/>
      <c r="R91" s="33"/>
      <c r="S91" s="33"/>
      <c r="T91" s="33"/>
      <c r="U91" s="33"/>
      <c r="V91" s="33"/>
    </row>
    <row r="92" spans="1:22">
      <c r="A92" s="33"/>
      <c r="B92" s="33"/>
      <c r="C92" s="33"/>
      <c r="D92" s="33"/>
      <c r="E92" s="33"/>
      <c r="F92" s="33"/>
      <c r="G92" s="33"/>
      <c r="H92" s="33"/>
      <c r="I92" s="33"/>
      <c r="J92" s="33"/>
      <c r="K92" s="33"/>
      <c r="L92" s="33"/>
      <c r="M92" s="33"/>
      <c r="N92" s="33"/>
      <c r="O92" s="33"/>
      <c r="P92" s="33"/>
      <c r="Q92" s="33"/>
      <c r="R92" s="33"/>
      <c r="S92" s="33"/>
      <c r="T92" s="33"/>
      <c r="U92" s="33"/>
      <c r="V92" s="33"/>
    </row>
    <row r="93" spans="1:22">
      <c r="A93" s="33"/>
      <c r="B93" s="33"/>
      <c r="C93" s="33"/>
      <c r="D93" s="33"/>
      <c r="E93" s="33"/>
      <c r="F93" s="33"/>
      <c r="G93" s="33"/>
      <c r="H93" s="33"/>
      <c r="I93" s="33"/>
      <c r="J93" s="33"/>
      <c r="K93" s="33"/>
      <c r="L93" s="33"/>
      <c r="M93" s="33"/>
      <c r="N93" s="33"/>
      <c r="O93" s="33"/>
      <c r="P93" s="33"/>
      <c r="Q93" s="33"/>
      <c r="R93" s="33"/>
      <c r="S93" s="33"/>
      <c r="T93" s="33"/>
      <c r="U93" s="33"/>
      <c r="V93" s="33"/>
    </row>
    <row r="94" spans="1:22">
      <c r="A94" s="33"/>
      <c r="B94" s="33"/>
      <c r="C94" s="33"/>
      <c r="D94" s="33"/>
      <c r="E94" s="33"/>
      <c r="F94" s="33"/>
      <c r="G94" s="33"/>
      <c r="H94" s="33"/>
      <c r="I94" s="33"/>
      <c r="J94" s="33"/>
      <c r="K94" s="33"/>
      <c r="L94" s="33"/>
      <c r="M94" s="33"/>
      <c r="N94" s="33"/>
      <c r="O94" s="33"/>
      <c r="P94" s="33"/>
      <c r="Q94" s="33"/>
      <c r="R94" s="33"/>
      <c r="S94" s="33"/>
      <c r="T94" s="33"/>
      <c r="U94" s="33"/>
      <c r="V94" s="33"/>
    </row>
    <row r="95" spans="1:22">
      <c r="A95" s="33"/>
      <c r="B95" s="33"/>
      <c r="C95" s="33"/>
      <c r="D95" s="33"/>
      <c r="E95" s="33"/>
      <c r="F95" s="33"/>
      <c r="G95" s="33"/>
      <c r="H95" s="33"/>
      <c r="I95" s="33"/>
      <c r="J95" s="33"/>
      <c r="K95" s="33"/>
      <c r="L95" s="33"/>
      <c r="M95" s="33"/>
      <c r="N95" s="33"/>
      <c r="O95" s="33"/>
      <c r="P95" s="33"/>
      <c r="Q95" s="33"/>
      <c r="R95" s="33"/>
      <c r="S95" s="33"/>
      <c r="T95" s="33"/>
      <c r="U95" s="33"/>
      <c r="V95" s="33"/>
    </row>
    <row r="96" spans="1:22">
      <c r="A96" s="33"/>
      <c r="B96" s="33"/>
      <c r="C96" s="33"/>
      <c r="D96" s="33"/>
      <c r="E96" s="33"/>
      <c r="F96" s="33"/>
      <c r="G96" s="33"/>
      <c r="H96" s="33"/>
      <c r="I96" s="33"/>
      <c r="J96" s="33"/>
      <c r="K96" s="33"/>
      <c r="L96" s="33"/>
      <c r="M96" s="33"/>
      <c r="N96" s="33"/>
      <c r="O96" s="33"/>
      <c r="P96" s="33"/>
      <c r="Q96" s="33"/>
      <c r="R96" s="33"/>
      <c r="S96" s="33"/>
      <c r="T96" s="33"/>
      <c r="U96" s="33"/>
      <c r="V96" s="33"/>
    </row>
    <row r="97" spans="1:22">
      <c r="A97" s="33"/>
      <c r="B97" s="33"/>
      <c r="C97" s="33"/>
      <c r="D97" s="33"/>
      <c r="E97" s="33"/>
      <c r="F97" s="33"/>
      <c r="G97" s="33"/>
      <c r="H97" s="33"/>
      <c r="I97" s="33"/>
      <c r="J97" s="33"/>
      <c r="K97" s="33"/>
      <c r="L97" s="33"/>
      <c r="M97" s="33"/>
      <c r="N97" s="33"/>
      <c r="O97" s="33"/>
      <c r="P97" s="33"/>
      <c r="Q97" s="33"/>
      <c r="R97" s="33"/>
      <c r="S97" s="33"/>
      <c r="T97" s="33"/>
      <c r="U97" s="33"/>
      <c r="V97" s="33"/>
    </row>
    <row r="98" spans="1:22">
      <c r="A98" s="33"/>
      <c r="B98" s="33"/>
      <c r="C98" s="33"/>
      <c r="D98" s="33"/>
      <c r="E98" s="33"/>
      <c r="F98" s="33"/>
      <c r="G98" s="33"/>
      <c r="H98" s="33"/>
      <c r="I98" s="33"/>
      <c r="J98" s="33"/>
      <c r="K98" s="33"/>
      <c r="L98" s="33"/>
      <c r="M98" s="33"/>
      <c r="N98" s="33"/>
      <c r="O98" s="33"/>
      <c r="P98" s="33"/>
      <c r="Q98" s="33"/>
      <c r="R98" s="33"/>
      <c r="S98" s="33"/>
      <c r="T98" s="33"/>
      <c r="U98" s="33"/>
      <c r="V98" s="33"/>
    </row>
    <row r="99" spans="1:22">
      <c r="A99" s="33"/>
      <c r="B99" s="33"/>
      <c r="C99" s="33"/>
      <c r="D99" s="33"/>
      <c r="E99" s="33"/>
      <c r="F99" s="33"/>
      <c r="G99" s="33"/>
      <c r="H99" s="33"/>
      <c r="I99" s="33"/>
      <c r="J99" s="33"/>
      <c r="K99" s="33"/>
      <c r="L99" s="33"/>
      <c r="M99" s="33"/>
      <c r="N99" s="33"/>
      <c r="O99" s="33"/>
      <c r="P99" s="33"/>
      <c r="Q99" s="33"/>
      <c r="R99" s="33"/>
      <c r="S99" s="33"/>
      <c r="T99" s="33"/>
      <c r="U99" s="33"/>
      <c r="V99" s="33"/>
    </row>
    <row r="100" spans="1:22">
      <c r="A100" s="33"/>
      <c r="B100" s="33"/>
      <c r="C100" s="33"/>
      <c r="D100" s="33"/>
      <c r="E100" s="33"/>
      <c r="F100" s="33"/>
      <c r="G100" s="33"/>
      <c r="H100" s="33"/>
      <c r="I100" s="33"/>
      <c r="J100" s="33"/>
      <c r="K100" s="33"/>
      <c r="L100" s="33"/>
      <c r="M100" s="33"/>
      <c r="N100" s="33"/>
      <c r="O100" s="33"/>
      <c r="P100" s="33"/>
      <c r="Q100" s="33"/>
      <c r="R100" s="33"/>
      <c r="S100" s="33"/>
      <c r="T100" s="33"/>
      <c r="U100" s="33"/>
      <c r="V100" s="33"/>
    </row>
    <row r="101" spans="1:22">
      <c r="A101" s="33"/>
      <c r="B101" s="33"/>
      <c r="C101" s="33"/>
      <c r="D101" s="33"/>
      <c r="E101" s="33"/>
      <c r="F101" s="33"/>
      <c r="G101" s="33"/>
      <c r="H101" s="33"/>
      <c r="I101" s="33"/>
      <c r="J101" s="33"/>
      <c r="K101" s="33"/>
      <c r="L101" s="33"/>
      <c r="M101" s="33"/>
      <c r="N101" s="33"/>
      <c r="O101" s="33"/>
      <c r="P101" s="33"/>
      <c r="Q101" s="33"/>
      <c r="R101" s="33"/>
      <c r="S101" s="33"/>
      <c r="T101" s="33"/>
      <c r="U101" s="33"/>
      <c r="V101" s="33"/>
    </row>
    <row r="102" spans="1:22">
      <c r="A102" s="33"/>
      <c r="B102" s="33"/>
      <c r="C102" s="33"/>
      <c r="D102" s="33"/>
      <c r="E102" s="33"/>
      <c r="F102" s="33"/>
      <c r="G102" s="33"/>
      <c r="H102" s="33"/>
      <c r="I102" s="33"/>
      <c r="J102" s="33"/>
      <c r="K102" s="33"/>
      <c r="L102" s="33"/>
      <c r="M102" s="33"/>
      <c r="N102" s="33"/>
      <c r="O102" s="33"/>
      <c r="P102" s="33"/>
      <c r="Q102" s="33"/>
      <c r="R102" s="33"/>
      <c r="S102" s="33"/>
      <c r="T102" s="33"/>
      <c r="U102" s="33"/>
      <c r="V102" s="33"/>
    </row>
    <row r="103" spans="1:22">
      <c r="A103" s="33"/>
      <c r="B103" s="33"/>
      <c r="C103" s="33"/>
      <c r="D103" s="33"/>
      <c r="E103" s="33"/>
      <c r="F103" s="33"/>
      <c r="G103" s="33"/>
      <c r="H103" s="33"/>
      <c r="I103" s="33"/>
      <c r="J103" s="33"/>
      <c r="K103" s="33"/>
      <c r="L103" s="33"/>
      <c r="M103" s="33"/>
      <c r="N103" s="33"/>
      <c r="O103" s="33"/>
      <c r="P103" s="33"/>
      <c r="Q103" s="33"/>
      <c r="R103" s="33"/>
      <c r="S103" s="33"/>
      <c r="T103" s="33"/>
      <c r="U103" s="33"/>
      <c r="V103" s="33"/>
    </row>
    <row r="104" spans="1:22">
      <c r="A104" s="33"/>
      <c r="B104" s="33"/>
      <c r="C104" s="33"/>
      <c r="D104" s="33"/>
      <c r="E104" s="33"/>
      <c r="F104" s="33"/>
      <c r="G104" s="33"/>
      <c r="H104" s="33"/>
      <c r="I104" s="33"/>
      <c r="J104" s="33"/>
      <c r="K104" s="33"/>
      <c r="L104" s="33"/>
      <c r="M104" s="33"/>
      <c r="N104" s="33"/>
      <c r="O104" s="33"/>
      <c r="P104" s="33"/>
      <c r="Q104" s="33"/>
      <c r="R104" s="33"/>
      <c r="S104" s="33"/>
      <c r="T104" s="33"/>
      <c r="U104" s="33"/>
      <c r="V104" s="33"/>
    </row>
    <row r="105" spans="1:22">
      <c r="A105" s="33"/>
      <c r="B105" s="33"/>
      <c r="C105" s="33"/>
      <c r="D105" s="33"/>
      <c r="E105" s="33"/>
      <c r="F105" s="33"/>
      <c r="G105" s="33"/>
      <c r="H105" s="33"/>
      <c r="I105" s="33"/>
      <c r="J105" s="33"/>
      <c r="K105" s="33"/>
      <c r="L105" s="33"/>
      <c r="M105" s="33"/>
      <c r="N105" s="33"/>
      <c r="O105" s="33"/>
      <c r="P105" s="33"/>
      <c r="Q105" s="33"/>
      <c r="R105" s="33"/>
      <c r="S105" s="33"/>
      <c r="T105" s="33"/>
      <c r="U105" s="33"/>
      <c r="V105" s="33"/>
    </row>
    <row r="106" spans="1:22">
      <c r="A106" s="33"/>
      <c r="B106" s="33"/>
      <c r="C106" s="33"/>
      <c r="D106" s="33"/>
      <c r="E106" s="33"/>
      <c r="F106" s="33"/>
      <c r="G106" s="33"/>
      <c r="H106" s="33"/>
      <c r="I106" s="33"/>
      <c r="J106" s="33"/>
      <c r="K106" s="33"/>
      <c r="L106" s="33"/>
      <c r="M106" s="33"/>
      <c r="N106" s="33"/>
      <c r="O106" s="33"/>
      <c r="P106" s="33"/>
      <c r="Q106" s="33"/>
      <c r="R106" s="33"/>
      <c r="S106" s="33"/>
      <c r="T106" s="33"/>
      <c r="U106" s="33"/>
      <c r="V106" s="33"/>
    </row>
    <row r="107" spans="1:22">
      <c r="A107" s="33"/>
      <c r="B107" s="33"/>
      <c r="C107" s="33"/>
      <c r="D107" s="33"/>
      <c r="E107" s="33"/>
      <c r="F107" s="33"/>
      <c r="G107" s="33"/>
      <c r="H107" s="33"/>
      <c r="I107" s="33"/>
      <c r="J107" s="33"/>
      <c r="K107" s="33"/>
      <c r="L107" s="33"/>
      <c r="M107" s="33"/>
      <c r="N107" s="33"/>
      <c r="O107" s="33"/>
      <c r="P107" s="33"/>
      <c r="Q107" s="33"/>
      <c r="R107" s="33"/>
      <c r="S107" s="33"/>
      <c r="T107" s="33"/>
      <c r="U107" s="33"/>
      <c r="V107" s="33"/>
    </row>
    <row r="108" spans="1:22">
      <c r="A108" s="33"/>
      <c r="B108" s="33"/>
      <c r="C108" s="33"/>
      <c r="D108" s="33"/>
      <c r="E108" s="33"/>
      <c r="F108" s="33"/>
      <c r="G108" s="33"/>
      <c r="H108" s="33"/>
      <c r="I108" s="33"/>
      <c r="J108" s="33"/>
      <c r="K108" s="33"/>
      <c r="L108" s="33"/>
      <c r="M108" s="33"/>
      <c r="N108" s="33"/>
      <c r="O108" s="33"/>
      <c r="P108" s="33"/>
      <c r="Q108" s="33"/>
      <c r="R108" s="33"/>
      <c r="S108" s="33"/>
      <c r="T108" s="33"/>
      <c r="U108" s="33"/>
      <c r="V108" s="33"/>
    </row>
    <row r="109" spans="1:22">
      <c r="A109" s="33"/>
      <c r="B109" s="33"/>
      <c r="C109" s="33"/>
      <c r="D109" s="33"/>
      <c r="E109" s="33"/>
      <c r="F109" s="33"/>
      <c r="G109" s="33"/>
      <c r="H109" s="33"/>
      <c r="I109" s="33"/>
      <c r="J109" s="33"/>
      <c r="K109" s="33"/>
      <c r="L109" s="33"/>
      <c r="M109" s="33"/>
      <c r="N109" s="33"/>
      <c r="O109" s="33"/>
      <c r="P109" s="33"/>
      <c r="Q109" s="33"/>
      <c r="R109" s="33"/>
      <c r="S109" s="33"/>
      <c r="T109" s="33"/>
      <c r="U109" s="33"/>
      <c r="V109" s="33"/>
    </row>
    <row r="110" spans="1:22">
      <c r="A110" s="33"/>
      <c r="B110" s="33"/>
      <c r="C110" s="33"/>
      <c r="D110" s="33"/>
      <c r="E110" s="33"/>
      <c r="F110" s="33"/>
      <c r="G110" s="33"/>
      <c r="H110" s="33"/>
      <c r="I110" s="33"/>
      <c r="J110" s="33"/>
      <c r="K110" s="33"/>
      <c r="L110" s="33"/>
      <c r="M110" s="33"/>
      <c r="N110" s="33"/>
      <c r="O110" s="33"/>
      <c r="P110" s="33"/>
      <c r="Q110" s="33"/>
      <c r="R110" s="33"/>
      <c r="S110" s="33"/>
      <c r="T110" s="33"/>
      <c r="U110" s="33"/>
      <c r="V110" s="33"/>
    </row>
    <row r="111" spans="1:22">
      <c r="A111" s="33"/>
      <c r="B111" s="33"/>
      <c r="C111" s="33"/>
      <c r="D111" s="33"/>
      <c r="E111" s="33"/>
      <c r="F111" s="33"/>
      <c r="G111" s="33"/>
      <c r="H111" s="33"/>
      <c r="I111" s="33"/>
      <c r="J111" s="33"/>
      <c r="K111" s="33"/>
      <c r="L111" s="33"/>
      <c r="M111" s="33"/>
      <c r="N111" s="33"/>
      <c r="O111" s="33"/>
      <c r="P111" s="33"/>
      <c r="Q111" s="33"/>
      <c r="R111" s="33"/>
      <c r="S111" s="33"/>
      <c r="T111" s="33"/>
      <c r="U111" s="33"/>
      <c r="V111" s="33"/>
    </row>
    <row r="112" spans="1:22">
      <c r="A112" s="33"/>
      <c r="B112" s="33"/>
      <c r="C112" s="33"/>
      <c r="D112" s="33"/>
      <c r="E112" s="33"/>
      <c r="F112" s="33"/>
      <c r="G112" s="33"/>
      <c r="H112" s="33"/>
      <c r="I112" s="33"/>
      <c r="J112" s="33"/>
      <c r="K112" s="33"/>
      <c r="L112" s="33"/>
      <c r="M112" s="33"/>
      <c r="N112" s="33"/>
      <c r="O112" s="33"/>
      <c r="P112" s="33"/>
      <c r="Q112" s="33"/>
      <c r="R112" s="33"/>
      <c r="S112" s="33"/>
      <c r="T112" s="33"/>
      <c r="U112" s="33"/>
      <c r="V112" s="33"/>
    </row>
    <row r="113" spans="1:22">
      <c r="A113" s="33"/>
      <c r="B113" s="33"/>
      <c r="C113" s="33"/>
      <c r="D113" s="33"/>
      <c r="E113" s="33"/>
      <c r="F113" s="33"/>
      <c r="G113" s="33"/>
      <c r="H113" s="33"/>
      <c r="I113" s="33"/>
      <c r="J113" s="33"/>
      <c r="K113" s="33"/>
      <c r="L113" s="33"/>
      <c r="M113" s="33"/>
      <c r="N113" s="33"/>
      <c r="O113" s="33"/>
      <c r="P113" s="33"/>
      <c r="Q113" s="33"/>
      <c r="R113" s="33"/>
      <c r="S113" s="33"/>
      <c r="T113" s="33"/>
      <c r="U113" s="33"/>
      <c r="V113" s="33"/>
    </row>
    <row r="114" spans="1:22">
      <c r="A114" s="33"/>
      <c r="B114" s="33"/>
      <c r="C114" s="33"/>
      <c r="D114" s="33"/>
      <c r="E114" s="33"/>
      <c r="F114" s="33"/>
      <c r="G114" s="33"/>
      <c r="H114" s="33"/>
      <c r="I114" s="33"/>
      <c r="J114" s="33"/>
      <c r="K114" s="33"/>
      <c r="L114" s="33"/>
      <c r="M114" s="33"/>
      <c r="N114" s="33"/>
      <c r="O114" s="33"/>
      <c r="P114" s="33"/>
      <c r="Q114" s="33"/>
      <c r="R114" s="33"/>
      <c r="S114" s="33"/>
      <c r="T114" s="33"/>
      <c r="U114" s="33"/>
      <c r="V114" s="33"/>
    </row>
    <row r="115" spans="1:22">
      <c r="A115" s="33"/>
      <c r="B115" s="33"/>
      <c r="C115" s="33"/>
      <c r="D115" s="33"/>
      <c r="E115" s="33"/>
      <c r="F115" s="33"/>
      <c r="G115" s="33"/>
      <c r="H115" s="33"/>
      <c r="I115" s="33"/>
      <c r="J115" s="33"/>
      <c r="K115" s="33"/>
      <c r="L115" s="33"/>
      <c r="M115" s="33"/>
      <c r="N115" s="33"/>
      <c r="O115" s="33"/>
      <c r="P115" s="33"/>
      <c r="Q115" s="33"/>
      <c r="R115" s="33"/>
      <c r="S115" s="33"/>
      <c r="T115" s="33"/>
      <c r="U115" s="33"/>
      <c r="V115" s="33"/>
    </row>
    <row r="116" spans="1:22">
      <c r="A116" s="33"/>
      <c r="B116" s="33"/>
      <c r="C116" s="33"/>
      <c r="D116" s="33"/>
      <c r="E116" s="33"/>
      <c r="F116" s="33"/>
      <c r="G116" s="33"/>
      <c r="H116" s="33"/>
      <c r="I116" s="33"/>
      <c r="J116" s="33"/>
      <c r="K116" s="33"/>
      <c r="L116" s="33"/>
      <c r="M116" s="33"/>
      <c r="N116" s="33"/>
      <c r="O116" s="33"/>
      <c r="P116" s="33"/>
      <c r="Q116" s="33"/>
      <c r="R116" s="33"/>
      <c r="S116" s="33"/>
      <c r="T116" s="33"/>
      <c r="U116" s="33"/>
      <c r="V116" s="33"/>
    </row>
    <row r="117" spans="1:22">
      <c r="A117" s="33"/>
      <c r="B117" s="33"/>
      <c r="C117" s="33"/>
      <c r="D117" s="33"/>
      <c r="E117" s="33"/>
      <c r="F117" s="33"/>
      <c r="G117" s="33"/>
      <c r="H117" s="33"/>
      <c r="I117" s="33"/>
      <c r="J117" s="33"/>
      <c r="K117" s="33"/>
      <c r="L117" s="33"/>
      <c r="M117" s="33"/>
      <c r="N117" s="33"/>
      <c r="O117" s="33"/>
      <c r="P117" s="33"/>
      <c r="Q117" s="33"/>
      <c r="R117" s="33"/>
      <c r="S117" s="33"/>
      <c r="T117" s="33"/>
      <c r="U117" s="33"/>
      <c r="V117" s="33"/>
    </row>
    <row r="118" spans="1:22">
      <c r="A118" s="33"/>
      <c r="B118" s="33"/>
      <c r="C118" s="33"/>
      <c r="D118" s="33"/>
      <c r="E118" s="33"/>
      <c r="F118" s="33"/>
      <c r="G118" s="33"/>
      <c r="H118" s="33"/>
      <c r="I118" s="33"/>
      <c r="J118" s="33"/>
      <c r="K118" s="33"/>
      <c r="L118" s="33"/>
      <c r="M118" s="33"/>
      <c r="N118" s="33"/>
      <c r="O118" s="33"/>
      <c r="P118" s="33"/>
      <c r="Q118" s="33"/>
      <c r="R118" s="33"/>
      <c r="S118" s="33"/>
      <c r="T118" s="33"/>
      <c r="U118" s="33"/>
      <c r="V118" s="33"/>
    </row>
    <row r="119" spans="1:22">
      <c r="A119" s="33"/>
      <c r="B119" s="33"/>
      <c r="C119" s="33"/>
      <c r="D119" s="33"/>
      <c r="E119" s="33"/>
      <c r="F119" s="33"/>
      <c r="G119" s="33"/>
      <c r="H119" s="33"/>
      <c r="I119" s="33"/>
      <c r="J119" s="33"/>
      <c r="K119" s="33"/>
      <c r="L119" s="33"/>
      <c r="M119" s="33"/>
      <c r="N119" s="33"/>
      <c r="O119" s="33"/>
      <c r="P119" s="33"/>
      <c r="Q119" s="33"/>
      <c r="R119" s="33"/>
      <c r="S119" s="33"/>
      <c r="T119" s="33"/>
      <c r="U119" s="33"/>
      <c r="V119" s="33"/>
    </row>
    <row r="120" spans="1:22">
      <c r="A120" s="33"/>
      <c r="B120" s="33"/>
      <c r="C120" s="33"/>
      <c r="D120" s="33"/>
      <c r="E120" s="33"/>
      <c r="F120" s="33"/>
      <c r="G120" s="33"/>
      <c r="H120" s="33"/>
      <c r="I120" s="33"/>
      <c r="J120" s="33"/>
      <c r="K120" s="33"/>
      <c r="L120" s="33"/>
      <c r="M120" s="33"/>
      <c r="N120" s="33"/>
      <c r="O120" s="33"/>
      <c r="P120" s="33"/>
      <c r="Q120" s="33"/>
      <c r="R120" s="33"/>
      <c r="S120" s="33"/>
      <c r="T120" s="33"/>
      <c r="U120" s="33"/>
      <c r="V120" s="33"/>
    </row>
    <row r="121" spans="1:22">
      <c r="A121" s="33"/>
      <c r="B121" s="33"/>
      <c r="C121" s="33"/>
      <c r="D121" s="33"/>
      <c r="E121" s="33"/>
      <c r="F121" s="33"/>
      <c r="G121" s="33"/>
      <c r="H121" s="33"/>
      <c r="I121" s="33"/>
      <c r="J121" s="33"/>
      <c r="K121" s="33"/>
      <c r="L121" s="33"/>
      <c r="M121" s="33"/>
      <c r="N121" s="33"/>
      <c r="O121" s="33"/>
      <c r="P121" s="33"/>
      <c r="Q121" s="33"/>
      <c r="R121" s="33"/>
      <c r="S121" s="33"/>
      <c r="T121" s="33"/>
      <c r="U121" s="33"/>
      <c r="V121" s="33"/>
    </row>
    <row r="122" spans="1:22">
      <c r="A122" s="33"/>
      <c r="B122" s="33"/>
      <c r="C122" s="33"/>
      <c r="D122" s="33"/>
      <c r="E122" s="33"/>
      <c r="F122" s="33"/>
      <c r="G122" s="33"/>
      <c r="H122" s="33"/>
      <c r="I122" s="33"/>
      <c r="J122" s="33"/>
      <c r="K122" s="33"/>
      <c r="L122" s="33"/>
      <c r="M122" s="33"/>
      <c r="N122" s="33"/>
      <c r="O122" s="33"/>
      <c r="P122" s="33"/>
      <c r="Q122" s="33"/>
      <c r="R122" s="33"/>
      <c r="S122" s="33"/>
      <c r="T122" s="33"/>
      <c r="U122" s="33"/>
      <c r="V122" s="33"/>
    </row>
    <row r="123" spans="1:22">
      <c r="A123" s="33"/>
      <c r="B123" s="33"/>
      <c r="C123" s="33"/>
      <c r="D123" s="33"/>
      <c r="E123" s="33"/>
      <c r="F123" s="33"/>
      <c r="G123" s="33"/>
      <c r="H123" s="33"/>
      <c r="I123" s="33"/>
      <c r="J123" s="33"/>
      <c r="K123" s="33"/>
      <c r="L123" s="33"/>
      <c r="M123" s="33"/>
      <c r="N123" s="33"/>
      <c r="O123" s="33"/>
      <c r="P123" s="33"/>
      <c r="Q123" s="33"/>
      <c r="R123" s="33"/>
      <c r="S123" s="33"/>
      <c r="T123" s="33"/>
      <c r="U123" s="33"/>
      <c r="V123" s="33"/>
    </row>
    <row r="124" spans="1:22">
      <c r="A124" s="33"/>
      <c r="B124" s="33"/>
      <c r="C124" s="33"/>
      <c r="D124" s="33"/>
      <c r="E124" s="33"/>
      <c r="F124" s="33"/>
      <c r="G124" s="33"/>
      <c r="H124" s="33"/>
      <c r="I124" s="33"/>
      <c r="J124" s="33"/>
      <c r="K124" s="33"/>
      <c r="L124" s="33"/>
      <c r="M124" s="33"/>
      <c r="N124" s="33"/>
      <c r="O124" s="33"/>
      <c r="P124" s="33"/>
      <c r="Q124" s="33"/>
      <c r="R124" s="33"/>
      <c r="S124" s="33"/>
      <c r="T124" s="33"/>
      <c r="U124" s="33"/>
      <c r="V124" s="33"/>
    </row>
    <row r="125" spans="1:22">
      <c r="A125" s="33"/>
      <c r="B125" s="33"/>
      <c r="C125" s="33"/>
      <c r="D125" s="33"/>
      <c r="E125" s="33"/>
      <c r="F125" s="33"/>
      <c r="G125" s="33"/>
      <c r="H125" s="33"/>
      <c r="I125" s="33"/>
      <c r="J125" s="33"/>
      <c r="K125" s="33"/>
      <c r="L125" s="33"/>
      <c r="M125" s="33"/>
      <c r="N125" s="33"/>
      <c r="O125" s="33"/>
      <c r="P125" s="33"/>
      <c r="Q125" s="33"/>
      <c r="R125" s="33"/>
      <c r="S125" s="33"/>
      <c r="T125" s="33"/>
      <c r="U125" s="33"/>
      <c r="V125" s="33"/>
    </row>
    <row r="126" spans="1:22">
      <c r="A126" s="33"/>
      <c r="B126" s="33"/>
      <c r="C126" s="33"/>
      <c r="D126" s="33"/>
      <c r="E126" s="33"/>
      <c r="F126" s="33"/>
      <c r="G126" s="33"/>
      <c r="H126" s="33"/>
      <c r="I126" s="33"/>
      <c r="J126" s="33"/>
      <c r="K126" s="33"/>
      <c r="L126" s="33"/>
      <c r="M126" s="33"/>
      <c r="N126" s="33"/>
      <c r="O126" s="33"/>
      <c r="P126" s="33"/>
      <c r="Q126" s="33"/>
      <c r="R126" s="33"/>
      <c r="S126" s="33"/>
      <c r="T126" s="33"/>
      <c r="U126" s="33"/>
      <c r="V126" s="33"/>
    </row>
    <row r="127" spans="1:22">
      <c r="A127" s="33"/>
      <c r="B127" s="33"/>
      <c r="C127" s="33"/>
      <c r="D127" s="33"/>
      <c r="E127" s="33"/>
      <c r="F127" s="33"/>
      <c r="G127" s="33"/>
      <c r="H127" s="33"/>
      <c r="I127" s="33"/>
      <c r="J127" s="33"/>
      <c r="K127" s="33"/>
      <c r="L127" s="33"/>
      <c r="M127" s="33"/>
      <c r="N127" s="33"/>
      <c r="O127" s="33"/>
      <c r="P127" s="33"/>
      <c r="Q127" s="33"/>
      <c r="R127" s="33"/>
      <c r="S127" s="33"/>
      <c r="T127" s="33"/>
      <c r="U127" s="33"/>
      <c r="V127" s="33"/>
    </row>
    <row r="128" spans="1:22">
      <c r="A128" s="33"/>
      <c r="B128" s="33"/>
      <c r="C128" s="33"/>
      <c r="D128" s="33"/>
      <c r="E128" s="33"/>
      <c r="F128" s="33"/>
      <c r="G128" s="33"/>
      <c r="H128" s="33"/>
      <c r="I128" s="33"/>
      <c r="J128" s="33"/>
      <c r="K128" s="33"/>
      <c r="L128" s="33"/>
      <c r="M128" s="33"/>
      <c r="N128" s="33"/>
      <c r="O128" s="33"/>
      <c r="P128" s="33"/>
      <c r="Q128" s="33"/>
      <c r="R128" s="33"/>
      <c r="S128" s="33"/>
      <c r="T128" s="33"/>
      <c r="U128" s="33"/>
      <c r="V128" s="33"/>
    </row>
    <row r="129" spans="1:22">
      <c r="A129" s="33"/>
      <c r="B129" s="33"/>
      <c r="C129" s="33"/>
      <c r="D129" s="33"/>
      <c r="E129" s="33"/>
      <c r="F129" s="33"/>
      <c r="G129" s="33"/>
      <c r="H129" s="33"/>
      <c r="I129" s="33"/>
      <c r="J129" s="33"/>
      <c r="K129" s="33"/>
      <c r="L129" s="33"/>
      <c r="M129" s="33"/>
      <c r="N129" s="33"/>
      <c r="O129" s="33"/>
      <c r="P129" s="33"/>
      <c r="Q129" s="33"/>
      <c r="R129" s="33"/>
      <c r="S129" s="33"/>
      <c r="T129" s="33"/>
      <c r="U129" s="33"/>
      <c r="V129" s="33"/>
    </row>
    <row r="130" spans="1:22">
      <c r="A130" s="33"/>
      <c r="B130" s="33"/>
      <c r="C130" s="33"/>
      <c r="D130" s="33"/>
      <c r="E130" s="33"/>
      <c r="F130" s="33"/>
      <c r="G130" s="33"/>
      <c r="H130" s="33"/>
      <c r="I130" s="33"/>
      <c r="J130" s="33"/>
      <c r="K130" s="33"/>
      <c r="L130" s="33"/>
      <c r="M130" s="33"/>
      <c r="N130" s="33"/>
      <c r="O130" s="33"/>
      <c r="P130" s="33"/>
      <c r="Q130" s="33"/>
      <c r="R130" s="33"/>
      <c r="S130" s="33"/>
      <c r="T130" s="33"/>
      <c r="U130" s="33"/>
      <c r="V130" s="33"/>
    </row>
    <row r="131" spans="1:22">
      <c r="A131" s="33"/>
      <c r="B131" s="33"/>
      <c r="C131" s="33"/>
      <c r="D131" s="33"/>
      <c r="E131" s="33"/>
      <c r="F131" s="33"/>
      <c r="G131" s="33"/>
      <c r="H131" s="33"/>
      <c r="I131" s="33"/>
      <c r="J131" s="33"/>
      <c r="K131" s="33"/>
      <c r="L131" s="33"/>
      <c r="M131" s="33"/>
      <c r="N131" s="33"/>
      <c r="O131" s="33"/>
      <c r="P131" s="33"/>
      <c r="Q131" s="33"/>
      <c r="R131" s="33"/>
      <c r="S131" s="33"/>
      <c r="T131" s="33"/>
      <c r="U131" s="33"/>
      <c r="V131" s="33"/>
    </row>
    <row r="132" spans="1:22">
      <c r="A132" s="33"/>
      <c r="B132" s="33"/>
      <c r="C132" s="33"/>
      <c r="D132" s="33"/>
      <c r="E132" s="33"/>
      <c r="F132" s="33"/>
      <c r="G132" s="33"/>
      <c r="H132" s="33"/>
      <c r="I132" s="33"/>
      <c r="J132" s="33"/>
      <c r="K132" s="33"/>
      <c r="L132" s="33"/>
      <c r="M132" s="33"/>
      <c r="N132" s="33"/>
      <c r="O132" s="33"/>
      <c r="P132" s="33"/>
      <c r="Q132" s="33"/>
      <c r="R132" s="33"/>
      <c r="S132" s="33"/>
      <c r="T132" s="33"/>
      <c r="U132" s="33"/>
      <c r="V132" s="33"/>
    </row>
    <row r="133" spans="1:22">
      <c r="A133" s="33"/>
      <c r="B133" s="33"/>
      <c r="C133" s="33"/>
      <c r="D133" s="33"/>
      <c r="E133" s="33"/>
      <c r="F133" s="33"/>
      <c r="G133" s="33"/>
      <c r="H133" s="33"/>
      <c r="I133" s="33"/>
      <c r="J133" s="33"/>
      <c r="K133" s="33"/>
      <c r="L133" s="33"/>
      <c r="M133" s="33"/>
      <c r="N133" s="33"/>
      <c r="O133" s="33"/>
      <c r="P133" s="33"/>
      <c r="Q133" s="33"/>
      <c r="R133" s="33"/>
      <c r="S133" s="33"/>
      <c r="T133" s="33"/>
      <c r="U133" s="33"/>
      <c r="V133" s="33"/>
    </row>
    <row r="134" spans="1:22">
      <c r="A134" s="33"/>
      <c r="B134" s="33"/>
      <c r="C134" s="33"/>
      <c r="D134" s="33"/>
      <c r="E134" s="33"/>
      <c r="F134" s="33"/>
      <c r="G134" s="33"/>
      <c r="H134" s="33"/>
      <c r="I134" s="33"/>
      <c r="J134" s="33"/>
      <c r="K134" s="33"/>
      <c r="L134" s="33"/>
      <c r="M134" s="33"/>
      <c r="N134" s="33"/>
      <c r="O134" s="33"/>
      <c r="P134" s="33"/>
      <c r="Q134" s="33"/>
      <c r="R134" s="33"/>
      <c r="S134" s="33"/>
      <c r="T134" s="33"/>
      <c r="U134" s="33"/>
      <c r="V134" s="33"/>
    </row>
    <row r="135" spans="1:22">
      <c r="A135" s="33"/>
      <c r="B135" s="33"/>
      <c r="C135" s="33"/>
      <c r="D135" s="33"/>
      <c r="E135" s="33"/>
      <c r="F135" s="33"/>
      <c r="G135" s="33"/>
      <c r="H135" s="33"/>
      <c r="I135" s="33"/>
      <c r="J135" s="33"/>
      <c r="K135" s="33"/>
      <c r="L135" s="33"/>
      <c r="M135" s="33"/>
      <c r="N135" s="33"/>
      <c r="O135" s="33"/>
      <c r="P135" s="33"/>
      <c r="Q135" s="33"/>
      <c r="R135" s="33"/>
      <c r="S135" s="33"/>
      <c r="T135" s="33"/>
      <c r="U135" s="33"/>
      <c r="V135" s="33"/>
    </row>
    <row r="136" spans="1:22">
      <c r="A136" s="33"/>
      <c r="B136" s="33"/>
      <c r="C136" s="33"/>
      <c r="D136" s="33"/>
      <c r="E136" s="33"/>
      <c r="F136" s="33"/>
      <c r="G136" s="33"/>
      <c r="H136" s="33"/>
      <c r="I136" s="33"/>
      <c r="J136" s="33"/>
      <c r="K136" s="33"/>
      <c r="L136" s="33"/>
      <c r="M136" s="33"/>
      <c r="N136" s="33"/>
      <c r="O136" s="33"/>
      <c r="P136" s="33"/>
      <c r="Q136" s="33"/>
      <c r="R136" s="33"/>
      <c r="S136" s="33"/>
      <c r="T136" s="33"/>
      <c r="U136" s="33"/>
      <c r="V136" s="33"/>
    </row>
    <row r="137" spans="1:22">
      <c r="A137" s="33"/>
      <c r="B137" s="33"/>
      <c r="C137" s="33"/>
      <c r="D137" s="33"/>
      <c r="E137" s="33"/>
      <c r="F137" s="33"/>
      <c r="G137" s="33"/>
      <c r="H137" s="33"/>
      <c r="I137" s="33"/>
      <c r="J137" s="33"/>
      <c r="K137" s="33"/>
      <c r="L137" s="33"/>
      <c r="M137" s="33"/>
      <c r="N137" s="33"/>
      <c r="O137" s="33"/>
      <c r="P137" s="33"/>
      <c r="Q137" s="33"/>
      <c r="R137" s="33"/>
      <c r="S137" s="33"/>
      <c r="T137" s="33"/>
      <c r="U137" s="33"/>
      <c r="V137" s="33"/>
    </row>
    <row r="138" spans="1:22">
      <c r="A138" s="33"/>
      <c r="B138" s="33"/>
      <c r="C138" s="33"/>
      <c r="D138" s="33"/>
      <c r="E138" s="33"/>
      <c r="F138" s="33"/>
      <c r="G138" s="33"/>
      <c r="H138" s="33"/>
      <c r="I138" s="33"/>
      <c r="J138" s="33"/>
      <c r="K138" s="33"/>
      <c r="L138" s="33"/>
      <c r="M138" s="33"/>
      <c r="N138" s="33"/>
      <c r="O138" s="33"/>
      <c r="P138" s="33"/>
      <c r="Q138" s="33"/>
      <c r="R138" s="33"/>
      <c r="S138" s="33"/>
      <c r="T138" s="33"/>
      <c r="U138" s="33"/>
      <c r="V138" s="33"/>
    </row>
    <row r="139" spans="1:22">
      <c r="A139" s="33"/>
      <c r="B139" s="33"/>
      <c r="C139" s="33"/>
      <c r="D139" s="33"/>
      <c r="E139" s="33"/>
      <c r="F139" s="33"/>
      <c r="G139" s="33"/>
      <c r="H139" s="33"/>
      <c r="I139" s="33"/>
      <c r="J139" s="33"/>
      <c r="K139" s="33"/>
      <c r="L139" s="33"/>
      <c r="M139" s="33"/>
      <c r="N139" s="33"/>
      <c r="O139" s="33"/>
      <c r="P139" s="33"/>
      <c r="Q139" s="33"/>
      <c r="R139" s="33"/>
      <c r="S139" s="33"/>
      <c r="T139" s="33"/>
      <c r="U139" s="33"/>
      <c r="V139" s="33"/>
    </row>
    <row r="140" spans="1:22">
      <c r="A140" s="33"/>
      <c r="B140" s="33"/>
      <c r="C140" s="33"/>
      <c r="D140" s="33"/>
      <c r="E140" s="33"/>
      <c r="F140" s="33"/>
      <c r="G140" s="33"/>
      <c r="H140" s="33"/>
      <c r="I140" s="33"/>
      <c r="J140" s="33"/>
      <c r="K140" s="33"/>
      <c r="L140" s="33"/>
      <c r="M140" s="33"/>
      <c r="N140" s="33"/>
      <c r="O140" s="33"/>
      <c r="P140" s="33"/>
      <c r="Q140" s="33"/>
      <c r="R140" s="33"/>
      <c r="S140" s="33"/>
      <c r="T140" s="33"/>
      <c r="U140" s="33"/>
      <c r="V140" s="33"/>
    </row>
    <row r="141" spans="1:22">
      <c r="A141" s="33"/>
      <c r="B141" s="33"/>
      <c r="C141" s="33"/>
      <c r="D141" s="33"/>
      <c r="E141" s="33"/>
      <c r="F141" s="33"/>
      <c r="G141" s="33"/>
      <c r="H141" s="33"/>
      <c r="I141" s="33"/>
      <c r="J141" s="33"/>
      <c r="K141" s="33"/>
      <c r="L141" s="33"/>
      <c r="M141" s="33"/>
      <c r="N141" s="33"/>
      <c r="O141" s="33"/>
      <c r="P141" s="33"/>
      <c r="Q141" s="33"/>
      <c r="R141" s="33"/>
      <c r="S141" s="33"/>
      <c r="T141" s="33"/>
      <c r="U141" s="33"/>
      <c r="V141" s="33"/>
    </row>
    <row r="142" spans="1:22">
      <c r="A142" s="33"/>
      <c r="B142" s="33"/>
      <c r="C142" s="33"/>
      <c r="D142" s="33"/>
      <c r="E142" s="33"/>
      <c r="F142" s="33"/>
      <c r="G142" s="33"/>
      <c r="H142" s="33"/>
      <c r="I142" s="33"/>
      <c r="J142" s="33"/>
      <c r="K142" s="33"/>
      <c r="L142" s="33"/>
      <c r="M142" s="33"/>
      <c r="N142" s="33"/>
      <c r="O142" s="33"/>
      <c r="P142" s="33"/>
      <c r="Q142" s="33"/>
      <c r="R142" s="33"/>
      <c r="S142" s="33"/>
      <c r="T142" s="33"/>
      <c r="U142" s="33"/>
      <c r="V142" s="33"/>
    </row>
    <row r="143" spans="1:22">
      <c r="A143" s="33"/>
      <c r="B143" s="33"/>
      <c r="C143" s="33"/>
      <c r="D143" s="33"/>
      <c r="E143" s="33"/>
      <c r="F143" s="33"/>
      <c r="G143" s="33"/>
      <c r="H143" s="33"/>
      <c r="I143" s="33"/>
      <c r="J143" s="33"/>
      <c r="K143" s="33"/>
      <c r="L143" s="33"/>
      <c r="M143" s="33"/>
      <c r="N143" s="33"/>
      <c r="O143" s="33"/>
      <c r="P143" s="33"/>
      <c r="Q143" s="33"/>
      <c r="R143" s="33"/>
      <c r="S143" s="33"/>
      <c r="T143" s="33"/>
      <c r="U143" s="33"/>
      <c r="V143" s="33"/>
    </row>
    <row r="144" spans="1:22">
      <c r="A144" s="33"/>
      <c r="B144" s="33"/>
      <c r="C144" s="33"/>
      <c r="D144" s="33"/>
      <c r="E144" s="33"/>
      <c r="F144" s="33"/>
      <c r="G144" s="33"/>
      <c r="H144" s="33"/>
      <c r="I144" s="33"/>
      <c r="J144" s="33"/>
      <c r="K144" s="33"/>
      <c r="L144" s="33"/>
      <c r="M144" s="33"/>
      <c r="N144" s="33"/>
      <c r="O144" s="33"/>
      <c r="P144" s="33"/>
      <c r="Q144" s="33"/>
      <c r="R144" s="33"/>
      <c r="S144" s="33"/>
      <c r="T144" s="33"/>
      <c r="U144" s="33"/>
      <c r="V144" s="33"/>
    </row>
    <row r="145" spans="1:22">
      <c r="A145" s="33"/>
      <c r="B145" s="33"/>
      <c r="C145" s="33"/>
      <c r="D145" s="33"/>
      <c r="E145" s="33"/>
      <c r="F145" s="33"/>
      <c r="G145" s="33"/>
      <c r="H145" s="33"/>
      <c r="I145" s="33"/>
      <c r="J145" s="33"/>
      <c r="K145" s="33"/>
      <c r="L145" s="33"/>
      <c r="M145" s="33"/>
      <c r="N145" s="33"/>
      <c r="O145" s="33"/>
      <c r="P145" s="33"/>
      <c r="Q145" s="33"/>
      <c r="R145" s="33"/>
      <c r="S145" s="33"/>
      <c r="T145" s="33"/>
      <c r="U145" s="33"/>
      <c r="V145" s="33"/>
    </row>
    <row r="146" spans="1:22">
      <c r="A146" s="33"/>
      <c r="B146" s="33"/>
      <c r="C146" s="33"/>
      <c r="D146" s="33"/>
      <c r="E146" s="33"/>
      <c r="F146" s="33"/>
      <c r="G146" s="33"/>
      <c r="H146" s="33"/>
      <c r="I146" s="33"/>
      <c r="J146" s="33"/>
      <c r="K146" s="33"/>
      <c r="L146" s="33"/>
      <c r="M146" s="33"/>
      <c r="N146" s="33"/>
      <c r="O146" s="33"/>
      <c r="P146" s="33"/>
      <c r="Q146" s="33"/>
      <c r="R146" s="33"/>
      <c r="S146" s="33"/>
      <c r="T146" s="33"/>
      <c r="U146" s="33"/>
      <c r="V146" s="33"/>
    </row>
    <row r="147" spans="1:22">
      <c r="A147" s="33"/>
      <c r="B147" s="33"/>
      <c r="C147" s="33"/>
      <c r="D147" s="33"/>
      <c r="E147" s="33"/>
      <c r="F147" s="33"/>
      <c r="G147" s="33"/>
      <c r="H147" s="33"/>
      <c r="I147" s="33"/>
      <c r="J147" s="33"/>
      <c r="K147" s="33"/>
      <c r="L147" s="33"/>
      <c r="M147" s="33"/>
      <c r="N147" s="33"/>
      <c r="O147" s="33"/>
      <c r="P147" s="33"/>
      <c r="Q147" s="33"/>
      <c r="R147" s="33"/>
      <c r="S147" s="33"/>
      <c r="T147" s="33"/>
      <c r="U147" s="33"/>
      <c r="V147" s="33"/>
    </row>
    <row r="148" spans="1:22">
      <c r="A148" s="33"/>
      <c r="B148" s="33"/>
      <c r="C148" s="33"/>
      <c r="D148" s="33"/>
      <c r="E148" s="33"/>
      <c r="F148" s="33"/>
      <c r="G148" s="33"/>
      <c r="H148" s="33"/>
      <c r="I148" s="33"/>
      <c r="J148" s="33"/>
      <c r="K148" s="33"/>
      <c r="L148" s="33"/>
      <c r="M148" s="33"/>
      <c r="N148" s="33"/>
      <c r="O148" s="33"/>
      <c r="P148" s="33"/>
      <c r="Q148" s="33"/>
      <c r="R148" s="33"/>
      <c r="S148" s="33"/>
      <c r="T148" s="33"/>
      <c r="U148" s="33"/>
      <c r="V148" s="33"/>
    </row>
    <row r="149" spans="1:22">
      <c r="A149" s="33"/>
      <c r="B149" s="33"/>
      <c r="C149" s="33"/>
      <c r="D149" s="33"/>
      <c r="E149" s="33"/>
      <c r="F149" s="33"/>
      <c r="G149" s="33"/>
      <c r="H149" s="33"/>
      <c r="I149" s="33"/>
      <c r="J149" s="33"/>
      <c r="K149" s="33"/>
      <c r="L149" s="33"/>
      <c r="M149" s="33"/>
      <c r="N149" s="33"/>
      <c r="O149" s="33"/>
      <c r="P149" s="33"/>
      <c r="Q149" s="33"/>
      <c r="R149" s="33"/>
      <c r="S149" s="33"/>
      <c r="T149" s="33"/>
      <c r="U149" s="33"/>
      <c r="V149" s="33"/>
    </row>
    <row r="150" spans="1:22">
      <c r="A150" s="33"/>
      <c r="B150" s="33"/>
      <c r="C150" s="33"/>
      <c r="D150" s="33"/>
      <c r="E150" s="33"/>
      <c r="F150" s="33"/>
      <c r="G150" s="33"/>
      <c r="H150" s="33"/>
      <c r="I150" s="33"/>
      <c r="J150" s="33"/>
      <c r="K150" s="33"/>
      <c r="L150" s="33"/>
      <c r="M150" s="33"/>
      <c r="N150" s="33"/>
      <c r="O150" s="33"/>
      <c r="P150" s="33"/>
      <c r="Q150" s="33"/>
      <c r="R150" s="33"/>
      <c r="S150" s="33"/>
      <c r="T150" s="33"/>
      <c r="U150" s="33"/>
      <c r="V150" s="33"/>
    </row>
    <row r="151" spans="1:22">
      <c r="A151" s="33"/>
      <c r="B151" s="33"/>
      <c r="C151" s="33"/>
      <c r="D151" s="33"/>
      <c r="E151" s="33"/>
      <c r="F151" s="33"/>
      <c r="G151" s="33"/>
      <c r="H151" s="33"/>
      <c r="I151" s="33"/>
      <c r="J151" s="33"/>
      <c r="K151" s="33"/>
      <c r="L151" s="33"/>
      <c r="M151" s="33"/>
      <c r="N151" s="33"/>
      <c r="O151" s="33"/>
      <c r="P151" s="33"/>
      <c r="Q151" s="33"/>
      <c r="R151" s="33"/>
      <c r="S151" s="33"/>
      <c r="T151" s="33"/>
      <c r="U151" s="33"/>
      <c r="V151" s="33"/>
    </row>
    <row r="152" spans="1:22">
      <c r="A152" s="33"/>
      <c r="B152" s="33"/>
      <c r="C152" s="33"/>
      <c r="D152" s="33"/>
      <c r="E152" s="33"/>
      <c r="F152" s="33"/>
      <c r="G152" s="33"/>
      <c r="H152" s="33"/>
      <c r="I152" s="33"/>
      <c r="J152" s="33"/>
      <c r="K152" s="33"/>
      <c r="L152" s="33"/>
      <c r="M152" s="33"/>
      <c r="N152" s="33"/>
      <c r="O152" s="33"/>
      <c r="P152" s="33"/>
      <c r="Q152" s="33"/>
      <c r="R152" s="33"/>
      <c r="S152" s="33"/>
      <c r="T152" s="33"/>
      <c r="U152" s="33"/>
      <c r="V152" s="33"/>
    </row>
    <row r="153" spans="1:22">
      <c r="A153" s="33"/>
      <c r="B153" s="33"/>
      <c r="C153" s="33"/>
      <c r="D153" s="33"/>
      <c r="E153" s="33"/>
      <c r="F153" s="33"/>
      <c r="G153" s="33"/>
      <c r="H153" s="33"/>
      <c r="I153" s="33"/>
      <c r="J153" s="33"/>
      <c r="K153" s="33"/>
      <c r="L153" s="33"/>
      <c r="M153" s="33"/>
      <c r="N153" s="33"/>
      <c r="O153" s="33"/>
      <c r="P153" s="33"/>
      <c r="Q153" s="33"/>
      <c r="R153" s="33"/>
      <c r="S153" s="33"/>
      <c r="T153" s="33"/>
      <c r="U153" s="33"/>
      <c r="V153" s="33"/>
    </row>
    <row r="154" spans="1:22">
      <c r="A154" s="33"/>
      <c r="B154" s="33"/>
      <c r="C154" s="33"/>
      <c r="D154" s="33"/>
      <c r="E154" s="33"/>
      <c r="F154" s="33"/>
      <c r="G154" s="33"/>
      <c r="H154" s="33"/>
      <c r="I154" s="33"/>
      <c r="J154" s="33"/>
      <c r="K154" s="33"/>
      <c r="L154" s="33"/>
      <c r="M154" s="33"/>
      <c r="N154" s="33"/>
      <c r="O154" s="33"/>
      <c r="P154" s="33"/>
      <c r="Q154" s="33"/>
      <c r="R154" s="33"/>
      <c r="S154" s="33"/>
      <c r="T154" s="33"/>
      <c r="U154" s="33"/>
      <c r="V154" s="33"/>
    </row>
    <row r="155" spans="1:22">
      <c r="A155" s="33"/>
      <c r="B155" s="33"/>
      <c r="C155" s="33"/>
      <c r="D155" s="33"/>
      <c r="E155" s="33"/>
      <c r="F155" s="33"/>
      <c r="G155" s="33"/>
      <c r="H155" s="33"/>
      <c r="I155" s="33"/>
      <c r="J155" s="33"/>
      <c r="K155" s="33"/>
      <c r="L155" s="33"/>
      <c r="M155" s="33"/>
      <c r="N155" s="33"/>
      <c r="O155" s="33"/>
      <c r="P155" s="33"/>
      <c r="Q155" s="33"/>
      <c r="R155" s="33"/>
      <c r="S155" s="33"/>
      <c r="T155" s="33"/>
      <c r="U155" s="33"/>
      <c r="V155" s="33"/>
    </row>
    <row r="156" spans="1:22">
      <c r="A156" s="33"/>
      <c r="B156" s="33"/>
      <c r="C156" s="33"/>
      <c r="D156" s="33"/>
      <c r="E156" s="33"/>
      <c r="F156" s="33"/>
      <c r="G156" s="33"/>
      <c r="H156" s="33"/>
      <c r="I156" s="33"/>
      <c r="J156" s="33"/>
      <c r="K156" s="33"/>
      <c r="L156" s="33"/>
      <c r="M156" s="33"/>
      <c r="N156" s="33"/>
      <c r="O156" s="33"/>
      <c r="P156" s="33"/>
      <c r="Q156" s="33"/>
      <c r="R156" s="33"/>
      <c r="S156" s="33"/>
      <c r="T156" s="33"/>
      <c r="U156" s="33"/>
      <c r="V156" s="33"/>
    </row>
    <row r="157" spans="1:22">
      <c r="A157" s="33"/>
      <c r="B157" s="33"/>
      <c r="C157" s="33"/>
      <c r="D157" s="33"/>
      <c r="E157" s="33"/>
      <c r="F157" s="33"/>
      <c r="G157" s="33"/>
      <c r="H157" s="33"/>
      <c r="I157" s="33"/>
      <c r="J157" s="33"/>
      <c r="K157" s="33"/>
      <c r="L157" s="33"/>
      <c r="M157" s="33"/>
      <c r="N157" s="33"/>
      <c r="O157" s="33"/>
      <c r="P157" s="33"/>
      <c r="Q157" s="33"/>
      <c r="R157" s="33"/>
      <c r="S157" s="33"/>
      <c r="T157" s="33"/>
      <c r="U157" s="33"/>
      <c r="V157" s="33"/>
    </row>
    <row r="158" spans="1:22">
      <c r="A158" s="33"/>
      <c r="B158" s="33"/>
      <c r="C158" s="33"/>
      <c r="D158" s="33"/>
      <c r="E158" s="33"/>
      <c r="F158" s="33"/>
      <c r="G158" s="33"/>
      <c r="H158" s="33"/>
      <c r="I158" s="33"/>
      <c r="J158" s="33"/>
      <c r="K158" s="33"/>
      <c r="L158" s="33"/>
      <c r="M158" s="33"/>
      <c r="N158" s="33"/>
      <c r="O158" s="33"/>
      <c r="P158" s="33"/>
      <c r="Q158" s="33"/>
      <c r="R158" s="33"/>
      <c r="S158" s="33"/>
      <c r="T158" s="33"/>
      <c r="U158" s="33"/>
      <c r="V158" s="33"/>
    </row>
    <row r="159" spans="1:22">
      <c r="A159" s="33"/>
      <c r="B159" s="33"/>
      <c r="C159" s="33"/>
      <c r="D159" s="33"/>
      <c r="E159" s="33"/>
      <c r="F159" s="33"/>
      <c r="G159" s="33"/>
      <c r="H159" s="33"/>
      <c r="I159" s="33"/>
      <c r="J159" s="33"/>
      <c r="K159" s="33"/>
      <c r="L159" s="33"/>
      <c r="M159" s="33"/>
      <c r="N159" s="33"/>
      <c r="O159" s="33"/>
      <c r="P159" s="33"/>
      <c r="Q159" s="33"/>
      <c r="R159" s="33"/>
      <c r="S159" s="33"/>
      <c r="T159" s="33"/>
      <c r="U159" s="33"/>
      <c r="V159" s="33"/>
    </row>
    <row r="160" spans="1:22">
      <c r="A160" s="33"/>
      <c r="B160" s="33"/>
      <c r="C160" s="33"/>
      <c r="D160" s="33"/>
      <c r="E160" s="33"/>
      <c r="F160" s="33"/>
      <c r="G160" s="33"/>
      <c r="H160" s="33"/>
      <c r="I160" s="33"/>
      <c r="J160" s="33"/>
      <c r="K160" s="33"/>
      <c r="L160" s="33"/>
      <c r="M160" s="33"/>
      <c r="N160" s="33"/>
      <c r="O160" s="33"/>
      <c r="P160" s="33"/>
      <c r="Q160" s="33"/>
      <c r="R160" s="33"/>
      <c r="S160" s="33"/>
      <c r="T160" s="33"/>
      <c r="U160" s="33"/>
      <c r="V160" s="33"/>
    </row>
    <row r="161" spans="1:22">
      <c r="A161" s="33"/>
      <c r="B161" s="33"/>
      <c r="C161" s="33"/>
      <c r="D161" s="33"/>
      <c r="E161" s="33"/>
      <c r="F161" s="33"/>
      <c r="G161" s="33"/>
      <c r="H161" s="33"/>
      <c r="I161" s="33"/>
      <c r="J161" s="33"/>
      <c r="K161" s="33"/>
      <c r="L161" s="33"/>
      <c r="M161" s="33"/>
      <c r="N161" s="33"/>
      <c r="O161" s="33"/>
      <c r="P161" s="33"/>
      <c r="Q161" s="33"/>
      <c r="R161" s="33"/>
      <c r="S161" s="33"/>
      <c r="T161" s="33"/>
      <c r="U161" s="33"/>
      <c r="V161" s="33"/>
    </row>
    <row r="162" spans="1:22">
      <c r="A162" s="33"/>
      <c r="B162" s="33"/>
      <c r="C162" s="33"/>
      <c r="D162" s="33"/>
      <c r="E162" s="33"/>
      <c r="F162" s="33"/>
      <c r="G162" s="33"/>
      <c r="H162" s="33"/>
      <c r="I162" s="33"/>
      <c r="J162" s="33"/>
      <c r="K162" s="33"/>
      <c r="L162" s="33"/>
      <c r="M162" s="33"/>
      <c r="N162" s="33"/>
      <c r="O162" s="33"/>
      <c r="P162" s="33"/>
      <c r="Q162" s="33"/>
      <c r="R162" s="33"/>
      <c r="S162" s="33"/>
      <c r="T162" s="33"/>
      <c r="U162" s="33"/>
      <c r="V162" s="33"/>
    </row>
    <row r="163" spans="1:22">
      <c r="A163" s="33"/>
      <c r="B163" s="33"/>
      <c r="C163" s="33"/>
      <c r="D163" s="33"/>
      <c r="E163" s="33"/>
      <c r="F163" s="33"/>
      <c r="G163" s="33"/>
      <c r="H163" s="33"/>
      <c r="I163" s="33"/>
      <c r="J163" s="33"/>
      <c r="K163" s="33"/>
      <c r="L163" s="33"/>
      <c r="M163" s="33"/>
      <c r="N163" s="33"/>
      <c r="O163" s="33"/>
      <c r="P163" s="33"/>
      <c r="Q163" s="33"/>
      <c r="R163" s="33"/>
      <c r="S163" s="33"/>
      <c r="T163" s="33"/>
      <c r="U163" s="33"/>
      <c r="V163" s="33"/>
    </row>
    <row r="164" spans="1:22">
      <c r="A164" s="33"/>
      <c r="B164" s="33"/>
      <c r="C164" s="33"/>
      <c r="D164" s="33"/>
      <c r="E164" s="33"/>
      <c r="F164" s="33"/>
      <c r="G164" s="33"/>
      <c r="H164" s="33"/>
      <c r="I164" s="33"/>
      <c r="J164" s="33"/>
      <c r="K164" s="33"/>
      <c r="L164" s="33"/>
      <c r="M164" s="33"/>
      <c r="N164" s="33"/>
      <c r="O164" s="33"/>
      <c r="P164" s="33"/>
      <c r="Q164" s="33"/>
      <c r="R164" s="33"/>
      <c r="S164" s="33"/>
      <c r="T164" s="33"/>
      <c r="U164" s="33"/>
      <c r="V164" s="33"/>
    </row>
    <row r="165" spans="1:22">
      <c r="A165" s="33"/>
      <c r="B165" s="33"/>
      <c r="C165" s="33"/>
      <c r="D165" s="33"/>
      <c r="E165" s="33"/>
      <c r="F165" s="33"/>
      <c r="G165" s="33"/>
      <c r="H165" s="33"/>
      <c r="I165" s="33"/>
      <c r="J165" s="33"/>
      <c r="K165" s="33"/>
      <c r="L165" s="33"/>
      <c r="M165" s="33"/>
      <c r="N165" s="33"/>
      <c r="O165" s="33"/>
      <c r="P165" s="33"/>
      <c r="Q165" s="33"/>
      <c r="R165" s="33"/>
      <c r="S165" s="33"/>
      <c r="T165" s="33"/>
      <c r="U165" s="33"/>
      <c r="V165" s="33"/>
    </row>
    <row r="166" spans="1:22">
      <c r="A166" s="33"/>
      <c r="B166" s="33"/>
      <c r="C166" s="33"/>
      <c r="D166" s="33"/>
      <c r="E166" s="33"/>
      <c r="F166" s="33"/>
      <c r="G166" s="33"/>
      <c r="H166" s="33"/>
      <c r="I166" s="33"/>
      <c r="J166" s="33"/>
      <c r="K166" s="33"/>
      <c r="L166" s="33"/>
      <c r="M166" s="33"/>
      <c r="N166" s="33"/>
      <c r="O166" s="33"/>
      <c r="P166" s="33"/>
      <c r="Q166" s="33"/>
      <c r="R166" s="33"/>
      <c r="S166" s="33"/>
      <c r="T166" s="33"/>
      <c r="U166" s="33"/>
      <c r="V166" s="33"/>
    </row>
    <row r="167" spans="1:22">
      <c r="A167" s="33"/>
      <c r="B167" s="33"/>
      <c r="C167" s="33"/>
      <c r="D167" s="33"/>
      <c r="E167" s="33"/>
      <c r="F167" s="33"/>
      <c r="G167" s="33"/>
      <c r="H167" s="33"/>
      <c r="I167" s="33"/>
      <c r="J167" s="33"/>
      <c r="K167" s="33"/>
      <c r="L167" s="33"/>
      <c r="M167" s="33"/>
      <c r="N167" s="33"/>
      <c r="O167" s="33"/>
      <c r="P167" s="33"/>
      <c r="Q167" s="33"/>
      <c r="R167" s="33"/>
      <c r="S167" s="33"/>
      <c r="T167" s="33"/>
      <c r="U167" s="33"/>
      <c r="V167" s="33"/>
    </row>
    <row r="168" spans="1:22">
      <c r="A168" s="33"/>
      <c r="B168" s="33"/>
      <c r="C168" s="33"/>
      <c r="D168" s="33"/>
      <c r="E168" s="33"/>
      <c r="F168" s="33"/>
      <c r="G168" s="33"/>
      <c r="H168" s="33"/>
      <c r="I168" s="33"/>
      <c r="J168" s="33"/>
      <c r="K168" s="33"/>
      <c r="L168" s="33"/>
      <c r="M168" s="33"/>
      <c r="N168" s="33"/>
      <c r="O168" s="33"/>
      <c r="P168" s="33"/>
      <c r="Q168" s="33"/>
      <c r="R168" s="33"/>
      <c r="S168" s="33"/>
      <c r="T168" s="33"/>
      <c r="U168" s="33"/>
      <c r="V168" s="33"/>
    </row>
    <row r="169" spans="1:22">
      <c r="A169" s="33"/>
      <c r="B169" s="33"/>
      <c r="C169" s="33"/>
      <c r="D169" s="33"/>
      <c r="E169" s="33"/>
      <c r="F169" s="33"/>
      <c r="G169" s="33"/>
      <c r="H169" s="33"/>
      <c r="I169" s="33"/>
      <c r="J169" s="33"/>
      <c r="K169" s="33"/>
      <c r="L169" s="33"/>
      <c r="M169" s="33"/>
      <c r="N169" s="33"/>
      <c r="O169" s="33"/>
      <c r="P169" s="33"/>
      <c r="Q169" s="33"/>
      <c r="R169" s="33"/>
      <c r="S169" s="33"/>
      <c r="T169" s="33"/>
      <c r="U169" s="33"/>
      <c r="V169" s="33"/>
    </row>
    <row r="170" spans="1:22">
      <c r="A170" s="33"/>
      <c r="B170" s="33"/>
      <c r="C170" s="33"/>
      <c r="D170" s="33"/>
      <c r="E170" s="33"/>
      <c r="F170" s="33"/>
      <c r="G170" s="33"/>
      <c r="H170" s="33"/>
      <c r="I170" s="33"/>
      <c r="J170" s="33"/>
      <c r="K170" s="33"/>
      <c r="L170" s="33"/>
      <c r="M170" s="33"/>
      <c r="N170" s="33"/>
      <c r="O170" s="33"/>
      <c r="P170" s="33"/>
      <c r="Q170" s="33"/>
      <c r="R170" s="33"/>
      <c r="S170" s="33"/>
      <c r="T170" s="33"/>
      <c r="U170" s="33"/>
      <c r="V170" s="33"/>
    </row>
    <row r="171" spans="1:22">
      <c r="A171" s="33"/>
      <c r="B171" s="33"/>
      <c r="C171" s="33"/>
      <c r="D171" s="33"/>
      <c r="E171" s="33"/>
      <c r="F171" s="33"/>
      <c r="G171" s="33"/>
      <c r="H171" s="33"/>
      <c r="I171" s="33"/>
      <c r="J171" s="33"/>
      <c r="K171" s="33"/>
      <c r="L171" s="33"/>
      <c r="M171" s="33"/>
      <c r="N171" s="33"/>
      <c r="O171" s="33"/>
      <c r="P171" s="33"/>
      <c r="Q171" s="33"/>
      <c r="R171" s="33"/>
      <c r="S171" s="33"/>
      <c r="T171" s="33"/>
      <c r="U171" s="33"/>
      <c r="V171" s="33"/>
    </row>
    <row r="172" spans="1:22">
      <c r="A172" s="33"/>
      <c r="B172" s="33"/>
      <c r="C172" s="33"/>
      <c r="D172" s="33"/>
      <c r="E172" s="33"/>
      <c r="F172" s="33"/>
      <c r="G172" s="33"/>
      <c r="H172" s="33"/>
      <c r="I172" s="33"/>
      <c r="J172" s="33"/>
      <c r="K172" s="33"/>
      <c r="L172" s="33"/>
      <c r="M172" s="33"/>
      <c r="N172" s="33"/>
      <c r="O172" s="33"/>
      <c r="P172" s="33"/>
      <c r="Q172" s="33"/>
      <c r="R172" s="33"/>
      <c r="S172" s="33"/>
      <c r="T172" s="33"/>
      <c r="U172" s="33"/>
      <c r="V172" s="33"/>
    </row>
    <row r="173" spans="1:22">
      <c r="A173" s="33"/>
      <c r="B173" s="33"/>
      <c r="C173" s="33"/>
      <c r="D173" s="33"/>
      <c r="E173" s="33"/>
      <c r="F173" s="33"/>
      <c r="G173" s="33"/>
      <c r="H173" s="33"/>
      <c r="I173" s="33"/>
      <c r="J173" s="33"/>
      <c r="K173" s="33"/>
      <c r="L173" s="33"/>
      <c r="M173" s="33"/>
      <c r="N173" s="33"/>
      <c r="O173" s="33"/>
      <c r="P173" s="33"/>
      <c r="Q173" s="33"/>
      <c r="R173" s="33"/>
      <c r="S173" s="33"/>
      <c r="T173" s="33"/>
      <c r="U173" s="33"/>
      <c r="V173" s="33"/>
    </row>
    <row r="174" spans="1:22">
      <c r="A174" s="33"/>
      <c r="B174" s="33"/>
      <c r="C174" s="33"/>
      <c r="D174" s="33"/>
      <c r="E174" s="33"/>
      <c r="F174" s="33"/>
      <c r="G174" s="33"/>
      <c r="H174" s="33"/>
      <c r="I174" s="33"/>
      <c r="J174" s="33"/>
      <c r="K174" s="33"/>
      <c r="L174" s="33"/>
      <c r="M174" s="33"/>
      <c r="N174" s="33"/>
      <c r="O174" s="33"/>
      <c r="P174" s="33"/>
      <c r="Q174" s="33"/>
      <c r="R174" s="33"/>
      <c r="S174" s="33"/>
      <c r="T174" s="33"/>
      <c r="U174" s="33"/>
      <c r="V174" s="33"/>
    </row>
    <row r="175" spans="1:22">
      <c r="A175" s="33"/>
      <c r="B175" s="33"/>
      <c r="C175" s="33"/>
      <c r="D175" s="33"/>
      <c r="E175" s="33"/>
      <c r="F175" s="33"/>
      <c r="G175" s="33"/>
      <c r="H175" s="33"/>
      <c r="I175" s="33"/>
      <c r="J175" s="33"/>
      <c r="K175" s="33"/>
      <c r="L175" s="33"/>
      <c r="M175" s="33"/>
      <c r="N175" s="33"/>
      <c r="O175" s="33"/>
      <c r="P175" s="33"/>
      <c r="Q175" s="33"/>
      <c r="R175" s="33"/>
      <c r="S175" s="33"/>
      <c r="T175" s="33"/>
      <c r="U175" s="33"/>
      <c r="V175" s="33"/>
    </row>
    <row r="176" spans="1:22">
      <c r="A176" s="33"/>
      <c r="B176" s="33"/>
      <c r="C176" s="33"/>
      <c r="D176" s="33"/>
      <c r="E176" s="33"/>
      <c r="F176" s="33"/>
      <c r="G176" s="33"/>
      <c r="H176" s="33"/>
      <c r="I176" s="33"/>
      <c r="J176" s="33"/>
      <c r="K176" s="33"/>
      <c r="L176" s="33"/>
      <c r="M176" s="33"/>
      <c r="N176" s="33"/>
      <c r="O176" s="33"/>
      <c r="P176" s="33"/>
      <c r="Q176" s="33"/>
      <c r="R176" s="33"/>
      <c r="S176" s="33"/>
      <c r="T176" s="33"/>
      <c r="U176" s="33"/>
      <c r="V176" s="33"/>
    </row>
    <row r="177" spans="1:22">
      <c r="A177" s="33"/>
      <c r="B177" s="33"/>
      <c r="C177" s="33"/>
      <c r="D177" s="33"/>
      <c r="E177" s="33"/>
      <c r="F177" s="33"/>
      <c r="G177" s="33"/>
      <c r="H177" s="33"/>
      <c r="I177" s="33"/>
      <c r="J177" s="33"/>
      <c r="K177" s="33"/>
      <c r="L177" s="33"/>
      <c r="M177" s="33"/>
      <c r="N177" s="33"/>
      <c r="O177" s="33"/>
      <c r="P177" s="33"/>
      <c r="Q177" s="33"/>
      <c r="R177" s="33"/>
      <c r="S177" s="33"/>
      <c r="T177" s="33"/>
      <c r="U177" s="33"/>
      <c r="V177" s="33"/>
    </row>
    <row r="178" spans="1:22">
      <c r="A178" s="33"/>
      <c r="B178" s="33"/>
      <c r="C178" s="33"/>
      <c r="D178" s="33"/>
      <c r="E178" s="33"/>
      <c r="F178" s="33"/>
      <c r="G178" s="33"/>
      <c r="H178" s="33"/>
      <c r="I178" s="33"/>
      <c r="J178" s="33"/>
      <c r="K178" s="33"/>
      <c r="L178" s="33"/>
      <c r="M178" s="33"/>
      <c r="N178" s="33"/>
      <c r="O178" s="33"/>
      <c r="P178" s="33"/>
      <c r="Q178" s="33"/>
      <c r="R178" s="33"/>
      <c r="S178" s="33"/>
      <c r="T178" s="33"/>
      <c r="U178" s="33"/>
      <c r="V178" s="33"/>
    </row>
    <row r="179" spans="1:22">
      <c r="A179" s="33"/>
      <c r="B179" s="33"/>
      <c r="C179" s="33"/>
      <c r="D179" s="33"/>
      <c r="E179" s="33"/>
      <c r="F179" s="33"/>
      <c r="G179" s="33"/>
      <c r="H179" s="33"/>
      <c r="I179" s="33"/>
      <c r="J179" s="33"/>
      <c r="K179" s="33"/>
      <c r="L179" s="33"/>
      <c r="M179" s="33"/>
      <c r="N179" s="33"/>
      <c r="O179" s="33"/>
      <c r="P179" s="33"/>
      <c r="Q179" s="33"/>
      <c r="R179" s="33"/>
      <c r="S179" s="33"/>
      <c r="T179" s="33"/>
      <c r="U179" s="33"/>
      <c r="V179" s="33"/>
    </row>
    <row r="180" spans="1:22">
      <c r="A180" s="33"/>
      <c r="B180" s="33"/>
      <c r="C180" s="33"/>
      <c r="D180" s="33"/>
      <c r="E180" s="33"/>
      <c r="F180" s="33"/>
      <c r="G180" s="33"/>
      <c r="H180" s="33"/>
      <c r="I180" s="33"/>
      <c r="J180" s="33"/>
      <c r="K180" s="33"/>
      <c r="L180" s="33"/>
      <c r="M180" s="33"/>
      <c r="N180" s="33"/>
      <c r="O180" s="33"/>
      <c r="P180" s="33"/>
      <c r="Q180" s="33"/>
      <c r="R180" s="33"/>
      <c r="S180" s="33"/>
      <c r="T180" s="33"/>
      <c r="U180" s="33"/>
      <c r="V180" s="33"/>
    </row>
    <row r="181" spans="1:22">
      <c r="A181" s="33"/>
      <c r="B181" s="33"/>
      <c r="C181" s="33"/>
      <c r="D181" s="33"/>
      <c r="E181" s="33"/>
      <c r="F181" s="33"/>
      <c r="G181" s="33"/>
      <c r="H181" s="33"/>
      <c r="I181" s="33"/>
      <c r="J181" s="33"/>
      <c r="K181" s="33"/>
      <c r="L181" s="33"/>
      <c r="M181" s="33"/>
      <c r="N181" s="33"/>
      <c r="O181" s="33"/>
      <c r="P181" s="33"/>
      <c r="Q181" s="33"/>
      <c r="R181" s="33"/>
      <c r="S181" s="33"/>
      <c r="T181" s="33"/>
      <c r="U181" s="33"/>
      <c r="V181" s="33"/>
    </row>
    <row r="182" spans="1:22">
      <c r="A182" s="33"/>
      <c r="B182" s="33"/>
      <c r="C182" s="33"/>
      <c r="D182" s="33"/>
      <c r="E182" s="33"/>
      <c r="F182" s="33"/>
      <c r="G182" s="33"/>
      <c r="H182" s="33"/>
      <c r="I182" s="33"/>
      <c r="J182" s="33"/>
      <c r="K182" s="33"/>
      <c r="L182" s="33"/>
      <c r="M182" s="33"/>
      <c r="N182" s="33"/>
      <c r="O182" s="33"/>
      <c r="P182" s="33"/>
      <c r="Q182" s="33"/>
      <c r="R182" s="33"/>
      <c r="S182" s="33"/>
      <c r="T182" s="33"/>
      <c r="U182" s="33"/>
      <c r="V182" s="33"/>
    </row>
    <row r="183" spans="1:22">
      <c r="A183" s="33"/>
      <c r="B183" s="33"/>
      <c r="C183" s="33"/>
      <c r="D183" s="33"/>
      <c r="E183" s="33"/>
      <c r="F183" s="33"/>
      <c r="G183" s="33"/>
      <c r="H183" s="33"/>
      <c r="I183" s="33"/>
      <c r="J183" s="33"/>
      <c r="K183" s="33"/>
      <c r="L183" s="33"/>
      <c r="M183" s="33"/>
      <c r="N183" s="33"/>
      <c r="O183" s="33"/>
      <c r="P183" s="33"/>
      <c r="Q183" s="33"/>
      <c r="R183" s="33"/>
      <c r="S183" s="33"/>
      <c r="T183" s="33"/>
      <c r="U183" s="33"/>
      <c r="V183" s="33"/>
    </row>
    <row r="184" spans="1:22">
      <c r="A184" s="33"/>
      <c r="B184" s="33"/>
      <c r="C184" s="33"/>
      <c r="D184" s="33"/>
      <c r="E184" s="33"/>
      <c r="F184" s="33"/>
      <c r="G184" s="33"/>
      <c r="H184" s="33"/>
      <c r="I184" s="33"/>
      <c r="J184" s="33"/>
      <c r="K184" s="33"/>
      <c r="L184" s="33"/>
      <c r="M184" s="33"/>
      <c r="N184" s="33"/>
      <c r="O184" s="33"/>
      <c r="P184" s="33"/>
      <c r="Q184" s="33"/>
      <c r="R184" s="33"/>
      <c r="S184" s="33"/>
      <c r="T184" s="33"/>
      <c r="U184" s="33"/>
      <c r="V184" s="33"/>
    </row>
    <row r="185" spans="1:22">
      <c r="A185" s="33"/>
      <c r="B185" s="33"/>
      <c r="C185" s="33"/>
      <c r="D185" s="33"/>
      <c r="E185" s="33"/>
      <c r="F185" s="33"/>
      <c r="G185" s="33"/>
      <c r="H185" s="33"/>
      <c r="I185" s="33"/>
      <c r="J185" s="33"/>
      <c r="K185" s="33"/>
      <c r="L185" s="33"/>
      <c r="M185" s="33"/>
      <c r="N185" s="33"/>
      <c r="O185" s="33"/>
      <c r="P185" s="33"/>
      <c r="Q185" s="33"/>
      <c r="R185" s="33"/>
      <c r="S185" s="33"/>
      <c r="T185" s="33"/>
      <c r="U185" s="33"/>
      <c r="V185" s="33"/>
    </row>
    <row r="186" spans="1:22">
      <c r="A186" s="33"/>
      <c r="B186" s="33"/>
      <c r="C186" s="33"/>
      <c r="D186" s="33"/>
      <c r="E186" s="33"/>
      <c r="F186" s="33"/>
      <c r="G186" s="33"/>
      <c r="H186" s="33"/>
      <c r="I186" s="33"/>
      <c r="J186" s="33"/>
      <c r="K186" s="33"/>
      <c r="L186" s="33"/>
      <c r="M186" s="33"/>
      <c r="N186" s="33"/>
      <c r="O186" s="33"/>
      <c r="P186" s="33"/>
      <c r="Q186" s="33"/>
      <c r="R186" s="33"/>
      <c r="S186" s="33"/>
      <c r="T186" s="33"/>
      <c r="U186" s="33"/>
      <c r="V186" s="33"/>
    </row>
    <row r="187" spans="1:22">
      <c r="A187" s="33"/>
      <c r="B187" s="33"/>
      <c r="C187" s="33"/>
      <c r="D187" s="33"/>
      <c r="E187" s="33"/>
      <c r="F187" s="33"/>
      <c r="G187" s="33"/>
      <c r="H187" s="33"/>
      <c r="I187" s="33"/>
      <c r="J187" s="33"/>
      <c r="K187" s="33"/>
      <c r="L187" s="33"/>
      <c r="M187" s="33"/>
      <c r="N187" s="33"/>
      <c r="O187" s="33"/>
      <c r="P187" s="33"/>
      <c r="Q187" s="33"/>
      <c r="R187" s="33"/>
      <c r="S187" s="33"/>
      <c r="T187" s="33"/>
      <c r="U187" s="33"/>
      <c r="V187" s="33"/>
    </row>
    <row r="188" spans="1:22">
      <c r="A188" s="33"/>
      <c r="B188" s="33"/>
      <c r="C188" s="33"/>
      <c r="D188" s="33"/>
      <c r="E188" s="33"/>
      <c r="F188" s="33"/>
      <c r="G188" s="33"/>
      <c r="H188" s="33"/>
      <c r="I188" s="33"/>
      <c r="J188" s="33"/>
      <c r="K188" s="33"/>
      <c r="L188" s="33"/>
      <c r="M188" s="33"/>
      <c r="N188" s="33"/>
      <c r="O188" s="33"/>
      <c r="P188" s="33"/>
      <c r="Q188" s="33"/>
      <c r="R188" s="33"/>
      <c r="S188" s="33"/>
      <c r="T188" s="33"/>
      <c r="U188" s="33"/>
      <c r="V188" s="33"/>
    </row>
    <row r="189" spans="1:22">
      <c r="A189" s="33"/>
      <c r="B189" s="33"/>
      <c r="C189" s="33"/>
      <c r="D189" s="33"/>
      <c r="E189" s="33"/>
      <c r="F189" s="33"/>
      <c r="G189" s="33"/>
      <c r="H189" s="33"/>
      <c r="I189" s="33"/>
      <c r="J189" s="33"/>
      <c r="K189" s="33"/>
      <c r="L189" s="33"/>
      <c r="M189" s="33"/>
      <c r="N189" s="33"/>
      <c r="O189" s="33"/>
      <c r="P189" s="33"/>
      <c r="Q189" s="33"/>
      <c r="R189" s="33"/>
      <c r="S189" s="33"/>
      <c r="T189" s="33"/>
      <c r="U189" s="33"/>
      <c r="V189" s="33"/>
    </row>
    <row r="190" spans="1:22">
      <c r="A190" s="33"/>
      <c r="B190" s="33"/>
      <c r="C190" s="33"/>
      <c r="D190" s="33"/>
      <c r="E190" s="33"/>
      <c r="F190" s="33"/>
      <c r="G190" s="33"/>
      <c r="H190" s="33"/>
      <c r="I190" s="33"/>
      <c r="J190" s="33"/>
      <c r="K190" s="33"/>
      <c r="L190" s="33"/>
      <c r="M190" s="33"/>
      <c r="N190" s="33"/>
      <c r="O190" s="33"/>
      <c r="P190" s="33"/>
      <c r="Q190" s="33"/>
      <c r="R190" s="33"/>
      <c r="S190" s="33"/>
      <c r="T190" s="33"/>
      <c r="U190" s="33"/>
      <c r="V190" s="33"/>
    </row>
    <row r="191" spans="1:22">
      <c r="A191" s="33"/>
      <c r="B191" s="33"/>
      <c r="C191" s="33"/>
      <c r="D191" s="33"/>
      <c r="E191" s="33"/>
      <c r="F191" s="33"/>
      <c r="G191" s="33"/>
      <c r="H191" s="33"/>
      <c r="I191" s="33"/>
      <c r="J191" s="33"/>
      <c r="K191" s="33"/>
      <c r="L191" s="33"/>
      <c r="M191" s="33"/>
      <c r="N191" s="33"/>
      <c r="O191" s="33"/>
      <c r="P191" s="33"/>
      <c r="Q191" s="33"/>
      <c r="R191" s="33"/>
      <c r="S191" s="33"/>
      <c r="T191" s="33"/>
      <c r="U191" s="33"/>
      <c r="V191" s="33"/>
    </row>
    <row r="192" spans="1:22">
      <c r="A192" s="33"/>
      <c r="B192" s="33"/>
      <c r="C192" s="33"/>
      <c r="D192" s="33"/>
      <c r="E192" s="33"/>
      <c r="F192" s="33"/>
      <c r="G192" s="33"/>
      <c r="H192" s="33"/>
      <c r="I192" s="33"/>
      <c r="J192" s="33"/>
      <c r="K192" s="33"/>
      <c r="L192" s="33"/>
      <c r="M192" s="33"/>
      <c r="N192" s="33"/>
      <c r="O192" s="33"/>
      <c r="P192" s="33"/>
      <c r="Q192" s="33"/>
      <c r="R192" s="33"/>
      <c r="S192" s="33"/>
      <c r="T192" s="33"/>
      <c r="U192" s="33"/>
      <c r="V192" s="33"/>
    </row>
    <row r="193" spans="1:22">
      <c r="A193" s="33"/>
      <c r="B193" s="33"/>
      <c r="C193" s="33"/>
      <c r="D193" s="33"/>
      <c r="E193" s="33"/>
      <c r="F193" s="33"/>
      <c r="G193" s="33"/>
      <c r="H193" s="33"/>
      <c r="I193" s="33"/>
      <c r="J193" s="33"/>
      <c r="K193" s="33"/>
      <c r="L193" s="33"/>
      <c r="M193" s="33"/>
      <c r="N193" s="33"/>
      <c r="O193" s="33"/>
      <c r="P193" s="33"/>
      <c r="Q193" s="33"/>
      <c r="R193" s="33"/>
      <c r="S193" s="33"/>
      <c r="T193" s="33"/>
      <c r="U193" s="33"/>
      <c r="V193" s="33"/>
    </row>
    <row r="194" spans="1:22">
      <c r="A194" s="33"/>
      <c r="B194" s="33"/>
      <c r="C194" s="33"/>
      <c r="D194" s="33"/>
      <c r="E194" s="33"/>
      <c r="F194" s="33"/>
      <c r="G194" s="33"/>
      <c r="H194" s="33"/>
      <c r="I194" s="33"/>
      <c r="J194" s="33"/>
      <c r="K194" s="33"/>
      <c r="L194" s="33"/>
      <c r="M194" s="33"/>
      <c r="N194" s="33"/>
      <c r="O194" s="33"/>
      <c r="P194" s="33"/>
      <c r="Q194" s="33"/>
      <c r="R194" s="33"/>
      <c r="S194" s="33"/>
      <c r="T194" s="33"/>
      <c r="U194" s="33"/>
      <c r="V194" s="33"/>
    </row>
    <row r="195" spans="1:22">
      <c r="A195" s="33"/>
      <c r="B195" s="33"/>
      <c r="C195" s="33"/>
      <c r="D195" s="33"/>
      <c r="E195" s="33"/>
      <c r="F195" s="33"/>
      <c r="G195" s="33"/>
      <c r="H195" s="33"/>
      <c r="I195" s="33"/>
      <c r="J195" s="33"/>
      <c r="K195" s="33"/>
      <c r="L195" s="33"/>
      <c r="M195" s="33"/>
      <c r="N195" s="33"/>
      <c r="O195" s="33"/>
      <c r="P195" s="33"/>
      <c r="Q195" s="33"/>
      <c r="R195" s="33"/>
      <c r="S195" s="33"/>
      <c r="T195" s="33"/>
      <c r="U195" s="33"/>
      <c r="V195" s="33"/>
    </row>
    <row r="196" spans="1:22">
      <c r="A196" s="33"/>
      <c r="B196" s="33"/>
      <c r="C196" s="33"/>
      <c r="D196" s="33"/>
      <c r="E196" s="33"/>
      <c r="F196" s="33"/>
      <c r="G196" s="33"/>
      <c r="H196" s="33"/>
      <c r="I196" s="33"/>
      <c r="J196" s="33"/>
      <c r="K196" s="33"/>
      <c r="L196" s="33"/>
      <c r="M196" s="33"/>
      <c r="N196" s="33"/>
      <c r="O196" s="33"/>
      <c r="P196" s="33"/>
      <c r="Q196" s="33"/>
      <c r="R196" s="33"/>
      <c r="S196" s="33"/>
      <c r="T196" s="33"/>
      <c r="U196" s="33"/>
      <c r="V196" s="33"/>
    </row>
    <row r="197" spans="1:22">
      <c r="A197" s="33"/>
      <c r="B197" s="33"/>
      <c r="C197" s="33"/>
      <c r="D197" s="33"/>
      <c r="E197" s="33"/>
      <c r="F197" s="33"/>
      <c r="G197" s="33"/>
      <c r="H197" s="33"/>
      <c r="I197" s="33"/>
      <c r="J197" s="33"/>
      <c r="K197" s="33"/>
      <c r="L197" s="33"/>
      <c r="M197" s="33"/>
      <c r="N197" s="33"/>
      <c r="O197" s="33"/>
      <c r="P197" s="33"/>
      <c r="Q197" s="33"/>
      <c r="R197" s="33"/>
      <c r="S197" s="33"/>
      <c r="T197" s="33"/>
      <c r="U197" s="33"/>
      <c r="V197" s="33"/>
    </row>
    <row r="198" spans="1:22">
      <c r="A198" s="33"/>
      <c r="B198" s="33"/>
      <c r="C198" s="33"/>
      <c r="D198" s="33"/>
      <c r="E198" s="33"/>
      <c r="F198" s="33"/>
      <c r="G198" s="33"/>
      <c r="H198" s="33"/>
      <c r="I198" s="33"/>
      <c r="J198" s="33"/>
      <c r="K198" s="33"/>
      <c r="L198" s="33"/>
      <c r="M198" s="33"/>
      <c r="N198" s="33"/>
      <c r="O198" s="33"/>
      <c r="P198" s="33"/>
      <c r="Q198" s="33"/>
      <c r="R198" s="33"/>
      <c r="S198" s="33"/>
      <c r="T198" s="33"/>
      <c r="U198" s="33"/>
      <c r="V198" s="33"/>
    </row>
    <row r="199" spans="1:22">
      <c r="A199" s="33"/>
      <c r="B199" s="33"/>
      <c r="C199" s="33"/>
      <c r="D199" s="33"/>
      <c r="E199" s="33"/>
      <c r="F199" s="33"/>
      <c r="G199" s="33"/>
      <c r="H199" s="33"/>
      <c r="I199" s="33"/>
      <c r="J199" s="33"/>
      <c r="K199" s="33"/>
      <c r="L199" s="33"/>
      <c r="M199" s="33"/>
      <c r="N199" s="33"/>
      <c r="O199" s="33"/>
      <c r="P199" s="33"/>
      <c r="Q199" s="33"/>
      <c r="R199" s="33"/>
      <c r="S199" s="33"/>
      <c r="T199" s="33"/>
      <c r="U199" s="33"/>
      <c r="V199" s="33"/>
    </row>
    <row r="200" spans="1:22">
      <c r="A200" s="33"/>
      <c r="B200" s="33"/>
      <c r="C200" s="33"/>
      <c r="D200" s="33"/>
      <c r="E200" s="33"/>
      <c r="F200" s="33"/>
      <c r="G200" s="33"/>
      <c r="H200" s="33"/>
      <c r="I200" s="33"/>
      <c r="J200" s="33"/>
      <c r="K200" s="33"/>
      <c r="L200" s="33"/>
      <c r="M200" s="33"/>
      <c r="N200" s="33"/>
      <c r="O200" s="33"/>
      <c r="P200" s="33"/>
      <c r="Q200" s="33"/>
      <c r="R200" s="33"/>
      <c r="S200" s="33"/>
      <c r="T200" s="33"/>
      <c r="U200" s="33"/>
      <c r="V200" s="33"/>
    </row>
    <row r="201" spans="1:22">
      <c r="A201" s="33"/>
      <c r="B201" s="33"/>
      <c r="C201" s="33"/>
      <c r="D201" s="33"/>
      <c r="E201" s="33"/>
      <c r="F201" s="33"/>
      <c r="G201" s="33"/>
      <c r="H201" s="33"/>
      <c r="I201" s="33"/>
      <c r="J201" s="33"/>
      <c r="K201" s="33"/>
      <c r="L201" s="33"/>
      <c r="M201" s="33"/>
      <c r="N201" s="33"/>
      <c r="O201" s="33"/>
      <c r="P201" s="33"/>
      <c r="Q201" s="33"/>
      <c r="R201" s="33"/>
      <c r="S201" s="33"/>
      <c r="T201" s="33"/>
      <c r="U201" s="33"/>
      <c r="V201" s="33"/>
    </row>
    <row r="202" spans="1:22">
      <c r="A202" s="33"/>
      <c r="B202" s="33"/>
      <c r="C202" s="33"/>
      <c r="D202" s="33"/>
      <c r="E202" s="33"/>
      <c r="F202" s="33"/>
      <c r="G202" s="33"/>
      <c r="H202" s="33"/>
      <c r="I202" s="33"/>
      <c r="J202" s="33"/>
      <c r="K202" s="33"/>
      <c r="L202" s="33"/>
      <c r="M202" s="33"/>
      <c r="N202" s="33"/>
      <c r="O202" s="33"/>
      <c r="P202" s="33"/>
      <c r="Q202" s="33"/>
      <c r="R202" s="33"/>
      <c r="S202" s="33"/>
      <c r="T202" s="33"/>
      <c r="U202" s="33"/>
      <c r="V202" s="33"/>
    </row>
    <row r="203" spans="1:22">
      <c r="A203" s="33"/>
      <c r="B203" s="33"/>
      <c r="C203" s="33"/>
      <c r="D203" s="33"/>
      <c r="E203" s="33"/>
      <c r="F203" s="33"/>
      <c r="G203" s="33"/>
      <c r="H203" s="33"/>
      <c r="I203" s="33"/>
      <c r="J203" s="33"/>
      <c r="K203" s="33"/>
      <c r="L203" s="33"/>
      <c r="M203" s="33"/>
      <c r="N203" s="33"/>
      <c r="O203" s="33"/>
      <c r="P203" s="33"/>
      <c r="Q203" s="33"/>
      <c r="R203" s="33"/>
      <c r="S203" s="33"/>
      <c r="T203" s="33"/>
      <c r="U203" s="33"/>
      <c r="V203" s="33"/>
    </row>
    <row r="204" spans="1:22">
      <c r="A204" s="33"/>
      <c r="B204" s="33"/>
      <c r="C204" s="33"/>
      <c r="D204" s="33"/>
      <c r="E204" s="33"/>
      <c r="F204" s="33"/>
      <c r="G204" s="33"/>
      <c r="H204" s="33"/>
      <c r="I204" s="33"/>
      <c r="J204" s="33"/>
      <c r="K204" s="33"/>
      <c r="L204" s="33"/>
      <c r="M204" s="33"/>
      <c r="N204" s="33"/>
      <c r="O204" s="33"/>
      <c r="P204" s="33"/>
      <c r="Q204" s="33"/>
      <c r="R204" s="33"/>
      <c r="S204" s="33"/>
      <c r="T204" s="33"/>
      <c r="U204" s="33"/>
      <c r="V204" s="33"/>
    </row>
    <row r="205" spans="1:22">
      <c r="A205" s="33"/>
      <c r="B205" s="33"/>
      <c r="C205" s="33"/>
      <c r="D205" s="33"/>
      <c r="E205" s="33"/>
      <c r="F205" s="33"/>
      <c r="G205" s="33"/>
      <c r="H205" s="33"/>
      <c r="I205" s="33"/>
      <c r="J205" s="33"/>
      <c r="K205" s="33"/>
      <c r="L205" s="33"/>
      <c r="M205" s="33"/>
      <c r="N205" s="33"/>
      <c r="O205" s="33"/>
      <c r="P205" s="33"/>
      <c r="Q205" s="33"/>
      <c r="R205" s="33"/>
      <c r="S205" s="33"/>
      <c r="T205" s="33"/>
      <c r="U205" s="33"/>
      <c r="V205" s="33"/>
    </row>
    <row r="206" spans="1:22">
      <c r="A206" s="33"/>
      <c r="B206" s="33"/>
      <c r="C206" s="33"/>
      <c r="D206" s="33"/>
      <c r="E206" s="33"/>
      <c r="F206" s="33"/>
      <c r="G206" s="33"/>
      <c r="H206" s="33"/>
      <c r="I206" s="33"/>
      <c r="J206" s="33"/>
      <c r="K206" s="33"/>
      <c r="L206" s="33"/>
      <c r="M206" s="33"/>
      <c r="N206" s="33"/>
      <c r="O206" s="33"/>
      <c r="P206" s="33"/>
      <c r="Q206" s="33"/>
      <c r="R206" s="33"/>
      <c r="S206" s="33"/>
      <c r="T206" s="33"/>
      <c r="U206" s="33"/>
      <c r="V206" s="33"/>
    </row>
    <row r="207" spans="1:22">
      <c r="A207" s="33"/>
      <c r="B207" s="33"/>
      <c r="C207" s="33"/>
      <c r="D207" s="33"/>
      <c r="E207" s="33"/>
      <c r="F207" s="33"/>
      <c r="G207" s="33"/>
      <c r="H207" s="33"/>
      <c r="I207" s="33"/>
      <c r="J207" s="33"/>
      <c r="K207" s="33"/>
      <c r="L207" s="33"/>
      <c r="M207" s="33"/>
      <c r="N207" s="33"/>
      <c r="O207" s="33"/>
      <c r="P207" s="33"/>
      <c r="Q207" s="33"/>
      <c r="R207" s="33"/>
      <c r="S207" s="33"/>
      <c r="T207" s="33"/>
      <c r="U207" s="33"/>
      <c r="V207" s="33"/>
    </row>
    <row r="208" spans="1:22">
      <c r="A208" s="33"/>
      <c r="B208" s="33"/>
      <c r="C208" s="33"/>
      <c r="D208" s="33"/>
      <c r="E208" s="33"/>
      <c r="F208" s="33"/>
      <c r="G208" s="33"/>
      <c r="H208" s="33"/>
      <c r="I208" s="33"/>
      <c r="J208" s="33"/>
      <c r="K208" s="33"/>
      <c r="L208" s="33"/>
      <c r="M208" s="33"/>
      <c r="N208" s="33"/>
      <c r="O208" s="33"/>
      <c r="P208" s="33"/>
      <c r="Q208" s="33"/>
      <c r="R208" s="33"/>
      <c r="S208" s="33"/>
      <c r="T208" s="33"/>
      <c r="U208" s="33"/>
      <c r="V208" s="33"/>
    </row>
    <row r="209" spans="1:22">
      <c r="A209" s="33"/>
      <c r="B209" s="33"/>
      <c r="C209" s="33"/>
      <c r="D209" s="33"/>
      <c r="E209" s="33"/>
      <c r="F209" s="33"/>
      <c r="G209" s="33"/>
      <c r="H209" s="33"/>
      <c r="I209" s="33"/>
      <c r="J209" s="33"/>
      <c r="K209" s="33"/>
      <c r="L209" s="33"/>
      <c r="M209" s="33"/>
      <c r="N209" s="33"/>
      <c r="O209" s="33"/>
      <c r="P209" s="33"/>
      <c r="Q209" s="33"/>
      <c r="R209" s="33"/>
      <c r="S209" s="33"/>
      <c r="T209" s="33"/>
      <c r="U209" s="33"/>
      <c r="V209" s="33"/>
    </row>
    <row r="210" spans="1:22">
      <c r="A210" s="33"/>
      <c r="B210" s="33"/>
      <c r="C210" s="33"/>
      <c r="D210" s="33"/>
      <c r="E210" s="33"/>
      <c r="F210" s="33"/>
      <c r="G210" s="33"/>
      <c r="H210" s="33"/>
      <c r="I210" s="33"/>
      <c r="J210" s="33"/>
      <c r="K210" s="33"/>
      <c r="L210" s="33"/>
      <c r="M210" s="33"/>
      <c r="N210" s="33"/>
      <c r="O210" s="33"/>
      <c r="P210" s="33"/>
      <c r="Q210" s="33"/>
      <c r="R210" s="33"/>
      <c r="S210" s="33"/>
      <c r="T210" s="33"/>
      <c r="U210" s="33"/>
      <c r="V210" s="33"/>
    </row>
    <row r="211" spans="1:22">
      <c r="A211" s="33"/>
      <c r="B211" s="33"/>
      <c r="C211" s="33"/>
      <c r="D211" s="33"/>
      <c r="E211" s="33"/>
      <c r="F211" s="33"/>
      <c r="G211" s="33"/>
      <c r="H211" s="33"/>
      <c r="I211" s="33"/>
      <c r="J211" s="33"/>
      <c r="K211" s="33"/>
      <c r="L211" s="33"/>
      <c r="M211" s="33"/>
      <c r="N211" s="33"/>
      <c r="O211" s="33"/>
      <c r="P211" s="33"/>
      <c r="Q211" s="33"/>
      <c r="R211" s="33"/>
      <c r="S211" s="33"/>
      <c r="T211" s="33"/>
      <c r="U211" s="33"/>
      <c r="V211" s="33"/>
    </row>
    <row r="212" spans="1:22">
      <c r="A212" s="33"/>
      <c r="B212" s="33"/>
      <c r="C212" s="33"/>
      <c r="D212" s="33"/>
      <c r="E212" s="33"/>
      <c r="F212" s="33"/>
      <c r="G212" s="33"/>
      <c r="H212" s="33"/>
      <c r="I212" s="33"/>
      <c r="J212" s="33"/>
      <c r="K212" s="33"/>
      <c r="L212" s="33"/>
      <c r="M212" s="33"/>
      <c r="N212" s="33"/>
      <c r="O212" s="33"/>
      <c r="P212" s="33"/>
      <c r="Q212" s="33"/>
      <c r="R212" s="33"/>
      <c r="S212" s="33"/>
      <c r="T212" s="33"/>
      <c r="U212" s="33"/>
      <c r="V212" s="33"/>
    </row>
    <row r="213" spans="1:22">
      <c r="A213" s="33"/>
      <c r="B213" s="33"/>
      <c r="C213" s="33"/>
      <c r="D213" s="33"/>
      <c r="E213" s="33"/>
      <c r="F213" s="33"/>
      <c r="G213" s="33"/>
      <c r="H213" s="33"/>
      <c r="I213" s="33"/>
      <c r="J213" s="33"/>
      <c r="K213" s="33"/>
      <c r="L213" s="33"/>
      <c r="M213" s="33"/>
      <c r="N213" s="33"/>
      <c r="O213" s="33"/>
      <c r="P213" s="33"/>
      <c r="Q213" s="33"/>
      <c r="R213" s="33"/>
      <c r="S213" s="33"/>
      <c r="T213" s="33"/>
      <c r="U213" s="33"/>
      <c r="V213" s="33"/>
    </row>
    <row r="214" spans="1:22">
      <c r="A214" s="33"/>
      <c r="B214" s="33"/>
      <c r="C214" s="33"/>
      <c r="D214" s="33"/>
      <c r="E214" s="33"/>
      <c r="F214" s="33"/>
      <c r="G214" s="33"/>
      <c r="H214" s="33"/>
      <c r="I214" s="33"/>
      <c r="J214" s="33"/>
      <c r="K214" s="33"/>
      <c r="L214" s="33"/>
      <c r="M214" s="33"/>
      <c r="N214" s="33"/>
      <c r="O214" s="33"/>
      <c r="P214" s="33"/>
      <c r="Q214" s="33"/>
      <c r="R214" s="33"/>
      <c r="S214" s="33"/>
      <c r="T214" s="33"/>
      <c r="U214" s="33"/>
      <c r="V214" s="33"/>
    </row>
    <row r="215" spans="1:22">
      <c r="A215" s="33"/>
      <c r="B215" s="33"/>
      <c r="C215" s="33"/>
      <c r="D215" s="33"/>
      <c r="E215" s="33"/>
      <c r="F215" s="33"/>
      <c r="G215" s="33"/>
      <c r="H215" s="33"/>
      <c r="I215" s="33"/>
      <c r="J215" s="33"/>
      <c r="K215" s="33"/>
      <c r="L215" s="33"/>
      <c r="M215" s="33"/>
      <c r="N215" s="33"/>
      <c r="O215" s="33"/>
      <c r="P215" s="33"/>
      <c r="Q215" s="33"/>
      <c r="R215" s="33"/>
      <c r="S215" s="33"/>
      <c r="T215" s="33"/>
      <c r="U215" s="33"/>
      <c r="V215" s="33"/>
    </row>
    <row r="216" spans="1:22">
      <c r="A216" s="33"/>
      <c r="B216" s="33"/>
      <c r="C216" s="33"/>
      <c r="D216" s="33"/>
      <c r="E216" s="33"/>
      <c r="F216" s="33"/>
      <c r="G216" s="33"/>
      <c r="H216" s="33"/>
      <c r="I216" s="33"/>
      <c r="J216" s="33"/>
      <c r="K216" s="33"/>
      <c r="L216" s="33"/>
      <c r="M216" s="33"/>
      <c r="N216" s="33"/>
      <c r="O216" s="33"/>
      <c r="P216" s="33"/>
      <c r="Q216" s="33"/>
      <c r="R216" s="33"/>
      <c r="S216" s="33"/>
      <c r="T216" s="33"/>
      <c r="U216" s="33"/>
      <c r="V216" s="33"/>
    </row>
    <row r="217" spans="1:22">
      <c r="A217" s="33"/>
      <c r="B217" s="33"/>
      <c r="C217" s="33"/>
      <c r="D217" s="33"/>
      <c r="E217" s="33"/>
      <c r="F217" s="33"/>
      <c r="G217" s="33"/>
      <c r="H217" s="33"/>
      <c r="I217" s="33"/>
      <c r="J217" s="33"/>
      <c r="K217" s="33"/>
      <c r="L217" s="33"/>
      <c r="M217" s="33"/>
      <c r="N217" s="33"/>
      <c r="O217" s="33"/>
      <c r="P217" s="33"/>
      <c r="Q217" s="33"/>
      <c r="R217" s="33"/>
      <c r="S217" s="33"/>
      <c r="T217" s="33"/>
      <c r="U217" s="33"/>
      <c r="V217" s="33"/>
    </row>
    <row r="218" spans="1:22">
      <c r="A218" s="33"/>
      <c r="B218" s="33"/>
      <c r="C218" s="33"/>
      <c r="D218" s="33"/>
      <c r="E218" s="33"/>
      <c r="F218" s="33"/>
      <c r="G218" s="33"/>
      <c r="H218" s="33"/>
      <c r="I218" s="33"/>
      <c r="J218" s="33"/>
      <c r="K218" s="33"/>
      <c r="L218" s="33"/>
      <c r="M218" s="33"/>
      <c r="N218" s="33"/>
      <c r="O218" s="33"/>
      <c r="P218" s="33"/>
      <c r="Q218" s="33"/>
      <c r="R218" s="33"/>
      <c r="S218" s="33"/>
      <c r="T218" s="33"/>
      <c r="U218" s="33"/>
      <c r="V218" s="33"/>
    </row>
    <row r="219" spans="1:22">
      <c r="A219" s="33"/>
      <c r="B219" s="33"/>
      <c r="C219" s="33"/>
      <c r="D219" s="33"/>
      <c r="E219" s="33"/>
      <c r="F219" s="33"/>
      <c r="G219" s="33"/>
      <c r="H219" s="33"/>
      <c r="I219" s="33"/>
      <c r="J219" s="33"/>
      <c r="K219" s="33"/>
      <c r="L219" s="33"/>
      <c r="M219" s="33"/>
      <c r="N219" s="33"/>
      <c r="O219" s="33"/>
      <c r="P219" s="33"/>
      <c r="Q219" s="33"/>
      <c r="R219" s="33"/>
      <c r="S219" s="33"/>
      <c r="T219" s="33"/>
      <c r="U219" s="33"/>
      <c r="V219" s="33"/>
    </row>
    <row r="220" spans="1:22">
      <c r="B220" s="33"/>
      <c r="C220" s="33"/>
      <c r="D220" s="33"/>
      <c r="E220" s="33"/>
      <c r="F220" s="33"/>
      <c r="G220" s="33"/>
      <c r="H220" s="33"/>
      <c r="I220" s="33"/>
      <c r="J220" s="33"/>
      <c r="K220" s="33"/>
      <c r="L220" s="33"/>
      <c r="M220" s="33"/>
      <c r="N220" s="33"/>
      <c r="O220" s="33"/>
      <c r="P220" s="33"/>
      <c r="Q220" s="33"/>
      <c r="R220" s="33"/>
      <c r="S220" s="33"/>
      <c r="T220" s="33"/>
      <c r="U220" s="33"/>
      <c r="V220" s="33"/>
    </row>
    <row r="221" spans="1:22">
      <c r="F221" s="33"/>
      <c r="G221" s="33"/>
      <c r="H221" s="33"/>
      <c r="I221" s="33"/>
      <c r="J221" s="33"/>
      <c r="K221" s="33"/>
      <c r="L221" s="33"/>
      <c r="M221" s="33"/>
      <c r="N221" s="33"/>
      <c r="O221" s="33"/>
      <c r="P221" s="33"/>
      <c r="Q221" s="33"/>
      <c r="R221" s="33"/>
      <c r="S221" s="33"/>
      <c r="T221" s="33"/>
      <c r="U221" s="33"/>
      <c r="V221" s="33"/>
    </row>
    <row r="222" spans="1:22">
      <c r="F222" s="33"/>
      <c r="G222" s="33"/>
      <c r="H222" s="33"/>
      <c r="I222" s="33"/>
      <c r="J222" s="33"/>
      <c r="K222" s="33"/>
      <c r="L222" s="33"/>
      <c r="M222" s="33"/>
      <c r="N222" s="33"/>
      <c r="O222" s="33"/>
      <c r="P222" s="33"/>
      <c r="Q222" s="33"/>
      <c r="R222" s="33"/>
      <c r="S222" s="33"/>
      <c r="T222" s="33"/>
      <c r="U222" s="33"/>
      <c r="V222" s="33"/>
    </row>
    <row r="223" spans="1:22">
      <c r="F223" s="33"/>
      <c r="G223" s="33"/>
      <c r="H223" s="33"/>
      <c r="I223" s="33"/>
      <c r="J223" s="33"/>
      <c r="K223" s="33"/>
      <c r="L223" s="33"/>
      <c r="M223" s="33"/>
      <c r="N223" s="33"/>
      <c r="O223" s="33"/>
      <c r="P223" s="33"/>
      <c r="Q223" s="33"/>
      <c r="R223" s="33"/>
      <c r="S223" s="33"/>
      <c r="T223" s="33"/>
      <c r="U223" s="33"/>
      <c r="V223" s="33"/>
    </row>
    <row r="224" spans="1:22">
      <c r="F224" s="33"/>
      <c r="G224" s="33"/>
      <c r="H224" s="33"/>
      <c r="I224" s="33"/>
      <c r="J224" s="33"/>
      <c r="K224" s="33"/>
      <c r="L224" s="33"/>
      <c r="M224" s="33"/>
      <c r="N224" s="33"/>
      <c r="O224" s="33"/>
      <c r="P224" s="33"/>
      <c r="Q224" s="33"/>
      <c r="R224" s="33"/>
      <c r="S224" s="33"/>
      <c r="T224" s="33"/>
      <c r="U224" s="33"/>
      <c r="V224" s="33"/>
    </row>
    <row r="225" spans="6:22">
      <c r="F225" s="33"/>
      <c r="G225" s="33"/>
      <c r="H225" s="33"/>
      <c r="I225" s="33"/>
      <c r="J225" s="33"/>
      <c r="K225" s="33"/>
      <c r="L225" s="33"/>
      <c r="M225" s="33"/>
      <c r="N225" s="33"/>
      <c r="O225" s="33"/>
      <c r="P225" s="33"/>
      <c r="Q225" s="33"/>
      <c r="R225" s="33"/>
      <c r="S225" s="33"/>
      <c r="T225" s="33"/>
      <c r="U225" s="33"/>
      <c r="V225" s="33"/>
    </row>
    <row r="226" spans="6:22">
      <c r="F226" s="33"/>
      <c r="G226" s="33"/>
      <c r="H226" s="33"/>
      <c r="I226" s="33"/>
      <c r="J226" s="33"/>
      <c r="K226" s="33"/>
      <c r="L226" s="33"/>
      <c r="M226" s="33"/>
      <c r="N226" s="33"/>
      <c r="O226" s="33"/>
      <c r="P226" s="33"/>
      <c r="Q226" s="33"/>
      <c r="R226" s="33"/>
      <c r="S226" s="33"/>
      <c r="T226" s="33"/>
      <c r="U226" s="33"/>
      <c r="V226" s="33"/>
    </row>
    <row r="227" spans="6:22">
      <c r="F227" s="33"/>
      <c r="G227" s="33"/>
      <c r="H227" s="33"/>
      <c r="I227" s="33"/>
      <c r="J227" s="33"/>
      <c r="K227" s="33"/>
      <c r="L227" s="33"/>
      <c r="M227" s="33"/>
      <c r="N227" s="33"/>
      <c r="O227" s="33"/>
      <c r="P227" s="33"/>
      <c r="Q227" s="33"/>
      <c r="R227" s="33"/>
      <c r="S227" s="33"/>
      <c r="T227" s="33"/>
      <c r="U227" s="33"/>
      <c r="V227" s="33"/>
    </row>
    <row r="228" spans="6:22">
      <c r="F228" s="33"/>
      <c r="G228" s="33"/>
      <c r="H228" s="33"/>
      <c r="I228" s="33"/>
      <c r="J228" s="33"/>
      <c r="K228" s="33"/>
      <c r="L228" s="33"/>
      <c r="M228" s="33"/>
      <c r="N228" s="33"/>
      <c r="O228" s="33"/>
      <c r="P228" s="33"/>
      <c r="Q228" s="33"/>
      <c r="R228" s="33"/>
      <c r="S228" s="33"/>
      <c r="T228" s="33"/>
      <c r="U228" s="33"/>
      <c r="V228" s="33"/>
    </row>
    <row r="229" spans="6:22">
      <c r="F229" s="33"/>
      <c r="G229" s="33"/>
      <c r="H229" s="33"/>
      <c r="I229" s="33"/>
      <c r="J229" s="33"/>
      <c r="K229" s="33"/>
      <c r="L229" s="33"/>
      <c r="M229" s="33"/>
      <c r="N229" s="33"/>
      <c r="O229" s="33"/>
      <c r="P229" s="33"/>
      <c r="Q229" s="33"/>
      <c r="R229" s="33"/>
      <c r="S229" s="33"/>
      <c r="T229" s="33"/>
      <c r="U229" s="33"/>
      <c r="V229" s="33"/>
    </row>
    <row r="230" spans="6:22">
      <c r="F230" s="33"/>
      <c r="G230" s="33"/>
      <c r="H230" s="33"/>
      <c r="I230" s="33"/>
      <c r="J230" s="33"/>
      <c r="K230" s="33"/>
      <c r="L230" s="33"/>
      <c r="M230" s="33"/>
      <c r="N230" s="33"/>
      <c r="O230" s="33"/>
      <c r="P230" s="33"/>
      <c r="Q230" s="33"/>
      <c r="R230" s="33"/>
      <c r="S230" s="33"/>
      <c r="T230" s="33"/>
      <c r="U230" s="33"/>
      <c r="V230" s="33"/>
    </row>
    <row r="231" spans="6:22">
      <c r="F231" s="33"/>
      <c r="G231" s="33"/>
      <c r="H231" s="33"/>
      <c r="I231" s="33"/>
      <c r="J231" s="33"/>
      <c r="K231" s="33"/>
      <c r="L231" s="33"/>
      <c r="M231" s="33"/>
      <c r="N231" s="33"/>
      <c r="O231" s="33"/>
      <c r="P231" s="33"/>
      <c r="Q231" s="33"/>
      <c r="R231" s="33"/>
      <c r="S231" s="33"/>
      <c r="T231" s="33"/>
      <c r="U231" s="33"/>
      <c r="V231" s="33"/>
    </row>
    <row r="232" spans="6:22">
      <c r="F232" s="33"/>
      <c r="G232" s="33"/>
      <c r="H232" s="33"/>
      <c r="I232" s="33"/>
      <c r="J232" s="33"/>
      <c r="K232" s="33"/>
      <c r="L232" s="33"/>
      <c r="M232" s="33"/>
      <c r="N232" s="33"/>
      <c r="O232" s="33"/>
      <c r="P232" s="33"/>
      <c r="Q232" s="33"/>
      <c r="R232" s="33"/>
      <c r="S232" s="33"/>
      <c r="T232" s="33"/>
      <c r="U232" s="33"/>
      <c r="V232" s="33"/>
    </row>
    <row r="233" spans="6:22">
      <c r="F233" s="33"/>
      <c r="G233" s="33"/>
      <c r="H233" s="33"/>
      <c r="I233" s="33"/>
      <c r="J233" s="33"/>
      <c r="K233" s="33"/>
      <c r="L233" s="33"/>
      <c r="M233" s="33"/>
      <c r="N233" s="33"/>
      <c r="O233" s="33"/>
      <c r="P233" s="33"/>
      <c r="Q233" s="33"/>
      <c r="R233" s="33"/>
      <c r="S233" s="33"/>
      <c r="T233" s="33"/>
      <c r="U233" s="33"/>
      <c r="V233" s="33"/>
    </row>
    <row r="234" spans="6:22">
      <c r="F234" s="33"/>
      <c r="G234" s="33"/>
      <c r="H234" s="33"/>
      <c r="I234" s="33"/>
      <c r="J234" s="33"/>
      <c r="K234" s="33"/>
      <c r="L234" s="33"/>
      <c r="M234" s="33"/>
      <c r="N234" s="33"/>
      <c r="O234" s="33"/>
      <c r="P234" s="33"/>
      <c r="Q234" s="33"/>
      <c r="R234" s="33"/>
      <c r="S234" s="33"/>
      <c r="T234" s="33"/>
      <c r="U234" s="33"/>
      <c r="V234" s="33"/>
    </row>
    <row r="235" spans="6:22">
      <c r="F235" s="33"/>
      <c r="G235" s="33"/>
      <c r="H235" s="33"/>
      <c r="I235" s="33"/>
      <c r="J235" s="33"/>
      <c r="K235" s="33"/>
      <c r="L235" s="33"/>
      <c r="M235" s="33"/>
      <c r="N235" s="33"/>
      <c r="O235" s="33"/>
      <c r="P235" s="33"/>
      <c r="Q235" s="33"/>
      <c r="R235" s="33"/>
      <c r="S235" s="33"/>
      <c r="T235" s="33"/>
      <c r="U235" s="33"/>
      <c r="V235" s="33"/>
    </row>
    <row r="236" spans="6:22">
      <c r="F236" s="33"/>
      <c r="G236" s="33"/>
      <c r="H236" s="33"/>
      <c r="I236" s="33"/>
      <c r="J236" s="33"/>
      <c r="K236" s="33"/>
      <c r="L236" s="33"/>
      <c r="M236" s="33"/>
      <c r="N236" s="33"/>
      <c r="O236" s="33"/>
      <c r="P236" s="33"/>
      <c r="Q236" s="33"/>
      <c r="R236" s="33"/>
      <c r="S236" s="33"/>
      <c r="T236" s="33"/>
      <c r="U236" s="33"/>
      <c r="V236" s="33"/>
    </row>
    <row r="237" spans="6:22">
      <c r="F237" s="33"/>
      <c r="G237" s="33"/>
      <c r="H237" s="33"/>
      <c r="I237" s="33"/>
      <c r="J237" s="33"/>
      <c r="K237" s="33"/>
      <c r="L237" s="33"/>
      <c r="M237" s="33"/>
      <c r="N237" s="33"/>
      <c r="O237" s="33"/>
      <c r="P237" s="33"/>
      <c r="Q237" s="33"/>
      <c r="R237" s="33"/>
      <c r="S237" s="33"/>
      <c r="T237" s="33"/>
      <c r="U237" s="33"/>
      <c r="V237" s="33"/>
    </row>
    <row r="238" spans="6:22">
      <c r="F238" s="33"/>
      <c r="G238" s="33"/>
      <c r="H238" s="33"/>
      <c r="I238" s="33"/>
      <c r="J238" s="33"/>
      <c r="K238" s="33"/>
      <c r="L238" s="33"/>
      <c r="M238" s="33"/>
      <c r="N238" s="33"/>
      <c r="O238" s="33"/>
      <c r="P238" s="33"/>
      <c r="Q238" s="33"/>
      <c r="R238" s="33"/>
      <c r="S238" s="33"/>
      <c r="T238" s="33"/>
      <c r="U238" s="33"/>
      <c r="V238" s="33"/>
    </row>
    <row r="239" spans="6:22">
      <c r="F239" s="33"/>
      <c r="G239" s="33"/>
      <c r="H239" s="33"/>
      <c r="I239" s="33"/>
      <c r="J239" s="33"/>
      <c r="K239" s="33"/>
      <c r="L239" s="33"/>
      <c r="M239" s="33"/>
      <c r="N239" s="33"/>
      <c r="O239" s="33"/>
      <c r="P239" s="33"/>
      <c r="Q239" s="33"/>
      <c r="R239" s="33"/>
      <c r="S239" s="33"/>
      <c r="T239" s="33"/>
      <c r="U239" s="33"/>
      <c r="V239" s="33"/>
    </row>
    <row r="240" spans="6:22">
      <c r="F240" s="33"/>
      <c r="G240" s="33"/>
      <c r="H240" s="33"/>
      <c r="I240" s="33"/>
      <c r="J240" s="33"/>
      <c r="K240" s="33"/>
      <c r="L240" s="33"/>
      <c r="M240" s="33"/>
      <c r="N240" s="33"/>
      <c r="O240" s="33"/>
      <c r="P240" s="33"/>
      <c r="Q240" s="33"/>
      <c r="R240" s="33"/>
      <c r="S240" s="33"/>
      <c r="T240" s="33"/>
      <c r="U240" s="33"/>
      <c r="V240" s="33"/>
    </row>
    <row r="241" spans="6:22">
      <c r="F241" s="33"/>
      <c r="G241" s="33"/>
      <c r="H241" s="33"/>
      <c r="I241" s="33"/>
      <c r="J241" s="33"/>
      <c r="K241" s="33"/>
      <c r="L241" s="33"/>
      <c r="M241" s="33"/>
      <c r="N241" s="33"/>
      <c r="O241" s="33"/>
      <c r="P241" s="33"/>
      <c r="Q241" s="33"/>
      <c r="R241" s="33"/>
      <c r="S241" s="33"/>
      <c r="T241" s="33"/>
      <c r="U241" s="33"/>
      <c r="V241" s="33"/>
    </row>
    <row r="242" spans="6:22">
      <c r="F242" s="33"/>
      <c r="G242" s="33"/>
      <c r="H242" s="33"/>
      <c r="I242" s="33"/>
      <c r="J242" s="33"/>
      <c r="K242" s="33"/>
      <c r="L242" s="33"/>
      <c r="M242" s="33"/>
      <c r="N242" s="33"/>
      <c r="O242" s="33"/>
      <c r="P242" s="33"/>
      <c r="Q242" s="33"/>
      <c r="R242" s="33"/>
      <c r="S242" s="33"/>
      <c r="T242" s="33"/>
      <c r="U242" s="33"/>
      <c r="V242" s="33"/>
    </row>
    <row r="243" spans="6:22">
      <c r="F243" s="33"/>
      <c r="G243" s="33"/>
      <c r="H243" s="33"/>
      <c r="I243" s="33"/>
      <c r="J243" s="33"/>
      <c r="K243" s="33"/>
      <c r="L243" s="33"/>
      <c r="M243" s="33"/>
      <c r="N243" s="33"/>
      <c r="O243" s="33"/>
      <c r="P243" s="33"/>
      <c r="Q243" s="33"/>
      <c r="R243" s="33"/>
      <c r="S243" s="33"/>
      <c r="T243" s="33"/>
      <c r="U243" s="33"/>
      <c r="V243" s="33"/>
    </row>
    <row r="244" spans="6:22">
      <c r="F244" s="33"/>
      <c r="G244" s="33"/>
      <c r="H244" s="33"/>
      <c r="I244" s="33"/>
      <c r="J244" s="33"/>
      <c r="K244" s="33"/>
      <c r="L244" s="33"/>
      <c r="M244" s="33"/>
      <c r="N244" s="33"/>
      <c r="O244" s="33"/>
      <c r="P244" s="33"/>
      <c r="Q244" s="33"/>
      <c r="R244" s="33"/>
      <c r="S244" s="33"/>
      <c r="T244" s="33"/>
      <c r="U244" s="33"/>
      <c r="V244" s="33"/>
    </row>
    <row r="245" spans="6:22">
      <c r="F245" s="33"/>
      <c r="G245" s="33"/>
      <c r="H245" s="33"/>
      <c r="I245" s="33"/>
      <c r="J245" s="33"/>
      <c r="K245" s="33"/>
      <c r="L245" s="33"/>
      <c r="M245" s="33"/>
      <c r="N245" s="33"/>
      <c r="O245" s="33"/>
      <c r="P245" s="33"/>
      <c r="Q245" s="33"/>
      <c r="R245" s="33"/>
      <c r="S245" s="33"/>
      <c r="T245" s="33"/>
      <c r="U245" s="33"/>
      <c r="V245" s="33"/>
    </row>
    <row r="246" spans="6:22">
      <c r="F246" s="33"/>
      <c r="G246" s="33"/>
      <c r="H246" s="33"/>
      <c r="I246" s="33"/>
      <c r="J246" s="33"/>
      <c r="K246" s="33"/>
      <c r="L246" s="33"/>
      <c r="M246" s="33"/>
      <c r="N246" s="33"/>
      <c r="O246" s="33"/>
      <c r="P246" s="33"/>
      <c r="Q246" s="33"/>
      <c r="R246" s="33"/>
      <c r="S246" s="33"/>
      <c r="T246" s="33"/>
      <c r="U246" s="33"/>
      <c r="V246" s="33"/>
    </row>
    <row r="247" spans="6:22">
      <c r="F247" s="33"/>
      <c r="G247" s="33"/>
      <c r="H247" s="33"/>
      <c r="I247" s="33"/>
      <c r="J247" s="33"/>
      <c r="K247" s="33"/>
      <c r="L247" s="33"/>
      <c r="M247" s="33"/>
      <c r="N247" s="33"/>
      <c r="O247" s="33"/>
      <c r="P247" s="33"/>
      <c r="Q247" s="33"/>
      <c r="R247" s="33"/>
      <c r="S247" s="33"/>
      <c r="T247" s="33"/>
      <c r="U247" s="33"/>
      <c r="V247" s="33"/>
    </row>
    <row r="248" spans="6:22">
      <c r="F248" s="33"/>
      <c r="G248" s="33"/>
      <c r="H248" s="33"/>
      <c r="I248" s="33"/>
      <c r="J248" s="33"/>
      <c r="K248" s="33"/>
      <c r="L248" s="33"/>
      <c r="M248" s="33"/>
      <c r="N248" s="33"/>
      <c r="O248" s="33"/>
      <c r="P248" s="33"/>
      <c r="Q248" s="33"/>
      <c r="R248" s="33"/>
      <c r="S248" s="33"/>
      <c r="T248" s="33"/>
      <c r="U248" s="33"/>
      <c r="V248" s="33"/>
    </row>
    <row r="249" spans="6:22">
      <c r="F249" s="33"/>
      <c r="G249" s="33"/>
      <c r="H249" s="33"/>
      <c r="I249" s="33"/>
      <c r="J249" s="33"/>
      <c r="K249" s="33"/>
      <c r="L249" s="33"/>
      <c r="M249" s="33"/>
      <c r="N249" s="33"/>
      <c r="O249" s="33"/>
      <c r="P249" s="33"/>
      <c r="Q249" s="33"/>
      <c r="R249" s="33"/>
      <c r="S249" s="33"/>
      <c r="T249" s="33"/>
      <c r="U249" s="33"/>
      <c r="V249" s="33"/>
    </row>
    <row r="250" spans="6:22">
      <c r="F250" s="33"/>
      <c r="G250" s="33"/>
      <c r="H250" s="33"/>
      <c r="I250" s="33"/>
      <c r="J250" s="33"/>
      <c r="K250" s="33"/>
      <c r="L250" s="33"/>
      <c r="M250" s="33"/>
      <c r="N250" s="33"/>
      <c r="O250" s="33"/>
      <c r="P250" s="33"/>
      <c r="Q250" s="33"/>
      <c r="R250" s="33"/>
      <c r="S250" s="33"/>
      <c r="T250" s="33"/>
      <c r="U250" s="33"/>
      <c r="V250" s="33"/>
    </row>
    <row r="251" spans="6:22">
      <c r="F251" s="33"/>
      <c r="G251" s="33"/>
      <c r="H251" s="33"/>
      <c r="I251" s="33"/>
      <c r="J251" s="33"/>
      <c r="K251" s="33"/>
      <c r="L251" s="33"/>
      <c r="M251" s="33"/>
      <c r="N251" s="33"/>
      <c r="O251" s="33"/>
      <c r="P251" s="33"/>
      <c r="Q251" s="33"/>
      <c r="R251" s="33"/>
      <c r="S251" s="33"/>
      <c r="T251" s="33"/>
      <c r="U251" s="33"/>
      <c r="V251" s="33"/>
    </row>
    <row r="252" spans="6:22">
      <c r="F252" s="33"/>
      <c r="G252" s="33"/>
      <c r="H252" s="33"/>
      <c r="I252" s="33"/>
      <c r="J252" s="33"/>
      <c r="K252" s="33"/>
      <c r="L252" s="33"/>
      <c r="M252" s="33"/>
      <c r="N252" s="33"/>
      <c r="O252" s="33"/>
      <c r="P252" s="33"/>
      <c r="Q252" s="33"/>
      <c r="R252" s="33"/>
      <c r="S252" s="33"/>
      <c r="T252" s="33"/>
      <c r="U252" s="33"/>
      <c r="V252" s="33"/>
    </row>
    <row r="253" spans="6:22">
      <c r="F253" s="33"/>
      <c r="G253" s="33"/>
      <c r="H253" s="33"/>
      <c r="I253" s="33"/>
      <c r="J253" s="33"/>
      <c r="K253" s="33"/>
      <c r="L253" s="33"/>
      <c r="M253" s="33"/>
      <c r="N253" s="33"/>
      <c r="O253" s="33"/>
      <c r="P253" s="33"/>
      <c r="Q253" s="33"/>
      <c r="R253" s="33"/>
      <c r="S253" s="33"/>
      <c r="T253" s="33"/>
      <c r="U253" s="33"/>
      <c r="V253" s="33"/>
    </row>
    <row r="254" spans="6:22">
      <c r="F254" s="33"/>
      <c r="G254" s="33"/>
      <c r="H254" s="33"/>
      <c r="I254" s="33"/>
      <c r="J254" s="33"/>
      <c r="K254" s="33"/>
      <c r="L254" s="33"/>
      <c r="M254" s="33"/>
      <c r="N254" s="33"/>
      <c r="O254" s="33"/>
      <c r="P254" s="33"/>
      <c r="Q254" s="33"/>
      <c r="R254" s="33"/>
      <c r="S254" s="33"/>
      <c r="T254" s="33"/>
      <c r="U254" s="33"/>
      <c r="V254" s="33"/>
    </row>
    <row r="255" spans="6:22">
      <c r="F255" s="33"/>
      <c r="G255" s="33"/>
      <c r="H255" s="33"/>
      <c r="I255" s="33"/>
      <c r="J255" s="33"/>
      <c r="K255" s="33"/>
      <c r="L255" s="33"/>
      <c r="M255" s="33"/>
      <c r="N255" s="33"/>
      <c r="O255" s="33"/>
      <c r="P255" s="33"/>
      <c r="Q255" s="33"/>
      <c r="R255" s="33"/>
      <c r="S255" s="33"/>
      <c r="T255" s="33"/>
      <c r="U255" s="33"/>
      <c r="V255" s="33"/>
    </row>
    <row r="256" spans="6:22">
      <c r="F256" s="33"/>
      <c r="G256" s="33"/>
      <c r="H256" s="33"/>
      <c r="I256" s="33"/>
      <c r="J256" s="33"/>
      <c r="K256" s="33"/>
      <c r="L256" s="33"/>
      <c r="M256" s="33"/>
      <c r="N256" s="33"/>
      <c r="O256" s="33"/>
      <c r="P256" s="33"/>
      <c r="Q256" s="33"/>
      <c r="R256" s="33"/>
      <c r="S256" s="33"/>
      <c r="T256" s="33"/>
      <c r="U256" s="33"/>
      <c r="V256" s="33"/>
    </row>
    <row r="257" spans="6:22">
      <c r="F257" s="33"/>
      <c r="G257" s="33"/>
      <c r="H257" s="33"/>
      <c r="I257" s="33"/>
      <c r="J257" s="33"/>
      <c r="K257" s="33"/>
      <c r="L257" s="33"/>
      <c r="M257" s="33"/>
      <c r="N257" s="33"/>
      <c r="O257" s="33"/>
      <c r="P257" s="33"/>
      <c r="Q257" s="33"/>
      <c r="R257" s="33"/>
      <c r="S257" s="33"/>
      <c r="T257" s="33"/>
      <c r="U257" s="33"/>
      <c r="V257" s="33"/>
    </row>
    <row r="258" spans="6:22">
      <c r="F258" s="33"/>
      <c r="G258" s="33"/>
      <c r="H258" s="33"/>
      <c r="I258" s="33"/>
      <c r="J258" s="33"/>
      <c r="K258" s="33"/>
      <c r="L258" s="33"/>
      <c r="M258" s="33"/>
      <c r="N258" s="33"/>
      <c r="O258" s="33"/>
      <c r="P258" s="33"/>
      <c r="Q258" s="33"/>
      <c r="R258" s="33"/>
      <c r="S258" s="33"/>
      <c r="T258" s="33"/>
      <c r="U258" s="33"/>
      <c r="V258" s="33"/>
    </row>
    <row r="259" spans="6:22">
      <c r="F259" s="33"/>
      <c r="G259" s="33"/>
      <c r="H259" s="33"/>
      <c r="I259" s="33"/>
      <c r="J259" s="33"/>
      <c r="K259" s="33"/>
      <c r="L259" s="33"/>
      <c r="M259" s="33"/>
      <c r="N259" s="33"/>
      <c r="O259" s="33"/>
      <c r="P259" s="33"/>
      <c r="Q259" s="33"/>
      <c r="R259" s="33"/>
      <c r="S259" s="33"/>
      <c r="T259" s="33"/>
      <c r="U259" s="33"/>
      <c r="V259" s="33"/>
    </row>
    <row r="260" spans="6:22">
      <c r="F260" s="33"/>
      <c r="G260" s="33"/>
      <c r="H260" s="33"/>
      <c r="I260" s="33"/>
      <c r="J260" s="33"/>
      <c r="K260" s="33"/>
      <c r="L260" s="33"/>
      <c r="M260" s="33"/>
      <c r="N260" s="33"/>
      <c r="O260" s="33"/>
      <c r="P260" s="33"/>
      <c r="Q260" s="33"/>
      <c r="R260" s="33"/>
      <c r="S260" s="33"/>
      <c r="T260" s="33"/>
      <c r="U260" s="33"/>
      <c r="V260" s="33"/>
    </row>
    <row r="261" spans="6:22">
      <c r="F261" s="33"/>
      <c r="G261" s="33"/>
      <c r="H261" s="33"/>
      <c r="I261" s="33"/>
      <c r="J261" s="33"/>
      <c r="K261" s="33"/>
      <c r="L261" s="33"/>
      <c r="M261" s="33"/>
      <c r="N261" s="33"/>
      <c r="O261" s="33"/>
      <c r="P261" s="33"/>
      <c r="Q261" s="33"/>
      <c r="R261" s="33"/>
      <c r="S261" s="33"/>
      <c r="T261" s="33"/>
      <c r="U261" s="33"/>
      <c r="V261" s="33"/>
    </row>
    <row r="262" spans="6:22">
      <c r="F262" s="33"/>
      <c r="G262" s="33"/>
      <c r="H262" s="33"/>
      <c r="I262" s="33"/>
      <c r="J262" s="33"/>
      <c r="K262" s="33"/>
      <c r="L262" s="33"/>
      <c r="M262" s="33"/>
      <c r="N262" s="33"/>
      <c r="O262" s="33"/>
      <c r="P262" s="33"/>
      <c r="Q262" s="33"/>
      <c r="R262" s="33"/>
      <c r="S262" s="33"/>
      <c r="T262" s="33"/>
      <c r="U262" s="33"/>
      <c r="V262" s="33"/>
    </row>
    <row r="263" spans="6:22">
      <c r="F263" s="33"/>
      <c r="G263" s="33"/>
      <c r="H263" s="33"/>
      <c r="I263" s="33"/>
      <c r="J263" s="33"/>
      <c r="K263" s="33"/>
      <c r="L263" s="33"/>
      <c r="M263" s="33"/>
      <c r="N263" s="33"/>
      <c r="O263" s="33"/>
      <c r="P263" s="33"/>
      <c r="Q263" s="33"/>
      <c r="R263" s="33"/>
      <c r="S263" s="33"/>
      <c r="T263" s="33"/>
      <c r="U263" s="33"/>
      <c r="V263" s="33"/>
    </row>
    <row r="264" spans="6:22">
      <c r="F264" s="33"/>
      <c r="G264" s="33"/>
      <c r="H264" s="33"/>
      <c r="I264" s="33"/>
      <c r="J264" s="33"/>
      <c r="K264" s="33"/>
      <c r="L264" s="33"/>
      <c r="M264" s="33"/>
      <c r="N264" s="33"/>
      <c r="O264" s="33"/>
      <c r="P264" s="33"/>
      <c r="Q264" s="33"/>
      <c r="R264" s="33"/>
      <c r="S264" s="33"/>
      <c r="T264" s="33"/>
      <c r="U264" s="33"/>
      <c r="V264" s="33"/>
    </row>
    <row r="265" spans="6:22">
      <c r="F265" s="33"/>
      <c r="G265" s="33"/>
      <c r="H265" s="33"/>
      <c r="I265" s="33"/>
      <c r="J265" s="33"/>
      <c r="K265" s="33"/>
      <c r="L265" s="33"/>
      <c r="M265" s="33"/>
      <c r="N265" s="33"/>
      <c r="O265" s="33"/>
      <c r="P265" s="33"/>
      <c r="Q265" s="33"/>
      <c r="R265" s="33"/>
      <c r="S265" s="33"/>
      <c r="T265" s="33"/>
      <c r="U265" s="33"/>
      <c r="V265" s="33"/>
    </row>
    <row r="266" spans="6:22">
      <c r="F266" s="33"/>
      <c r="G266" s="33"/>
      <c r="H266" s="33"/>
      <c r="I266" s="33"/>
      <c r="J266" s="33"/>
      <c r="K266" s="33"/>
      <c r="L266" s="33"/>
      <c r="M266" s="33"/>
      <c r="N266" s="33"/>
      <c r="O266" s="33"/>
      <c r="P266" s="33"/>
      <c r="Q266" s="33"/>
      <c r="R266" s="33"/>
      <c r="S266" s="33"/>
      <c r="T266" s="33"/>
      <c r="U266" s="33"/>
      <c r="V266" s="33"/>
    </row>
    <row r="267" spans="6:22">
      <c r="F267" s="33"/>
      <c r="G267" s="33"/>
      <c r="H267" s="33"/>
      <c r="I267" s="33"/>
      <c r="J267" s="33"/>
      <c r="K267" s="33"/>
      <c r="L267" s="33"/>
      <c r="M267" s="33"/>
      <c r="N267" s="33"/>
      <c r="O267" s="33"/>
      <c r="P267" s="33"/>
      <c r="Q267" s="33"/>
      <c r="R267" s="33"/>
      <c r="S267" s="33"/>
      <c r="T267" s="33"/>
      <c r="U267" s="33"/>
      <c r="V267" s="33"/>
    </row>
    <row r="268" spans="6:22">
      <c r="F268" s="33"/>
      <c r="G268" s="33"/>
      <c r="H268" s="33"/>
      <c r="I268" s="33"/>
      <c r="J268" s="33"/>
      <c r="K268" s="33"/>
      <c r="L268" s="33"/>
      <c r="M268" s="33"/>
      <c r="N268" s="33"/>
      <c r="O268" s="33"/>
      <c r="P268" s="33"/>
      <c r="Q268" s="33"/>
      <c r="R268" s="33"/>
      <c r="S268" s="33"/>
      <c r="T268" s="33"/>
      <c r="U268" s="33"/>
      <c r="V268" s="33"/>
    </row>
    <row r="269" spans="6:22">
      <c r="F269" s="33"/>
      <c r="G269" s="33"/>
      <c r="H269" s="33"/>
      <c r="I269" s="33"/>
      <c r="J269" s="33"/>
      <c r="K269" s="33"/>
      <c r="L269" s="33"/>
      <c r="M269" s="33"/>
      <c r="N269" s="33"/>
      <c r="O269" s="33"/>
      <c r="P269" s="33"/>
      <c r="Q269" s="33"/>
      <c r="R269" s="33"/>
      <c r="S269" s="33"/>
      <c r="T269" s="33"/>
      <c r="U269" s="33"/>
      <c r="V269" s="33"/>
    </row>
    <row r="270" spans="6:22">
      <c r="F270" s="33"/>
      <c r="G270" s="33"/>
      <c r="H270" s="33"/>
      <c r="I270" s="33"/>
      <c r="J270" s="33"/>
      <c r="K270" s="33"/>
      <c r="L270" s="33"/>
      <c r="M270" s="33"/>
      <c r="N270" s="33"/>
      <c r="O270" s="33"/>
      <c r="P270" s="33"/>
      <c r="Q270" s="33"/>
      <c r="R270" s="33"/>
      <c r="S270" s="33"/>
      <c r="T270" s="33"/>
      <c r="U270" s="33"/>
      <c r="V270" s="33"/>
    </row>
    <row r="271" spans="6:22">
      <c r="F271" s="33"/>
      <c r="G271" s="33"/>
      <c r="H271" s="33"/>
      <c r="I271" s="33"/>
      <c r="J271" s="33"/>
      <c r="K271" s="33"/>
      <c r="L271" s="33"/>
      <c r="M271" s="33"/>
      <c r="N271" s="33"/>
      <c r="O271" s="33"/>
      <c r="P271" s="33"/>
      <c r="Q271" s="33"/>
      <c r="R271" s="33"/>
      <c r="S271" s="33"/>
      <c r="T271" s="33"/>
      <c r="U271" s="33"/>
      <c r="V271" s="33"/>
    </row>
    <row r="272" spans="6:22">
      <c r="F272" s="33"/>
      <c r="G272" s="33"/>
      <c r="H272" s="33"/>
      <c r="I272" s="33"/>
      <c r="J272" s="33"/>
      <c r="K272" s="33"/>
      <c r="L272" s="33"/>
      <c r="M272" s="33"/>
      <c r="N272" s="33"/>
      <c r="O272" s="33"/>
      <c r="P272" s="33"/>
      <c r="Q272" s="33"/>
      <c r="R272" s="33"/>
      <c r="S272" s="33"/>
      <c r="T272" s="33"/>
      <c r="U272" s="33"/>
      <c r="V272" s="33"/>
    </row>
    <row r="273" spans="6:22">
      <c r="F273" s="33"/>
      <c r="G273" s="33"/>
      <c r="H273" s="33"/>
      <c r="I273" s="33"/>
      <c r="J273" s="33"/>
      <c r="K273" s="33"/>
      <c r="L273" s="33"/>
      <c r="M273" s="33"/>
      <c r="N273" s="33"/>
      <c r="O273" s="33"/>
      <c r="P273" s="33"/>
      <c r="Q273" s="33"/>
      <c r="R273" s="33"/>
      <c r="S273" s="33"/>
      <c r="T273" s="33"/>
      <c r="U273" s="33"/>
      <c r="V273" s="33"/>
    </row>
    <row r="274" spans="6:22">
      <c r="F274" s="33"/>
      <c r="G274" s="33"/>
      <c r="H274" s="33"/>
      <c r="I274" s="33"/>
      <c r="J274" s="33"/>
      <c r="K274" s="33"/>
      <c r="L274" s="33"/>
      <c r="M274" s="33"/>
      <c r="N274" s="33"/>
      <c r="O274" s="33"/>
      <c r="P274" s="33"/>
      <c r="Q274" s="33"/>
      <c r="R274" s="33"/>
      <c r="S274" s="33"/>
      <c r="T274" s="33"/>
      <c r="U274" s="33"/>
      <c r="V274" s="33"/>
    </row>
    <row r="275" spans="6:22">
      <c r="F275" s="33"/>
      <c r="G275" s="33"/>
      <c r="H275" s="33"/>
      <c r="I275" s="33"/>
      <c r="J275" s="33"/>
      <c r="K275" s="33"/>
      <c r="L275" s="33"/>
      <c r="M275" s="33"/>
      <c r="N275" s="33"/>
      <c r="O275" s="33"/>
      <c r="P275" s="33"/>
      <c r="Q275" s="33"/>
      <c r="R275" s="33"/>
      <c r="S275" s="33"/>
      <c r="T275" s="33"/>
      <c r="U275" s="33"/>
      <c r="V275" s="33"/>
    </row>
    <row r="276" spans="6:22">
      <c r="F276" s="33"/>
      <c r="G276" s="33"/>
      <c r="H276" s="33"/>
      <c r="I276" s="33"/>
      <c r="J276" s="33"/>
      <c r="K276" s="33"/>
      <c r="L276" s="33"/>
      <c r="M276" s="33"/>
      <c r="N276" s="33"/>
      <c r="O276" s="33"/>
      <c r="P276" s="33"/>
      <c r="Q276" s="33"/>
      <c r="R276" s="33"/>
      <c r="S276" s="33"/>
      <c r="T276" s="33"/>
      <c r="U276" s="33"/>
      <c r="V276" s="33"/>
    </row>
    <row r="277" spans="6:22">
      <c r="F277" s="33"/>
      <c r="G277" s="33"/>
      <c r="H277" s="33"/>
      <c r="I277" s="33"/>
      <c r="J277" s="33"/>
      <c r="K277" s="33"/>
      <c r="L277" s="33"/>
      <c r="M277" s="33"/>
      <c r="N277" s="33"/>
      <c r="O277" s="33"/>
      <c r="P277" s="33"/>
      <c r="Q277" s="33"/>
      <c r="R277" s="33"/>
      <c r="S277" s="33"/>
      <c r="T277" s="33"/>
      <c r="U277" s="33"/>
      <c r="V277" s="33"/>
    </row>
    <row r="278" spans="6:22">
      <c r="F278" s="33"/>
      <c r="G278" s="33"/>
      <c r="H278" s="33"/>
      <c r="I278" s="33"/>
      <c r="J278" s="33"/>
      <c r="K278" s="33"/>
      <c r="L278" s="33"/>
      <c r="M278" s="33"/>
      <c r="N278" s="33"/>
      <c r="O278" s="33"/>
      <c r="P278" s="33"/>
      <c r="Q278" s="33"/>
      <c r="R278" s="33"/>
      <c r="S278" s="33"/>
      <c r="T278" s="33"/>
      <c r="U278" s="33"/>
      <c r="V278" s="33"/>
    </row>
    <row r="279" spans="6:22">
      <c r="F279" s="33"/>
      <c r="G279" s="33"/>
      <c r="H279" s="33"/>
      <c r="I279" s="33"/>
      <c r="J279" s="33"/>
      <c r="K279" s="33"/>
      <c r="L279" s="33"/>
      <c r="M279" s="33"/>
      <c r="N279" s="33"/>
      <c r="O279" s="33"/>
      <c r="P279" s="33"/>
      <c r="Q279" s="33"/>
      <c r="R279" s="33"/>
      <c r="S279" s="33"/>
      <c r="T279" s="33"/>
      <c r="U279" s="33"/>
      <c r="V279" s="33"/>
    </row>
    <row r="280" spans="6:22">
      <c r="F280" s="33"/>
      <c r="G280" s="33"/>
      <c r="H280" s="33"/>
      <c r="I280" s="33"/>
      <c r="J280" s="33"/>
      <c r="K280" s="33"/>
      <c r="L280" s="33"/>
      <c r="M280" s="33"/>
      <c r="N280" s="33"/>
      <c r="O280" s="33"/>
      <c r="P280" s="33"/>
      <c r="Q280" s="33"/>
      <c r="R280" s="33"/>
      <c r="S280" s="33"/>
      <c r="T280" s="33"/>
      <c r="U280" s="33"/>
      <c r="V280" s="33"/>
    </row>
    <row r="281" spans="6:22">
      <c r="F281" s="33"/>
      <c r="G281" s="33"/>
      <c r="H281" s="33"/>
      <c r="I281" s="33"/>
      <c r="J281" s="33"/>
      <c r="K281" s="33"/>
      <c r="L281" s="33"/>
      <c r="M281" s="33"/>
      <c r="N281" s="33"/>
      <c r="O281" s="33"/>
      <c r="P281" s="33"/>
      <c r="Q281" s="33"/>
      <c r="R281" s="33"/>
      <c r="S281" s="33"/>
      <c r="T281" s="33"/>
      <c r="U281" s="33"/>
      <c r="V281" s="33"/>
    </row>
    <row r="282" spans="6:22">
      <c r="F282" s="33"/>
      <c r="G282" s="33"/>
      <c r="H282" s="33"/>
      <c r="I282" s="33"/>
      <c r="J282" s="33"/>
      <c r="K282" s="33"/>
      <c r="L282" s="33"/>
      <c r="M282" s="33"/>
      <c r="N282" s="33"/>
      <c r="O282" s="33"/>
      <c r="P282" s="33"/>
      <c r="Q282" s="33"/>
      <c r="R282" s="33"/>
      <c r="S282" s="33"/>
      <c r="T282" s="33"/>
      <c r="U282" s="33"/>
      <c r="V282" s="33"/>
    </row>
    <row r="283" spans="6:22">
      <c r="M283" s="33"/>
      <c r="N283" s="33"/>
      <c r="O283" s="33"/>
      <c r="P283" s="33"/>
      <c r="Q283" s="33"/>
      <c r="R283" s="33"/>
      <c r="S283" s="33"/>
      <c r="T283" s="33"/>
      <c r="U283" s="33"/>
      <c r="V283" s="33"/>
    </row>
  </sheetData>
  <mergeCells count="4">
    <mergeCell ref="C4:E4"/>
    <mergeCell ref="C5:E5"/>
    <mergeCell ref="C6:E6"/>
    <mergeCell ref="B16:E22"/>
  </mergeCells>
  <hyperlinks>
    <hyperlink ref="B11" location="Reliability!A1" display="Reliability" xr:uid="{3397A9A9-BC44-D94E-B9A6-35C9C974A8E4}"/>
    <hyperlink ref="B12" location="Security!A1" display="Security" xr:uid="{420169E3-90BB-5C46-B7D6-E59FBEEDEC64}"/>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36F01-3023-FB4A-988B-7B5C6EA9F8B3}">
  <dimension ref="A1:Y147"/>
  <sheetViews>
    <sheetView showGridLines="0" topLeftCell="C1" workbookViewId="0">
      <pane ySplit="2" topLeftCell="A3" activePane="bottomLeft" state="frozen"/>
      <selection pane="bottomLeft" activeCell="I4" sqref="I4"/>
    </sheetView>
  </sheetViews>
  <sheetFormatPr baseColWidth="10" defaultColWidth="8.83203125" defaultRowHeight="15"/>
  <cols>
    <col min="1" max="1" width="4" style="33" customWidth="1"/>
    <col min="2" max="2" width="13.33203125" customWidth="1"/>
    <col min="3" max="3" width="41.33203125" customWidth="1"/>
    <col min="4" max="6" width="21.5" customWidth="1"/>
    <col min="7" max="9" width="18.33203125" customWidth="1"/>
    <col min="10" max="10" width="41.33203125" customWidth="1"/>
    <col min="11" max="12" width="26.6640625" customWidth="1"/>
    <col min="13" max="13" width="41.33203125" customWidth="1"/>
    <col min="14" max="18" width="8.83203125" style="33"/>
    <col min="19" max="21" width="0" style="33" hidden="1" customWidth="1"/>
    <col min="22" max="24" width="8.83203125" style="33"/>
  </cols>
  <sheetData>
    <row r="1" spans="2:25" ht="46.5" customHeight="1" thickBot="1">
      <c r="B1" s="228" t="s">
        <v>492</v>
      </c>
      <c r="C1" s="228"/>
      <c r="D1" s="228"/>
      <c r="E1" s="228"/>
      <c r="F1" s="228"/>
      <c r="G1" s="228"/>
      <c r="H1" s="228"/>
      <c r="I1" s="228"/>
      <c r="J1" s="228"/>
      <c r="K1" s="228"/>
      <c r="L1" s="228"/>
      <c r="M1" s="228"/>
      <c r="N1" s="204"/>
      <c r="O1" s="204"/>
      <c r="P1" s="204"/>
      <c r="Q1" s="204"/>
      <c r="R1" s="204"/>
      <c r="S1" s="32"/>
      <c r="T1" s="32"/>
    </row>
    <row r="2" spans="2:25" s="33" customFormat="1" ht="20" thickBot="1">
      <c r="B2" s="56"/>
      <c r="C2" s="56"/>
      <c r="D2" s="56"/>
      <c r="E2" s="56"/>
      <c r="F2" s="56"/>
      <c r="G2" s="56"/>
      <c r="H2" s="56"/>
      <c r="I2" s="56"/>
      <c r="J2" s="56"/>
      <c r="K2" s="56"/>
      <c r="L2" s="56"/>
      <c r="M2" s="56"/>
      <c r="T2" s="53" t="e">
        <f>(SUM(T4:T12)/SUM(S4:S12))*5</f>
        <v>#REF!</v>
      </c>
    </row>
    <row r="3" spans="2:25" ht="16.5" customHeight="1" thickBot="1">
      <c r="B3" s="55" t="s">
        <v>19</v>
      </c>
      <c r="C3" s="55" t="s">
        <v>20</v>
      </c>
      <c r="D3" s="55" t="s">
        <v>573</v>
      </c>
      <c r="E3" s="55" t="s">
        <v>574</v>
      </c>
      <c r="F3" s="55" t="s">
        <v>580</v>
      </c>
      <c r="G3" s="55" t="s">
        <v>414</v>
      </c>
      <c r="H3" s="55" t="s">
        <v>572</v>
      </c>
      <c r="I3" s="55" t="s">
        <v>396</v>
      </c>
      <c r="J3" s="55" t="s">
        <v>571</v>
      </c>
      <c r="K3" s="55" t="s">
        <v>442</v>
      </c>
      <c r="L3" s="55" t="s">
        <v>4</v>
      </c>
      <c r="M3" s="55" t="s">
        <v>575</v>
      </c>
      <c r="N3" s="205" t="s">
        <v>28</v>
      </c>
      <c r="O3" s="205"/>
      <c r="P3" s="205"/>
      <c r="Q3" s="205"/>
      <c r="R3" s="205"/>
    </row>
    <row r="4" spans="2:25" ht="17" thickBot="1">
      <c r="B4" s="41" t="s">
        <v>29</v>
      </c>
      <c r="C4" s="41" t="s">
        <v>416</v>
      </c>
      <c r="D4" s="41"/>
      <c r="E4" s="41"/>
      <c r="F4" s="41"/>
      <c r="G4" s="41"/>
      <c r="H4" s="41" t="s">
        <v>581</v>
      </c>
      <c r="I4" s="41"/>
      <c r="J4" s="41" t="s">
        <v>418</v>
      </c>
      <c r="K4" s="41" t="s">
        <v>480</v>
      </c>
      <c r="L4" s="42" t="s">
        <v>419</v>
      </c>
      <c r="M4" s="42" t="s">
        <v>576</v>
      </c>
      <c r="N4" s="229"/>
      <c r="O4" s="230"/>
      <c r="P4" s="230"/>
      <c r="Q4" s="230"/>
      <c r="R4" s="231"/>
      <c r="S4" s="52">
        <f>IF(AND(B4&lt;&gt;"", B4 &lt;&gt; "Actions"),1,0)</f>
        <v>1</v>
      </c>
      <c r="T4" s="32" t="e">
        <f>IF(AND(#REF!="Yes"),1,0)</f>
        <v>#REF!</v>
      </c>
      <c r="U4" s="32" t="e">
        <f>IF(AND(#REF!&lt;&gt;"", B4 &lt;&gt; "Actions"),1,0)</f>
        <v>#REF!</v>
      </c>
    </row>
    <row r="5" spans="2:25" ht="17" thickBot="1">
      <c r="B5" s="41"/>
      <c r="C5" s="41" t="s">
        <v>420</v>
      </c>
      <c r="D5" s="41"/>
      <c r="E5" s="41"/>
      <c r="F5" s="41"/>
      <c r="G5" s="41"/>
      <c r="H5" s="41" t="s">
        <v>582</v>
      </c>
      <c r="I5" s="41"/>
      <c r="J5" s="41" t="s">
        <v>398</v>
      </c>
      <c r="K5" s="41" t="s">
        <v>480</v>
      </c>
      <c r="L5" s="42" t="s">
        <v>421</v>
      </c>
      <c r="M5" s="42"/>
      <c r="N5" s="75"/>
      <c r="O5" s="76"/>
      <c r="P5" s="76"/>
      <c r="Q5" s="76"/>
      <c r="R5" s="77"/>
      <c r="S5" s="52"/>
      <c r="T5" s="32"/>
      <c r="U5" s="32"/>
    </row>
    <row r="6" spans="2:25" s="33" customFormat="1" ht="17" thickBot="1">
      <c r="B6" s="41"/>
      <c r="C6" s="41"/>
      <c r="D6" s="41"/>
      <c r="E6" s="41"/>
      <c r="F6" s="41"/>
      <c r="G6" s="41"/>
      <c r="H6" s="41"/>
      <c r="I6" s="41"/>
      <c r="J6" s="41" t="s">
        <v>422</v>
      </c>
      <c r="K6" s="41"/>
      <c r="L6" s="41"/>
      <c r="M6" s="42"/>
      <c r="N6" s="75"/>
      <c r="O6" s="76"/>
      <c r="P6" s="76"/>
      <c r="Q6" s="76"/>
      <c r="R6" s="77"/>
      <c r="S6" s="52"/>
      <c r="T6" s="32"/>
      <c r="U6" s="32"/>
      <c r="Y6"/>
    </row>
    <row r="7" spans="2:25" s="33" customFormat="1" ht="16" thickBot="1">
      <c r="B7" s="41"/>
      <c r="C7" s="41"/>
      <c r="D7" s="41"/>
      <c r="E7" s="41"/>
      <c r="F7" s="41"/>
      <c r="G7" s="41"/>
      <c r="H7" s="41"/>
      <c r="I7" s="41"/>
      <c r="J7" s="41"/>
      <c r="K7" s="41"/>
      <c r="L7" s="41"/>
      <c r="M7" s="42"/>
      <c r="N7" s="75"/>
      <c r="O7" s="76"/>
      <c r="P7" s="76"/>
      <c r="Q7" s="76"/>
      <c r="R7" s="77"/>
      <c r="S7" s="52"/>
      <c r="T7" s="32"/>
      <c r="U7" s="32"/>
      <c r="Y7"/>
    </row>
    <row r="8" spans="2:25" s="33" customFormat="1" ht="16" thickBot="1">
      <c r="B8" s="41"/>
      <c r="C8" s="41"/>
      <c r="D8" s="41"/>
      <c r="E8" s="41"/>
      <c r="F8" s="41"/>
      <c r="G8" s="41"/>
      <c r="H8" s="41"/>
      <c r="I8" s="41"/>
      <c r="J8" s="41"/>
      <c r="K8" s="41"/>
      <c r="L8" s="41"/>
      <c r="M8" s="42"/>
      <c r="N8" s="75"/>
      <c r="O8" s="76"/>
      <c r="P8" s="76"/>
      <c r="Q8" s="76"/>
      <c r="R8" s="77"/>
      <c r="S8" s="52"/>
      <c r="T8" s="32"/>
      <c r="U8" s="32"/>
      <c r="Y8"/>
    </row>
    <row r="9" spans="2:25" s="33" customFormat="1" ht="16" thickBot="1">
      <c r="B9" s="41"/>
      <c r="C9" s="41"/>
      <c r="D9" s="41"/>
      <c r="E9" s="41"/>
      <c r="F9" s="41"/>
      <c r="G9" s="41"/>
      <c r="H9" s="41"/>
      <c r="I9" s="41"/>
      <c r="J9" s="41"/>
      <c r="K9" s="41"/>
      <c r="L9" s="41"/>
      <c r="M9" s="42"/>
      <c r="N9" s="75"/>
      <c r="O9" s="76"/>
      <c r="P9" s="76"/>
      <c r="Q9" s="76"/>
      <c r="R9" s="77"/>
      <c r="S9" s="52"/>
      <c r="T9" s="32"/>
      <c r="U9" s="32"/>
      <c r="Y9"/>
    </row>
    <row r="10" spans="2:25" s="33" customFormat="1" ht="16" thickBot="1">
      <c r="B10" s="41"/>
      <c r="C10" s="41"/>
      <c r="D10" s="41"/>
      <c r="E10" s="41"/>
      <c r="F10" s="41"/>
      <c r="G10" s="41"/>
      <c r="H10" s="41"/>
      <c r="I10" s="41"/>
      <c r="J10" s="41"/>
      <c r="K10" s="41"/>
      <c r="L10" s="41"/>
      <c r="M10" s="42"/>
      <c r="N10" s="75"/>
      <c r="O10" s="76"/>
      <c r="P10" s="76"/>
      <c r="Q10" s="76"/>
      <c r="R10" s="77"/>
      <c r="S10" s="52"/>
      <c r="T10" s="32"/>
      <c r="U10" s="32"/>
      <c r="Y10"/>
    </row>
    <row r="11" spans="2:25" s="33" customFormat="1" ht="16" thickBot="1">
      <c r="B11" s="41"/>
      <c r="C11" s="41"/>
      <c r="D11" s="41"/>
      <c r="E11" s="41"/>
      <c r="F11" s="41"/>
      <c r="G11" s="41"/>
      <c r="H11" s="41"/>
      <c r="I11" s="41"/>
      <c r="J11" s="41"/>
      <c r="K11" s="41"/>
      <c r="L11" s="41"/>
      <c r="M11" s="42"/>
      <c r="N11" s="75"/>
      <c r="O11" s="76"/>
      <c r="P11" s="76"/>
      <c r="Q11" s="76"/>
      <c r="R11" s="77"/>
      <c r="S11" s="52"/>
      <c r="T11" s="32"/>
      <c r="U11" s="32"/>
      <c r="Y11"/>
    </row>
    <row r="12" spans="2:25" s="33" customFormat="1" ht="16" thickBot="1">
      <c r="B12" s="51"/>
      <c r="C12" s="51"/>
      <c r="D12" s="41"/>
      <c r="E12" s="41"/>
      <c r="F12" s="41"/>
      <c r="G12" s="41"/>
      <c r="H12" s="41"/>
      <c r="I12" s="41"/>
      <c r="J12" s="74"/>
      <c r="K12" s="74"/>
      <c r="L12" s="74"/>
      <c r="M12" s="74"/>
      <c r="N12" s="229"/>
      <c r="O12" s="230"/>
      <c r="P12" s="230"/>
      <c r="Q12" s="230"/>
      <c r="R12" s="231"/>
      <c r="S12" s="52">
        <f>IF(AND(B12&lt;&gt;"", B12 &lt;&gt; "Actions"),1,0)</f>
        <v>0</v>
      </c>
      <c r="T12" s="32" t="e">
        <f>IF(AND(#REF!="Yes"),1,0)</f>
        <v>#REF!</v>
      </c>
      <c r="U12" s="32" t="e">
        <f>IF(AND(#REF!&lt;&gt;"", B12 &lt;&gt; "Actions"),1,0)</f>
        <v>#REF!</v>
      </c>
      <c r="Y12"/>
    </row>
    <row r="13" spans="2:25" s="33" customFormat="1"/>
    <row r="14" spans="2:25" s="33" customFormat="1"/>
    <row r="15" spans="2:25" s="33" customFormat="1"/>
    <row r="16" spans="2:25"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sheetData>
  <mergeCells count="5">
    <mergeCell ref="B1:M1"/>
    <mergeCell ref="N1:R1"/>
    <mergeCell ref="N3:R3"/>
    <mergeCell ref="N4:R4"/>
    <mergeCell ref="N12:R12"/>
  </mergeCells>
  <phoneticPr fontId="2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E131-F177-6A4A-9A65-FE4127B430A9}">
  <dimension ref="A1:P144"/>
  <sheetViews>
    <sheetView showGridLines="0" tabSelected="1" topLeftCell="C1" workbookViewId="0">
      <pane ySplit="2" topLeftCell="A11" activePane="bottomLeft" state="frozen"/>
      <selection pane="bottomLeft" activeCell="M34" sqref="M34"/>
    </sheetView>
  </sheetViews>
  <sheetFormatPr baseColWidth="10" defaultColWidth="8.83203125" defaultRowHeight="15"/>
  <cols>
    <col min="1" max="1" width="4" style="33" customWidth="1"/>
    <col min="2" max="2" width="13.33203125" customWidth="1"/>
    <col min="3" max="4" width="41.33203125" customWidth="1"/>
    <col min="5" max="5" width="12.6640625" style="33" customWidth="1"/>
    <col min="6" max="6" width="13.6640625" style="33" customWidth="1"/>
    <col min="7" max="7" width="12.5" style="33" customWidth="1"/>
    <col min="8" max="8" width="14" style="33" customWidth="1"/>
    <col min="9" max="9" width="15.5" style="33" customWidth="1"/>
    <col min="10" max="12" width="0" style="33" hidden="1" customWidth="1"/>
    <col min="13" max="13" width="15.1640625" style="33" customWidth="1"/>
    <col min="14" max="14" width="9.1640625" style="33" bestFit="1" customWidth="1"/>
    <col min="15" max="15" width="8.83203125" style="33"/>
  </cols>
  <sheetData>
    <row r="1" spans="2:16" ht="46.5" customHeight="1" thickBot="1">
      <c r="B1" s="228" t="s">
        <v>577</v>
      </c>
      <c r="C1" s="228"/>
      <c r="D1" s="228"/>
      <c r="E1" s="204"/>
      <c r="F1" s="204"/>
      <c r="G1" s="204"/>
      <c r="H1" s="204"/>
      <c r="I1" s="204"/>
      <c r="J1" s="32"/>
      <c r="K1" s="32"/>
    </row>
    <row r="2" spans="2:16" s="33" customFormat="1" ht="20" thickBot="1">
      <c r="B2" s="56"/>
      <c r="C2" s="56"/>
      <c r="D2" s="56"/>
      <c r="K2" s="53" t="e">
        <f>(SUM(K4:K9)/SUM(J4:J9))*5</f>
        <v>#REF!</v>
      </c>
    </row>
    <row r="3" spans="2:16" ht="16.5" customHeight="1" thickBot="1">
      <c r="B3" s="55" t="s">
        <v>19</v>
      </c>
      <c r="C3" s="55" t="s">
        <v>578</v>
      </c>
      <c r="D3" s="55" t="s">
        <v>423</v>
      </c>
      <c r="E3" s="205" t="s">
        <v>28</v>
      </c>
      <c r="F3" s="205"/>
      <c r="G3" s="205"/>
      <c r="H3" s="205"/>
      <c r="I3" s="205"/>
    </row>
    <row r="4" spans="2:16" ht="17" thickBot="1">
      <c r="B4" s="41" t="s">
        <v>29</v>
      </c>
      <c r="C4" s="41" t="s">
        <v>68</v>
      </c>
      <c r="D4" s="42" t="s">
        <v>420</v>
      </c>
      <c r="E4" s="229"/>
      <c r="F4" s="230"/>
      <c r="G4" s="230"/>
      <c r="H4" s="230"/>
      <c r="I4" s="231"/>
      <c r="J4" s="52">
        <f>IF(AND(B4&lt;&gt;"", B4 &lt;&gt; "Actions"),1,0)</f>
        <v>1</v>
      </c>
      <c r="K4" s="32" t="e">
        <f>IF(AND(#REF!="Yes"),1,0)</f>
        <v>#REF!</v>
      </c>
      <c r="L4" s="32" t="e">
        <f>IF(AND(#REF!&lt;&gt;"", B4 &lt;&gt; "Actions"),1,0)</f>
        <v>#REF!</v>
      </c>
    </row>
    <row r="5" spans="2:16" s="33" customFormat="1" ht="17" thickBot="1">
      <c r="B5" s="41" t="s">
        <v>31</v>
      </c>
      <c r="C5" s="41" t="s">
        <v>53</v>
      </c>
      <c r="D5" s="42" t="s">
        <v>416</v>
      </c>
      <c r="E5" s="75"/>
      <c r="F5" s="76"/>
      <c r="G5" s="76"/>
      <c r="H5" s="76"/>
      <c r="I5" s="77"/>
      <c r="J5" s="52"/>
      <c r="K5" s="32"/>
      <c r="L5" s="32"/>
      <c r="P5"/>
    </row>
    <row r="6" spans="2:16" s="33" customFormat="1" ht="16" thickBot="1">
      <c r="B6" s="41"/>
      <c r="C6" s="41"/>
      <c r="D6" s="42"/>
      <c r="E6" s="75"/>
      <c r="F6" s="76"/>
      <c r="G6" s="76"/>
      <c r="H6" s="76"/>
      <c r="I6" s="77"/>
      <c r="J6" s="52"/>
      <c r="K6" s="32"/>
      <c r="L6" s="32"/>
      <c r="P6"/>
    </row>
    <row r="7" spans="2:16" s="33" customFormat="1" ht="16" thickBot="1">
      <c r="B7" s="41"/>
      <c r="C7" s="51"/>
      <c r="D7" s="42"/>
      <c r="E7" s="75"/>
      <c r="F7" s="76"/>
      <c r="G7" s="76"/>
      <c r="H7" s="76"/>
      <c r="I7" s="77"/>
      <c r="J7" s="52"/>
      <c r="K7" s="32"/>
      <c r="L7" s="32"/>
      <c r="P7"/>
    </row>
    <row r="8" spans="2:16" s="33" customFormat="1" ht="16" thickBot="1">
      <c r="B8" s="41"/>
      <c r="C8" s="52"/>
      <c r="D8" s="42"/>
      <c r="E8" s="75"/>
      <c r="F8" s="76"/>
      <c r="G8" s="76"/>
      <c r="H8" s="76"/>
      <c r="I8" s="77"/>
      <c r="J8" s="52"/>
      <c r="K8" s="32"/>
      <c r="L8" s="32"/>
      <c r="P8"/>
    </row>
    <row r="9" spans="2:16" s="33" customFormat="1" ht="16" thickBot="1">
      <c r="B9" s="41"/>
      <c r="C9" s="51"/>
      <c r="D9" s="74"/>
      <c r="E9" s="229"/>
      <c r="F9" s="230"/>
      <c r="G9" s="230"/>
      <c r="H9" s="230"/>
      <c r="I9" s="231"/>
      <c r="J9" s="52">
        <f>IF(AND(B9&lt;&gt;"", B9 &lt;&gt; "Actions"),1,0)</f>
        <v>0</v>
      </c>
      <c r="K9" s="32" t="e">
        <f>IF(AND(#REF!="Yes"),1,0)</f>
        <v>#REF!</v>
      </c>
      <c r="L9" s="32" t="e">
        <f>IF(AND(#REF!&lt;&gt;"", B9 &lt;&gt; "Actions"),1,0)</f>
        <v>#REF!</v>
      </c>
      <c r="P9"/>
    </row>
    <row r="10" spans="2:16" s="33" customFormat="1"/>
    <row r="11" spans="2:16" s="33" customFormat="1"/>
    <row r="12" spans="2:16" s="33" customFormat="1"/>
    <row r="13" spans="2:16" s="33" customFormat="1">
      <c r="D13" s="245" t="s">
        <v>601</v>
      </c>
      <c r="E13" s="245" t="s">
        <v>602</v>
      </c>
      <c r="F13" s="245" t="s">
        <v>603</v>
      </c>
      <c r="G13" s="33" t="s">
        <v>600</v>
      </c>
    </row>
    <row r="14" spans="2:16" s="33" customFormat="1">
      <c r="D14" s="243">
        <v>86000</v>
      </c>
      <c r="E14" s="244">
        <f>D14-35000</f>
        <v>51000</v>
      </c>
      <c r="F14" s="244">
        <f>E14-10000</f>
        <v>41000</v>
      </c>
      <c r="G14" s="244">
        <f>F14-10000</f>
        <v>31000</v>
      </c>
    </row>
    <row r="15" spans="2:16" s="33" customFormat="1">
      <c r="D15" s="243">
        <f>D14/12</f>
        <v>7166.666666666667</v>
      </c>
      <c r="E15" s="243">
        <f>E14/12</f>
        <v>4250</v>
      </c>
      <c r="F15" s="244">
        <f>F14/12</f>
        <v>3416.6666666666665</v>
      </c>
      <c r="G15" s="244">
        <f>G14/12</f>
        <v>2583.3333333333335</v>
      </c>
    </row>
    <row r="16" spans="2:16" s="33" customFormat="1"/>
    <row r="17" spans="4:13" s="33" customFormat="1"/>
    <row r="18" spans="4:13" s="33" customFormat="1">
      <c r="D18" s="246" t="s">
        <v>604</v>
      </c>
      <c r="E18" s="246" t="s">
        <v>605</v>
      </c>
      <c r="F18" s="246" t="s">
        <v>606</v>
      </c>
      <c r="G18" s="246" t="s">
        <v>607</v>
      </c>
      <c r="H18" s="246" t="s">
        <v>608</v>
      </c>
    </row>
    <row r="19" spans="4:13" s="33" customFormat="1">
      <c r="D19" s="246"/>
      <c r="E19" s="246"/>
      <c r="F19" s="246"/>
      <c r="G19" s="246"/>
      <c r="H19" s="246"/>
      <c r="I19" s="33" t="s">
        <v>621</v>
      </c>
    </row>
    <row r="20" spans="4:13" s="33" customFormat="1">
      <c r="D20" s="247" t="s">
        <v>609</v>
      </c>
      <c r="E20" s="248">
        <v>7.9950000000000001</v>
      </c>
      <c r="F20" s="247">
        <v>2</v>
      </c>
      <c r="G20" s="247" t="s">
        <v>610</v>
      </c>
      <c r="H20" s="248">
        <v>15990</v>
      </c>
    </row>
    <row r="21" spans="4:13" s="33" customFormat="1">
      <c r="D21" s="247"/>
      <c r="E21" s="248"/>
      <c r="F21" s="247"/>
      <c r="G21" s="247"/>
      <c r="H21" s="248"/>
      <c r="I21" s="250">
        <f>H20/F20</f>
        <v>7995</v>
      </c>
      <c r="M21" s="251">
        <f>I21</f>
        <v>7995</v>
      </c>
    </row>
    <row r="22" spans="4:13" s="33" customFormat="1">
      <c r="D22" s="247" t="s">
        <v>611</v>
      </c>
      <c r="E22" s="248">
        <v>6.9950000000000001</v>
      </c>
      <c r="F22" s="247">
        <v>0</v>
      </c>
      <c r="G22" s="249"/>
      <c r="H22" s="247" t="s">
        <v>612</v>
      </c>
      <c r="I22" s="250"/>
      <c r="M22" s="251"/>
    </row>
    <row r="23" spans="4:13" s="33" customFormat="1">
      <c r="D23" s="247"/>
      <c r="E23" s="248"/>
      <c r="F23" s="247"/>
      <c r="G23" s="249"/>
      <c r="H23" s="247"/>
      <c r="I23" s="250"/>
      <c r="M23" s="251"/>
    </row>
    <row r="24" spans="4:13" s="33" customFormat="1">
      <c r="D24" s="247" t="s">
        <v>613</v>
      </c>
      <c r="E24" s="248">
        <v>9.9949999999999992</v>
      </c>
      <c r="F24" s="247">
        <v>1</v>
      </c>
      <c r="G24" s="247" t="s">
        <v>610</v>
      </c>
      <c r="H24" s="248">
        <v>9995</v>
      </c>
      <c r="I24" s="250"/>
      <c r="M24" s="251"/>
    </row>
    <row r="25" spans="4:13" s="33" customFormat="1">
      <c r="D25" s="247"/>
      <c r="E25" s="248"/>
      <c r="F25" s="247"/>
      <c r="G25" s="247"/>
      <c r="H25" s="248"/>
      <c r="I25" s="250">
        <f t="shared" ref="I22:I33" si="0">H24/F24</f>
        <v>9995</v>
      </c>
      <c r="M25" s="251"/>
    </row>
    <row r="26" spans="4:13" s="33" customFormat="1">
      <c r="D26" s="247" t="s">
        <v>614</v>
      </c>
      <c r="E26" s="248">
        <v>9.9949999999999992</v>
      </c>
      <c r="F26" s="247">
        <v>0</v>
      </c>
      <c r="G26" s="247" t="s">
        <v>610</v>
      </c>
      <c r="H26" s="247" t="s">
        <v>612</v>
      </c>
      <c r="I26" s="250"/>
      <c r="M26" s="251"/>
    </row>
    <row r="27" spans="4:13" s="33" customFormat="1">
      <c r="D27" s="247"/>
      <c r="E27" s="248"/>
      <c r="F27" s="247"/>
      <c r="G27" s="247"/>
      <c r="H27" s="247"/>
      <c r="I27" s="250"/>
      <c r="M27" s="251"/>
    </row>
    <row r="28" spans="4:13" s="33" customFormat="1">
      <c r="D28" s="247" t="s">
        <v>615</v>
      </c>
      <c r="E28" s="248">
        <v>19.995000000000001</v>
      </c>
      <c r="F28" s="247">
        <v>1</v>
      </c>
      <c r="G28" s="247" t="s">
        <v>616</v>
      </c>
      <c r="H28" s="248">
        <v>19995</v>
      </c>
      <c r="I28" s="250"/>
      <c r="M28" s="251"/>
    </row>
    <row r="29" spans="4:13" s="33" customFormat="1">
      <c r="D29" s="247"/>
      <c r="E29" s="248"/>
      <c r="F29" s="247"/>
      <c r="G29" s="247"/>
      <c r="H29" s="248"/>
      <c r="I29" s="250">
        <f t="shared" si="0"/>
        <v>19995</v>
      </c>
      <c r="M29" s="251">
        <f>I29</f>
        <v>19995</v>
      </c>
    </row>
    <row r="30" spans="4:13" s="33" customFormat="1">
      <c r="D30" s="247" t="s">
        <v>617</v>
      </c>
      <c r="E30" s="248">
        <v>35</v>
      </c>
      <c r="F30" s="247">
        <v>1</v>
      </c>
      <c r="G30" s="247" t="s">
        <v>618</v>
      </c>
      <c r="H30" s="248">
        <v>35000</v>
      </c>
      <c r="I30" s="250"/>
      <c r="M30" s="251"/>
    </row>
    <row r="31" spans="4:13" s="33" customFormat="1">
      <c r="D31" s="247"/>
      <c r="E31" s="248"/>
      <c r="F31" s="247"/>
      <c r="G31" s="247"/>
      <c r="H31" s="248"/>
      <c r="I31" s="250">
        <f t="shared" si="0"/>
        <v>35000</v>
      </c>
      <c r="M31" s="251"/>
    </row>
    <row r="32" spans="4:13" s="33" customFormat="1">
      <c r="D32" s="247" t="s">
        <v>619</v>
      </c>
      <c r="E32" s="248">
        <v>5.5</v>
      </c>
      <c r="F32" s="247">
        <v>1</v>
      </c>
      <c r="G32" s="247" t="s">
        <v>620</v>
      </c>
      <c r="H32" s="248">
        <v>5500</v>
      </c>
      <c r="I32" s="250"/>
      <c r="M32" s="251"/>
    </row>
    <row r="33" spans="4:14" s="33" customFormat="1">
      <c r="D33" s="247"/>
      <c r="E33" s="248"/>
      <c r="F33" s="247"/>
      <c r="G33" s="247"/>
      <c r="H33" s="248"/>
      <c r="I33" s="250">
        <f t="shared" si="0"/>
        <v>5500</v>
      </c>
      <c r="M33" s="251">
        <f>I33</f>
        <v>5500</v>
      </c>
    </row>
    <row r="34" spans="4:14" s="33" customFormat="1">
      <c r="D34"/>
      <c r="E34"/>
      <c r="F34"/>
      <c r="G34"/>
      <c r="H34"/>
      <c r="M34" s="251">
        <f>M33+M29+M21</f>
        <v>33490</v>
      </c>
      <c r="N34" s="250">
        <f>M34*20%</f>
        <v>6698</v>
      </c>
    </row>
    <row r="35" spans="4:14" s="33" customFormat="1">
      <c r="D35"/>
      <c r="E35"/>
      <c r="F35"/>
      <c r="G35"/>
      <c r="H35"/>
      <c r="I35" s="33" t="s">
        <v>622</v>
      </c>
      <c r="M35" s="250">
        <f>M34/12</f>
        <v>2790.8333333333335</v>
      </c>
    </row>
    <row r="36" spans="4:14" s="33" customFormat="1">
      <c r="D36"/>
      <c r="E36"/>
      <c r="F36"/>
      <c r="G36"/>
      <c r="H36"/>
      <c r="M36" s="250">
        <f>M35*4000</f>
        <v>11163333.333333334</v>
      </c>
    </row>
    <row r="37" spans="4:14" s="33" customFormat="1">
      <c r="D37"/>
      <c r="E37"/>
      <c r="F37"/>
      <c r="G37"/>
      <c r="H37"/>
    </row>
    <row r="38" spans="4:14" s="33" customFormat="1"/>
    <row r="39" spans="4:14" s="33" customFormat="1"/>
    <row r="40" spans="4:14" s="33" customFormat="1"/>
    <row r="41" spans="4:14" s="33" customFormat="1"/>
    <row r="42" spans="4:14" s="33" customFormat="1"/>
    <row r="43" spans="4:14" s="33" customFormat="1"/>
    <row r="44" spans="4:14" s="33" customFormat="1"/>
    <row r="45" spans="4:14" s="33" customFormat="1"/>
    <row r="46" spans="4:14" s="33" customFormat="1"/>
    <row r="47" spans="4:14" s="33" customFormat="1"/>
    <row r="48" spans="4:14"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sheetData>
  <mergeCells count="45">
    <mergeCell ref="D32:D33"/>
    <mergeCell ref="E32:E33"/>
    <mergeCell ref="F32:F33"/>
    <mergeCell ref="G32:G33"/>
    <mergeCell ref="H32:H33"/>
    <mergeCell ref="D30:D31"/>
    <mergeCell ref="E30:E31"/>
    <mergeCell ref="F30:F31"/>
    <mergeCell ref="G30:G31"/>
    <mergeCell ref="H30:H31"/>
    <mergeCell ref="D28:D29"/>
    <mergeCell ref="E28:E29"/>
    <mergeCell ref="F28:F29"/>
    <mergeCell ref="G28:G29"/>
    <mergeCell ref="H28:H29"/>
    <mergeCell ref="D26:D27"/>
    <mergeCell ref="E26:E27"/>
    <mergeCell ref="F26:F27"/>
    <mergeCell ref="G26:G27"/>
    <mergeCell ref="H26:H27"/>
    <mergeCell ref="D24:D25"/>
    <mergeCell ref="E24:E25"/>
    <mergeCell ref="F24:F25"/>
    <mergeCell ref="G24:G25"/>
    <mergeCell ref="H24:H25"/>
    <mergeCell ref="D22:D23"/>
    <mergeCell ref="E22:E23"/>
    <mergeCell ref="F22:F23"/>
    <mergeCell ref="G22:G23"/>
    <mergeCell ref="H22:H23"/>
    <mergeCell ref="D20:D21"/>
    <mergeCell ref="E20:E21"/>
    <mergeCell ref="F20:F21"/>
    <mergeCell ref="G20:G21"/>
    <mergeCell ref="H20:H21"/>
    <mergeCell ref="D18:D19"/>
    <mergeCell ref="E18:E19"/>
    <mergeCell ref="F18:F19"/>
    <mergeCell ref="G18:G19"/>
    <mergeCell ref="H18:H19"/>
    <mergeCell ref="B1:D1"/>
    <mergeCell ref="E1:I1"/>
    <mergeCell ref="E3:I3"/>
    <mergeCell ref="E4:I4"/>
    <mergeCell ref="E9:I9"/>
  </mergeCells>
  <phoneticPr fontId="2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EAC25-6D48-4C41-B3A7-DE485900BECE}">
  <dimension ref="A1:O28"/>
  <sheetViews>
    <sheetView topLeftCell="A6" workbookViewId="0">
      <selection activeCell="F20" sqref="F20"/>
    </sheetView>
  </sheetViews>
  <sheetFormatPr baseColWidth="10" defaultColWidth="11.5" defaultRowHeight="15"/>
  <cols>
    <col min="3" max="3" width="24.5" customWidth="1"/>
    <col min="4" max="4" width="34.6640625" customWidth="1"/>
    <col min="5" max="5" width="16.33203125" customWidth="1"/>
    <col min="6" max="7" width="12.83203125" customWidth="1"/>
    <col min="9" max="9" width="13.33203125" customWidth="1"/>
  </cols>
  <sheetData>
    <row r="1" spans="1:15" ht="16">
      <c r="A1" s="57"/>
      <c r="B1" s="57"/>
      <c r="C1" s="57"/>
      <c r="D1" s="57"/>
      <c r="E1" s="57"/>
      <c r="F1" s="57"/>
      <c r="G1" s="57"/>
      <c r="H1" s="57"/>
      <c r="I1" s="57"/>
      <c r="J1" s="57"/>
      <c r="K1" s="57"/>
      <c r="L1" s="57"/>
      <c r="M1" s="57"/>
      <c r="N1" s="57"/>
      <c r="O1" s="58"/>
    </row>
    <row r="2" spans="1:15" ht="34">
      <c r="A2" s="57"/>
      <c r="B2" s="234" t="s">
        <v>424</v>
      </c>
      <c r="C2" s="235"/>
      <c r="D2" s="236"/>
      <c r="E2" s="59"/>
      <c r="F2" s="59"/>
      <c r="G2" s="59"/>
      <c r="H2" s="60"/>
      <c r="I2" s="60"/>
      <c r="J2" s="60"/>
      <c r="K2" s="60"/>
      <c r="L2" s="60"/>
      <c r="M2" s="60"/>
      <c r="N2" s="60"/>
      <c r="O2" s="58"/>
    </row>
    <row r="3" spans="1:15" ht="19">
      <c r="A3" s="57"/>
      <c r="B3" s="61"/>
      <c r="C3" s="61"/>
      <c r="D3" s="61"/>
      <c r="E3" s="61"/>
      <c r="F3" s="61"/>
      <c r="G3" s="61"/>
      <c r="H3" s="62"/>
      <c r="I3" s="62"/>
      <c r="J3" s="62"/>
      <c r="K3" s="62"/>
      <c r="L3" s="62"/>
      <c r="M3" s="62"/>
      <c r="N3" s="62"/>
      <c r="O3" s="58"/>
    </row>
    <row r="4" spans="1:15" ht="16">
      <c r="A4" s="57"/>
      <c r="B4" s="60"/>
      <c r="C4" s="60"/>
      <c r="D4" s="60"/>
      <c r="E4" s="60"/>
      <c r="F4" s="60"/>
      <c r="G4" s="60"/>
      <c r="H4" s="60"/>
      <c r="I4" s="60"/>
      <c r="J4" s="60"/>
      <c r="K4" s="60"/>
      <c r="L4" s="60"/>
      <c r="M4" s="60"/>
      <c r="N4" s="60"/>
      <c r="O4" s="58"/>
    </row>
    <row r="5" spans="1:15" ht="16">
      <c r="A5" s="63"/>
      <c r="B5" s="64"/>
      <c r="C5" s="64"/>
      <c r="D5" s="64"/>
      <c r="E5" s="64"/>
      <c r="F5" s="64"/>
      <c r="G5" s="64"/>
      <c r="H5" s="60"/>
      <c r="I5" s="60"/>
      <c r="J5" s="60"/>
      <c r="K5" s="60"/>
      <c r="L5" s="60"/>
      <c r="M5" s="60"/>
      <c r="N5" s="60"/>
      <c r="O5" s="58"/>
    </row>
    <row r="6" spans="1:15" ht="16">
      <c r="A6" s="63"/>
      <c r="B6" s="64"/>
      <c r="C6" s="64"/>
      <c r="D6" s="64"/>
      <c r="E6" s="64"/>
      <c r="F6" s="64"/>
      <c r="G6" s="64"/>
      <c r="H6" s="60"/>
      <c r="I6" s="60"/>
      <c r="J6" s="60"/>
      <c r="K6" s="60"/>
      <c r="L6" s="60"/>
      <c r="M6" s="60"/>
      <c r="N6" s="60"/>
      <c r="O6" s="58"/>
    </row>
    <row r="7" spans="1:15" ht="16">
      <c r="A7" s="63"/>
      <c r="B7" s="63"/>
      <c r="C7" s="63"/>
      <c r="D7" s="63"/>
      <c r="E7" s="63"/>
      <c r="F7" s="63"/>
      <c r="G7" s="63"/>
      <c r="H7" s="65"/>
      <c r="I7" s="65"/>
      <c r="J7" s="65"/>
      <c r="K7" s="65"/>
      <c r="L7" s="65"/>
      <c r="M7" s="65"/>
      <c r="N7" s="65"/>
      <c r="O7" s="58"/>
    </row>
    <row r="8" spans="1:15" ht="16">
      <c r="A8" s="63"/>
      <c r="B8" s="232" t="s">
        <v>101</v>
      </c>
      <c r="C8" s="233"/>
      <c r="D8" s="233"/>
      <c r="E8" s="233"/>
      <c r="F8" s="233"/>
      <c r="G8" s="233"/>
      <c r="H8" s="233"/>
      <c r="I8" s="233"/>
      <c r="J8" s="233"/>
      <c r="K8" s="233"/>
      <c r="L8" s="233"/>
      <c r="M8" s="233"/>
      <c r="N8" s="66"/>
      <c r="O8" s="58"/>
    </row>
    <row r="9" spans="1:15" ht="34">
      <c r="A9" s="63"/>
      <c r="B9" s="67" t="s">
        <v>19</v>
      </c>
      <c r="C9" s="67" t="s">
        <v>122</v>
      </c>
      <c r="D9" s="67" t="s">
        <v>425</v>
      </c>
      <c r="E9" s="67" t="s">
        <v>426</v>
      </c>
      <c r="F9" s="67" t="s">
        <v>427</v>
      </c>
      <c r="G9" s="67" t="s">
        <v>428</v>
      </c>
      <c r="H9" s="67" t="s">
        <v>429</v>
      </c>
      <c r="I9" s="68" t="s">
        <v>430</v>
      </c>
      <c r="J9" s="68" t="s">
        <v>81</v>
      </c>
      <c r="K9" s="68" t="s">
        <v>431</v>
      </c>
      <c r="L9" s="68" t="s">
        <v>432</v>
      </c>
      <c r="M9" s="68" t="s">
        <v>433</v>
      </c>
      <c r="N9" s="68" t="s">
        <v>434</v>
      </c>
      <c r="O9" s="58"/>
    </row>
    <row r="10" spans="1:15" ht="16">
      <c r="A10" s="63"/>
      <c r="B10" s="69">
        <v>1</v>
      </c>
      <c r="C10" s="69"/>
      <c r="D10" s="69" t="s">
        <v>583</v>
      </c>
      <c r="E10" s="69"/>
      <c r="F10" s="69"/>
      <c r="G10" s="69"/>
      <c r="H10" s="69"/>
      <c r="I10" s="69"/>
      <c r="J10" s="69"/>
      <c r="K10" s="69"/>
      <c r="L10" s="69"/>
      <c r="M10" s="69"/>
      <c r="N10" s="70"/>
      <c r="O10" s="58"/>
    </row>
    <row r="11" spans="1:15" ht="16">
      <c r="A11" s="63"/>
      <c r="B11" s="71">
        <v>2</v>
      </c>
      <c r="C11" s="71"/>
      <c r="D11" s="71"/>
      <c r="E11" s="69"/>
      <c r="F11" s="69"/>
      <c r="G11" s="69"/>
      <c r="H11" s="71"/>
      <c r="I11" s="71"/>
      <c r="J11" s="69"/>
      <c r="K11" s="71"/>
      <c r="L11" s="71"/>
      <c r="M11" s="71"/>
      <c r="N11" s="72"/>
      <c r="O11" s="58"/>
    </row>
    <row r="12" spans="1:15" ht="16">
      <c r="A12" s="63"/>
      <c r="B12" s="71"/>
      <c r="C12" s="71"/>
      <c r="D12" s="71"/>
      <c r="E12" s="69"/>
      <c r="F12" s="69"/>
      <c r="G12" s="69"/>
      <c r="H12" s="71"/>
      <c r="I12" s="71"/>
      <c r="J12" s="69"/>
      <c r="K12" s="71"/>
      <c r="L12" s="71"/>
      <c r="M12" s="71"/>
      <c r="N12" s="72"/>
      <c r="O12" s="58"/>
    </row>
    <row r="13" spans="1:15" ht="16">
      <c r="A13" s="63"/>
      <c r="B13" s="71"/>
      <c r="C13" s="71"/>
      <c r="D13" s="71" t="s">
        <v>584</v>
      </c>
      <c r="E13" s="69"/>
      <c r="F13" s="69"/>
      <c r="G13" s="69"/>
      <c r="H13" s="71"/>
      <c r="I13" s="71"/>
      <c r="J13" s="69"/>
      <c r="K13" s="71"/>
      <c r="L13" s="71"/>
      <c r="M13" s="71"/>
      <c r="N13" s="72"/>
      <c r="O13" s="58"/>
    </row>
    <row r="14" spans="1:15" ht="16">
      <c r="A14" s="63"/>
      <c r="B14" s="71"/>
      <c r="C14" s="71"/>
      <c r="D14" s="71"/>
      <c r="E14" s="69"/>
      <c r="F14" s="69"/>
      <c r="G14" s="69"/>
      <c r="H14" s="71"/>
      <c r="I14" s="71"/>
      <c r="J14" s="69"/>
      <c r="K14" s="71"/>
      <c r="L14" s="71"/>
      <c r="M14" s="71"/>
      <c r="N14" s="72"/>
      <c r="O14" s="58"/>
    </row>
    <row r="15" spans="1:15" ht="16">
      <c r="A15" s="57"/>
      <c r="B15" s="71"/>
      <c r="C15" s="71"/>
      <c r="D15" s="71"/>
      <c r="E15" s="69"/>
      <c r="F15" s="69"/>
      <c r="G15" s="69"/>
      <c r="H15" s="71"/>
      <c r="I15" s="71"/>
      <c r="J15" s="69"/>
      <c r="K15" s="71"/>
      <c r="L15" s="71"/>
      <c r="M15" s="71"/>
      <c r="N15" s="72"/>
      <c r="O15" s="58"/>
    </row>
    <row r="16" spans="1:15" ht="16">
      <c r="A16" s="58"/>
      <c r="B16" s="58"/>
      <c r="C16" s="58"/>
      <c r="D16" s="58"/>
      <c r="E16" s="58"/>
      <c r="F16" s="58"/>
      <c r="G16" s="58"/>
      <c r="H16" s="58"/>
      <c r="I16" s="58"/>
      <c r="J16" s="58"/>
      <c r="K16" s="58"/>
      <c r="L16" s="58"/>
      <c r="M16" s="58"/>
      <c r="N16" s="58"/>
      <c r="O16" s="58"/>
    </row>
    <row r="19" spans="2:5">
      <c r="B19" s="34" t="s">
        <v>585</v>
      </c>
      <c r="C19" s="34" t="s">
        <v>586</v>
      </c>
      <c r="D19" s="34" t="s">
        <v>587</v>
      </c>
    </row>
    <row r="20" spans="2:5">
      <c r="B20" s="34"/>
      <c r="C20" s="34" t="s">
        <v>590</v>
      </c>
      <c r="D20" s="34"/>
      <c r="E20" s="151" t="s">
        <v>591</v>
      </c>
    </row>
    <row r="21" spans="2:5">
      <c r="B21" s="152"/>
      <c r="C21" s="34"/>
      <c r="D21" s="153"/>
    </row>
    <row r="22" spans="2:5">
      <c r="B22" s="237"/>
      <c r="C22" s="238"/>
      <c r="D22" s="239"/>
    </row>
    <row r="23" spans="2:5">
      <c r="B23" s="240"/>
      <c r="C23" s="241"/>
      <c r="D23" s="242"/>
    </row>
    <row r="24" spans="2:5">
      <c r="B24" s="34" t="s">
        <v>531</v>
      </c>
      <c r="C24" s="34" t="s">
        <v>588</v>
      </c>
      <c r="D24" s="34"/>
    </row>
    <row r="25" spans="2:5">
      <c r="B25" s="34"/>
      <c r="C25" s="34" t="s">
        <v>589</v>
      </c>
      <c r="D25" s="34"/>
    </row>
    <row r="26" spans="2:5">
      <c r="B26" s="152"/>
      <c r="C26" s="34"/>
      <c r="D26" s="153"/>
    </row>
    <row r="27" spans="2:5">
      <c r="B27" s="237"/>
      <c r="C27" s="238"/>
      <c r="D27" s="239"/>
    </row>
    <row r="28" spans="2:5">
      <c r="B28" s="240"/>
      <c r="C28" s="241"/>
      <c r="D28" s="242"/>
    </row>
  </sheetData>
  <mergeCells count="4">
    <mergeCell ref="B8:M8"/>
    <mergeCell ref="B2:D2"/>
    <mergeCell ref="B22:D23"/>
    <mergeCell ref="B27:D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06462-728E-9246-A2F0-E53E72F20126}">
  <dimension ref="A1:M417"/>
  <sheetViews>
    <sheetView workbookViewId="0">
      <selection activeCell="G4" sqref="G4"/>
    </sheetView>
  </sheetViews>
  <sheetFormatPr baseColWidth="10" defaultRowHeight="15"/>
  <cols>
    <col min="2" max="13" width="25.1640625" customWidth="1"/>
  </cols>
  <sheetData>
    <row r="1" spans="1:13" ht="35" thickBot="1">
      <c r="A1" s="124"/>
      <c r="B1" s="181" t="s">
        <v>441</v>
      </c>
      <c r="C1" s="182"/>
      <c r="D1" s="182"/>
      <c r="E1" s="182"/>
      <c r="F1" s="182"/>
      <c r="G1" s="182"/>
      <c r="H1" s="183"/>
      <c r="I1" s="126"/>
      <c r="J1" s="127"/>
      <c r="K1" s="127"/>
      <c r="L1" s="127"/>
      <c r="M1" s="127"/>
    </row>
    <row r="2" spans="1:13" ht="20" thickBot="1">
      <c r="A2" s="124"/>
      <c r="B2" s="128"/>
      <c r="C2" s="128"/>
      <c r="D2" s="128"/>
      <c r="E2" s="128"/>
      <c r="F2" s="128"/>
      <c r="G2" s="128"/>
      <c r="H2" s="129"/>
      <c r="I2" s="125"/>
      <c r="J2" s="125"/>
      <c r="K2" s="125"/>
      <c r="L2" s="125"/>
      <c r="M2" s="125"/>
    </row>
    <row r="3" spans="1:13" ht="18" thickBot="1">
      <c r="A3" s="124"/>
      <c r="B3" s="130" t="s">
        <v>486</v>
      </c>
      <c r="C3" s="130" t="s">
        <v>38</v>
      </c>
      <c r="D3" s="130" t="s">
        <v>442</v>
      </c>
      <c r="E3" s="130" t="s">
        <v>491</v>
      </c>
      <c r="F3" s="130" t="s">
        <v>4</v>
      </c>
      <c r="G3" s="130" t="s">
        <v>598</v>
      </c>
      <c r="H3" s="130" t="s">
        <v>443</v>
      </c>
      <c r="I3" s="184" t="s">
        <v>28</v>
      </c>
      <c r="J3" s="185"/>
      <c r="K3" s="185"/>
      <c r="L3" s="185"/>
      <c r="M3" s="186"/>
    </row>
    <row r="4" spans="1:13" ht="33" thickBot="1">
      <c r="A4" s="124"/>
      <c r="B4" s="187" t="s">
        <v>444</v>
      </c>
      <c r="C4" s="131" t="s">
        <v>445</v>
      </c>
      <c r="D4" s="131" t="s">
        <v>446</v>
      </c>
      <c r="E4" s="131"/>
      <c r="F4" s="132" t="s">
        <v>447</v>
      </c>
      <c r="G4" s="164"/>
      <c r="H4" s="133" t="s">
        <v>448</v>
      </c>
      <c r="I4" s="190"/>
      <c r="J4" s="191"/>
      <c r="K4" s="191"/>
      <c r="L4" s="191"/>
      <c r="M4" s="191"/>
    </row>
    <row r="5" spans="1:13" ht="17" thickBot="1">
      <c r="A5" s="124"/>
      <c r="B5" s="188"/>
      <c r="C5" s="135" t="s">
        <v>449</v>
      </c>
      <c r="D5" s="135" t="s">
        <v>450</v>
      </c>
      <c r="E5" s="135"/>
      <c r="F5" s="132"/>
      <c r="G5" s="164"/>
      <c r="H5" s="133"/>
      <c r="I5" s="190"/>
      <c r="J5" s="191"/>
      <c r="K5" s="191"/>
      <c r="L5" s="191"/>
      <c r="M5" s="191"/>
    </row>
    <row r="6" spans="1:13" ht="16" thickBot="1">
      <c r="A6" s="124"/>
      <c r="B6" s="189"/>
      <c r="C6" s="135"/>
      <c r="D6" s="135"/>
      <c r="E6" s="135"/>
      <c r="F6" s="51"/>
      <c r="G6" s="142"/>
      <c r="H6" s="136"/>
      <c r="I6" s="192"/>
      <c r="J6" s="191"/>
      <c r="K6" s="191"/>
      <c r="L6" s="191"/>
      <c r="M6" s="191"/>
    </row>
    <row r="7" spans="1:13" ht="18" customHeight="1" thickBot="1">
      <c r="A7" s="124"/>
      <c r="B7" s="193" t="s">
        <v>487</v>
      </c>
      <c r="C7" s="137" t="s">
        <v>488</v>
      </c>
      <c r="D7" s="137" t="s">
        <v>495</v>
      </c>
      <c r="E7" s="137"/>
      <c r="F7" s="132"/>
      <c r="G7" s="164"/>
      <c r="H7" s="133"/>
      <c r="I7" s="190"/>
      <c r="J7" s="191"/>
      <c r="K7" s="191"/>
      <c r="L7" s="191"/>
      <c r="M7" s="191"/>
    </row>
    <row r="8" spans="1:13" ht="18" thickBot="1">
      <c r="A8" s="124"/>
      <c r="B8" s="194"/>
      <c r="C8" s="138" t="s">
        <v>479</v>
      </c>
      <c r="D8" s="137" t="s">
        <v>495</v>
      </c>
      <c r="E8" s="138"/>
      <c r="F8" s="132"/>
      <c r="G8" s="164"/>
      <c r="H8" s="133"/>
      <c r="I8" s="190"/>
      <c r="J8" s="191"/>
      <c r="K8" s="191"/>
      <c r="L8" s="191"/>
      <c r="M8" s="191"/>
    </row>
    <row r="9" spans="1:13" ht="18" thickBot="1">
      <c r="A9" s="124"/>
      <c r="B9" s="194"/>
      <c r="C9" s="138" t="s">
        <v>485</v>
      </c>
      <c r="D9" s="137" t="s">
        <v>495</v>
      </c>
      <c r="E9" s="138"/>
      <c r="F9" s="132"/>
      <c r="G9" s="164"/>
      <c r="H9" s="133"/>
      <c r="I9" s="134"/>
      <c r="J9" s="139"/>
      <c r="K9" s="139"/>
      <c r="L9" s="139"/>
      <c r="M9" s="140"/>
    </row>
    <row r="10" spans="1:13" ht="18" thickBot="1">
      <c r="A10" s="124"/>
      <c r="B10" s="194"/>
      <c r="C10" s="138" t="s">
        <v>492</v>
      </c>
      <c r="D10" s="137" t="s">
        <v>495</v>
      </c>
      <c r="E10" s="138"/>
      <c r="F10" s="132"/>
      <c r="G10" s="164"/>
      <c r="H10" s="133"/>
      <c r="I10" s="134"/>
      <c r="J10" s="139"/>
      <c r="K10" s="139"/>
      <c r="L10" s="139"/>
      <c r="M10" s="140"/>
    </row>
    <row r="11" spans="1:13" ht="17" thickBot="1">
      <c r="A11" s="124"/>
      <c r="B11" s="194"/>
      <c r="C11" s="138" t="s">
        <v>493</v>
      </c>
      <c r="D11" s="138" t="s">
        <v>497</v>
      </c>
      <c r="E11" s="138"/>
      <c r="F11" s="132"/>
      <c r="G11" s="164"/>
      <c r="H11" s="133"/>
      <c r="I11" s="134"/>
      <c r="J11" s="139"/>
      <c r="K11" s="139"/>
      <c r="L11" s="139"/>
      <c r="M11" s="140"/>
    </row>
    <row r="12" spans="1:13" ht="17" thickBot="1">
      <c r="A12" s="124"/>
      <c r="B12" s="195"/>
      <c r="C12" s="138" t="s">
        <v>496</v>
      </c>
      <c r="D12" s="138" t="s">
        <v>480</v>
      </c>
      <c r="E12" s="138"/>
      <c r="F12" s="132"/>
      <c r="G12" s="165"/>
      <c r="H12" s="136"/>
      <c r="I12" s="192"/>
      <c r="J12" s="191"/>
      <c r="K12" s="191"/>
      <c r="L12" s="191"/>
      <c r="M12" s="191"/>
    </row>
    <row r="13" spans="1:13" ht="18" thickBot="1">
      <c r="A13" s="124"/>
      <c r="B13" s="193" t="s">
        <v>451</v>
      </c>
      <c r="C13" s="137" t="s">
        <v>452</v>
      </c>
      <c r="D13" s="137" t="s">
        <v>453</v>
      </c>
      <c r="E13" s="137"/>
      <c r="F13" s="132" t="s">
        <v>452</v>
      </c>
      <c r="G13" s="164"/>
      <c r="H13" s="133"/>
      <c r="I13" s="190"/>
      <c r="J13" s="191"/>
      <c r="K13" s="191"/>
      <c r="L13" s="191"/>
      <c r="M13" s="191"/>
    </row>
    <row r="14" spans="1:13" ht="49" thickBot="1">
      <c r="A14" s="124"/>
      <c r="B14" s="194"/>
      <c r="C14" s="138" t="s">
        <v>454</v>
      </c>
      <c r="D14" s="138" t="s">
        <v>455</v>
      </c>
      <c r="E14" s="138"/>
      <c r="F14" s="132" t="s">
        <v>456</v>
      </c>
      <c r="G14" s="164"/>
      <c r="H14" s="133"/>
      <c r="I14" s="190"/>
      <c r="J14" s="191"/>
      <c r="K14" s="191"/>
      <c r="L14" s="191"/>
      <c r="M14" s="191"/>
    </row>
    <row r="15" spans="1:13" ht="17" thickBot="1">
      <c r="A15" s="124"/>
      <c r="B15" s="194"/>
      <c r="C15" s="138" t="s">
        <v>457</v>
      </c>
      <c r="D15" s="138" t="s">
        <v>455</v>
      </c>
      <c r="E15" s="138"/>
      <c r="F15" s="132" t="s">
        <v>458</v>
      </c>
      <c r="G15" s="164"/>
      <c r="H15" s="133"/>
      <c r="I15" s="134"/>
      <c r="J15" s="139"/>
      <c r="K15" s="139"/>
      <c r="L15" s="139"/>
      <c r="M15" s="140"/>
    </row>
    <row r="16" spans="1:13" ht="17" thickBot="1">
      <c r="A16" s="124"/>
      <c r="B16" s="194"/>
      <c r="C16" s="138" t="s">
        <v>459</v>
      </c>
      <c r="D16" s="138" t="s">
        <v>460</v>
      </c>
      <c r="E16" s="138"/>
      <c r="F16" s="132" t="s">
        <v>461</v>
      </c>
      <c r="G16" s="164"/>
      <c r="H16" s="133"/>
      <c r="I16" s="190"/>
      <c r="J16" s="191"/>
      <c r="K16" s="191"/>
      <c r="L16" s="191"/>
      <c r="M16" s="191"/>
    </row>
    <row r="17" spans="1:13" ht="17" thickBot="1">
      <c r="A17" s="124"/>
      <c r="B17" s="194"/>
      <c r="C17" s="138" t="s">
        <v>462</v>
      </c>
      <c r="D17" s="138" t="s">
        <v>463</v>
      </c>
      <c r="E17" s="138"/>
      <c r="F17" s="132" t="s">
        <v>461</v>
      </c>
      <c r="G17" s="164"/>
      <c r="H17" s="133"/>
      <c r="I17" s="134"/>
      <c r="J17" s="139"/>
      <c r="K17" s="139"/>
      <c r="L17" s="139"/>
      <c r="M17" s="140"/>
    </row>
    <row r="18" spans="1:13" ht="17" thickBot="1">
      <c r="A18" s="124"/>
      <c r="B18" s="194"/>
      <c r="C18" s="138" t="s">
        <v>464</v>
      </c>
      <c r="D18" s="138" t="s">
        <v>465</v>
      </c>
      <c r="E18" s="138"/>
      <c r="F18" s="132"/>
      <c r="G18" s="164"/>
      <c r="H18" s="133"/>
      <c r="I18" s="190"/>
      <c r="J18" s="191"/>
      <c r="K18" s="191"/>
      <c r="L18" s="191"/>
      <c r="M18" s="191"/>
    </row>
    <row r="19" spans="1:13" ht="17" thickBot="1">
      <c r="A19" s="124"/>
      <c r="B19" s="195"/>
      <c r="C19" s="138" t="s">
        <v>494</v>
      </c>
      <c r="D19" s="138"/>
      <c r="E19" s="138"/>
      <c r="F19" s="132"/>
      <c r="G19" s="165"/>
      <c r="H19" s="136"/>
      <c r="I19" s="192"/>
      <c r="J19" s="191"/>
      <c r="K19" s="191"/>
      <c r="L19" s="191"/>
      <c r="M19" s="191"/>
    </row>
    <row r="20" spans="1:13" ht="18" thickBot="1">
      <c r="A20" s="124"/>
      <c r="B20" s="193" t="s">
        <v>466</v>
      </c>
      <c r="C20" s="137" t="s">
        <v>467</v>
      </c>
      <c r="D20" s="137" t="s">
        <v>468</v>
      </c>
      <c r="E20" s="137"/>
      <c r="F20" s="132" t="s">
        <v>469</v>
      </c>
      <c r="G20" s="164"/>
      <c r="H20" s="133" t="s">
        <v>470</v>
      </c>
      <c r="I20" s="190"/>
      <c r="J20" s="191"/>
      <c r="K20" s="191"/>
      <c r="L20" s="191"/>
      <c r="M20" s="191"/>
    </row>
    <row r="21" spans="1:13" ht="18" thickBot="1">
      <c r="A21" s="124"/>
      <c r="B21" s="194"/>
      <c r="C21" s="138" t="s">
        <v>471</v>
      </c>
      <c r="D21" s="137" t="s">
        <v>468</v>
      </c>
      <c r="E21" s="137"/>
      <c r="F21" s="132"/>
      <c r="G21" s="164"/>
      <c r="H21" s="133"/>
      <c r="I21" s="190"/>
      <c r="J21" s="191"/>
      <c r="K21" s="191"/>
      <c r="L21" s="191"/>
      <c r="M21" s="191"/>
    </row>
    <row r="22" spans="1:13" ht="16" thickBot="1">
      <c r="A22" s="124"/>
      <c r="B22" s="195"/>
      <c r="C22" s="138"/>
      <c r="D22" s="138"/>
      <c r="E22" s="138"/>
      <c r="F22" s="132"/>
      <c r="G22" s="165"/>
      <c r="H22" s="136"/>
      <c r="I22" s="192"/>
      <c r="J22" s="191"/>
      <c r="K22" s="191"/>
      <c r="L22" s="191"/>
      <c r="M22" s="191"/>
    </row>
    <row r="23" spans="1:13" ht="18" thickBot="1">
      <c r="A23" s="124"/>
      <c r="B23" s="193" t="s">
        <v>472</v>
      </c>
      <c r="C23" s="137" t="s">
        <v>473</v>
      </c>
      <c r="D23" s="137" t="s">
        <v>474</v>
      </c>
      <c r="E23" s="137"/>
      <c r="F23" s="132"/>
      <c r="G23" s="164"/>
      <c r="H23" s="133"/>
      <c r="I23" s="190"/>
      <c r="J23" s="191"/>
      <c r="K23" s="191"/>
      <c r="L23" s="191"/>
      <c r="M23" s="191"/>
    </row>
    <row r="24" spans="1:13" ht="17" thickBot="1">
      <c r="A24" s="124"/>
      <c r="B24" s="194"/>
      <c r="C24" s="138" t="s">
        <v>475</v>
      </c>
      <c r="D24" s="138" t="s">
        <v>476</v>
      </c>
      <c r="E24" s="138"/>
      <c r="F24" s="132"/>
      <c r="G24" s="164"/>
      <c r="H24" s="133"/>
      <c r="I24" s="190"/>
      <c r="J24" s="191"/>
      <c r="K24" s="191"/>
      <c r="L24" s="191"/>
      <c r="M24" s="191"/>
    </row>
    <row r="25" spans="1:13" ht="17" thickBot="1">
      <c r="A25" s="124"/>
      <c r="B25" s="194"/>
      <c r="C25" s="138" t="s">
        <v>477</v>
      </c>
      <c r="D25" s="138" t="s">
        <v>478</v>
      </c>
      <c r="E25" s="138"/>
      <c r="F25" s="132"/>
      <c r="G25" s="164"/>
      <c r="H25" s="133"/>
      <c r="I25" s="190"/>
      <c r="J25" s="191"/>
      <c r="K25" s="191"/>
      <c r="L25" s="191"/>
      <c r="M25" s="191"/>
    </row>
    <row r="26" spans="1:13" ht="16" thickBot="1">
      <c r="A26" s="124"/>
      <c r="B26" s="195"/>
      <c r="C26" s="141"/>
      <c r="D26" s="141"/>
      <c r="E26" s="141"/>
      <c r="F26" s="142"/>
      <c r="G26" s="142"/>
      <c r="H26" s="136"/>
      <c r="I26" s="192"/>
      <c r="J26" s="191"/>
      <c r="K26" s="191"/>
      <c r="L26" s="191"/>
      <c r="M26" s="191"/>
    </row>
    <row r="27" spans="1:13" ht="18" thickBot="1">
      <c r="A27" s="124"/>
      <c r="B27" s="196" t="s">
        <v>138</v>
      </c>
      <c r="C27" s="162" t="s">
        <v>489</v>
      </c>
      <c r="D27" s="137" t="s">
        <v>480</v>
      </c>
      <c r="E27" s="137"/>
      <c r="F27" s="132"/>
      <c r="G27" s="164"/>
      <c r="H27" s="133"/>
      <c r="I27" s="190"/>
      <c r="J27" s="191"/>
      <c r="K27" s="191"/>
      <c r="L27" s="191"/>
      <c r="M27" s="191"/>
    </row>
    <row r="28" spans="1:13" ht="18" thickBot="1">
      <c r="A28" s="124"/>
      <c r="B28" s="197"/>
      <c r="C28" s="163" t="s">
        <v>490</v>
      </c>
      <c r="D28" s="137" t="s">
        <v>480</v>
      </c>
      <c r="E28" s="137"/>
      <c r="F28" s="132"/>
      <c r="G28" s="164"/>
      <c r="H28" s="133"/>
      <c r="I28" s="190"/>
      <c r="J28" s="191"/>
      <c r="K28" s="191"/>
      <c r="L28" s="191"/>
      <c r="M28" s="191"/>
    </row>
    <row r="29" spans="1:13" ht="17" thickBot="1">
      <c r="A29" s="124"/>
      <c r="B29" s="198"/>
      <c r="C29" s="163"/>
      <c r="D29" s="137"/>
      <c r="E29" s="137"/>
      <c r="F29" s="132"/>
      <c r="G29" s="164"/>
      <c r="H29" s="133"/>
      <c r="I29" s="190"/>
      <c r="J29" s="191"/>
      <c r="K29" s="191"/>
      <c r="L29" s="191"/>
      <c r="M29" s="191"/>
    </row>
    <row r="30" spans="1:13" ht="17" thickBot="1">
      <c r="A30" s="124"/>
      <c r="B30" s="193" t="s">
        <v>481</v>
      </c>
      <c r="C30" s="138" t="s">
        <v>481</v>
      </c>
      <c r="D30" s="138" t="s">
        <v>482</v>
      </c>
      <c r="E30" s="138"/>
      <c r="F30" s="132"/>
      <c r="G30" s="164"/>
      <c r="H30" s="133"/>
      <c r="I30" s="190"/>
      <c r="J30" s="191"/>
      <c r="K30" s="191"/>
      <c r="L30" s="191"/>
      <c r="M30" s="191"/>
    </row>
    <row r="31" spans="1:13" ht="17" thickBot="1">
      <c r="A31" s="124"/>
      <c r="B31" s="194"/>
      <c r="C31" s="138" t="s">
        <v>483</v>
      </c>
      <c r="D31" s="138" t="s">
        <v>484</v>
      </c>
      <c r="E31" s="138"/>
      <c r="F31" s="132"/>
      <c r="G31" s="164"/>
      <c r="H31" s="133"/>
      <c r="I31" s="190"/>
      <c r="J31" s="191"/>
      <c r="K31" s="191"/>
      <c r="L31" s="191"/>
      <c r="M31" s="191"/>
    </row>
    <row r="32" spans="1:13" ht="17" thickBot="1">
      <c r="A32" s="124"/>
      <c r="B32" s="194"/>
      <c r="C32" s="138"/>
      <c r="D32" s="138"/>
      <c r="E32" s="138"/>
      <c r="F32" s="132"/>
      <c r="G32" s="164"/>
      <c r="H32" s="133" t="s">
        <v>470</v>
      </c>
      <c r="I32" s="190"/>
      <c r="J32" s="191"/>
      <c r="K32" s="191"/>
      <c r="L32" s="191"/>
      <c r="M32" s="191"/>
    </row>
    <row r="33" spans="1:13" ht="16" thickBot="1">
      <c r="A33" s="124"/>
      <c r="B33" s="195"/>
      <c r="C33" s="138"/>
      <c r="D33" s="138"/>
      <c r="E33" s="138"/>
      <c r="F33" s="51"/>
      <c r="G33" s="142"/>
      <c r="H33" s="136"/>
      <c r="I33" s="192"/>
      <c r="J33" s="191"/>
      <c r="K33" s="191"/>
      <c r="L33" s="191"/>
      <c r="M33" s="191"/>
    </row>
    <row r="34" spans="1:13">
      <c r="A34" s="199"/>
      <c r="B34" s="199"/>
      <c r="C34" s="124"/>
      <c r="D34" s="124"/>
      <c r="E34" s="124"/>
      <c r="F34" s="124"/>
      <c r="G34" s="124"/>
      <c r="H34" s="124"/>
      <c r="I34" s="124"/>
      <c r="J34" s="124"/>
      <c r="K34" s="124"/>
      <c r="L34" s="124"/>
      <c r="M34" s="124"/>
    </row>
    <row r="35" spans="1:13">
      <c r="A35" s="199"/>
      <c r="B35" s="199"/>
      <c r="C35" s="124"/>
      <c r="D35" s="124"/>
      <c r="E35" s="124"/>
      <c r="F35" s="124"/>
      <c r="G35" s="124"/>
      <c r="H35" s="124"/>
      <c r="I35" s="124"/>
      <c r="J35" s="124"/>
      <c r="K35" s="124"/>
      <c r="L35" s="124"/>
      <c r="M35" s="124"/>
    </row>
    <row r="36" spans="1:13">
      <c r="A36" s="199"/>
      <c r="B36" s="199"/>
      <c r="C36" s="124"/>
      <c r="D36" s="124"/>
      <c r="E36" s="124"/>
      <c r="F36" s="124"/>
      <c r="G36" s="124"/>
      <c r="H36" s="124"/>
      <c r="I36" s="124"/>
      <c r="J36" s="124"/>
      <c r="K36" s="124"/>
      <c r="L36" s="124"/>
      <c r="M36" s="124"/>
    </row>
    <row r="37" spans="1:13">
      <c r="A37" s="199"/>
      <c r="B37" s="199"/>
      <c r="C37" s="124"/>
      <c r="D37" s="124"/>
      <c r="E37" s="124"/>
      <c r="F37" s="124"/>
      <c r="G37" s="124"/>
      <c r="H37" s="124"/>
      <c r="I37" s="124"/>
      <c r="J37" s="124"/>
      <c r="K37" s="124"/>
      <c r="L37" s="124"/>
      <c r="M37" s="124"/>
    </row>
    <row r="38" spans="1:13">
      <c r="A38" s="199"/>
      <c r="B38" s="199"/>
      <c r="C38" s="124"/>
      <c r="D38" s="124"/>
      <c r="E38" s="124"/>
      <c r="F38" s="124"/>
      <c r="G38" s="124"/>
      <c r="H38" s="124"/>
      <c r="I38" s="124"/>
      <c r="J38" s="124"/>
      <c r="K38" s="124"/>
      <c r="L38" s="124"/>
      <c r="M38" s="124"/>
    </row>
    <row r="39" spans="1:13">
      <c r="A39" s="199"/>
      <c r="B39" s="199"/>
      <c r="C39" s="124"/>
      <c r="D39" s="124"/>
      <c r="E39" s="124"/>
      <c r="F39" s="124"/>
      <c r="G39" s="124"/>
      <c r="H39" s="124"/>
      <c r="I39" s="124"/>
      <c r="J39" s="124"/>
      <c r="K39" s="124"/>
      <c r="L39" s="124"/>
      <c r="M39" s="124"/>
    </row>
    <row r="40" spans="1:13">
      <c r="A40" s="199"/>
      <c r="B40" s="199"/>
      <c r="C40" s="124"/>
      <c r="D40" s="124"/>
      <c r="E40" s="124"/>
      <c r="F40" s="124"/>
      <c r="G40" s="124"/>
      <c r="H40" s="124"/>
      <c r="I40" s="124"/>
      <c r="J40" s="124"/>
      <c r="K40" s="124"/>
      <c r="L40" s="124"/>
      <c r="M40" s="124"/>
    </row>
    <row r="41" spans="1:13">
      <c r="A41" s="199"/>
      <c r="B41" s="199"/>
      <c r="C41" s="124"/>
      <c r="D41" s="124"/>
      <c r="E41" s="124"/>
      <c r="F41" s="124"/>
      <c r="G41" s="124"/>
      <c r="H41" s="124"/>
      <c r="I41" s="124"/>
      <c r="J41" s="124"/>
      <c r="K41" s="124"/>
      <c r="L41" s="124"/>
      <c r="M41" s="124"/>
    </row>
    <row r="42" spans="1:13">
      <c r="A42" s="199"/>
      <c r="B42" s="199"/>
      <c r="C42" s="124"/>
      <c r="D42" s="124"/>
      <c r="E42" s="124"/>
      <c r="F42" s="124"/>
      <c r="G42" s="124"/>
      <c r="H42" s="124"/>
      <c r="I42" s="124"/>
      <c r="J42" s="124"/>
      <c r="K42" s="124"/>
      <c r="L42" s="124"/>
      <c r="M42" s="124"/>
    </row>
    <row r="43" spans="1:13">
      <c r="A43" s="199"/>
      <c r="B43" s="199"/>
      <c r="C43" s="124"/>
      <c r="D43" s="124"/>
      <c r="E43" s="124"/>
      <c r="F43" s="124"/>
      <c r="G43" s="124"/>
      <c r="H43" s="124"/>
      <c r="I43" s="124"/>
      <c r="J43" s="124"/>
      <c r="K43" s="124"/>
      <c r="L43" s="124"/>
      <c r="M43" s="124"/>
    </row>
    <row r="44" spans="1:13">
      <c r="A44" s="199"/>
      <c r="B44" s="199"/>
      <c r="C44" s="124"/>
      <c r="D44" s="124"/>
      <c r="E44" s="124"/>
      <c r="F44" s="124"/>
      <c r="G44" s="124"/>
      <c r="H44" s="124"/>
      <c r="I44" s="124"/>
      <c r="J44" s="124"/>
      <c r="K44" s="124"/>
      <c r="L44" s="124"/>
      <c r="M44" s="124"/>
    </row>
    <row r="45" spans="1:13">
      <c r="A45" s="199"/>
      <c r="B45" s="199"/>
      <c r="C45" s="124"/>
      <c r="D45" s="124"/>
      <c r="E45" s="124"/>
      <c r="F45" s="124"/>
      <c r="G45" s="124"/>
      <c r="H45" s="124"/>
      <c r="I45" s="124"/>
      <c r="J45" s="124"/>
      <c r="K45" s="124"/>
      <c r="L45" s="124"/>
      <c r="M45" s="124"/>
    </row>
    <row r="46" spans="1:13">
      <c r="A46" s="199"/>
      <c r="B46" s="199"/>
      <c r="C46" s="124"/>
      <c r="D46" s="124"/>
      <c r="E46" s="124"/>
      <c r="F46" s="124"/>
      <c r="G46" s="124"/>
      <c r="H46" s="124"/>
      <c r="I46" s="124"/>
      <c r="J46" s="124"/>
      <c r="K46" s="124"/>
      <c r="L46" s="124"/>
      <c r="M46" s="124"/>
    </row>
    <row r="47" spans="1:13">
      <c r="A47" s="199"/>
      <c r="B47" s="199"/>
      <c r="C47" s="124"/>
      <c r="D47" s="124"/>
      <c r="E47" s="124"/>
      <c r="F47" s="124"/>
      <c r="G47" s="124"/>
      <c r="H47" s="124"/>
      <c r="I47" s="124"/>
      <c r="J47" s="124"/>
      <c r="K47" s="124"/>
      <c r="L47" s="124"/>
      <c r="M47" s="124"/>
    </row>
    <row r="48" spans="1:13">
      <c r="A48" s="199"/>
      <c r="B48" s="199"/>
      <c r="C48" s="124"/>
      <c r="D48" s="124"/>
      <c r="E48" s="124"/>
      <c r="F48" s="124"/>
      <c r="G48" s="124"/>
      <c r="H48" s="124"/>
      <c r="I48" s="124"/>
      <c r="J48" s="124"/>
      <c r="K48" s="124"/>
      <c r="L48" s="124"/>
      <c r="M48" s="124"/>
    </row>
    <row r="49" spans="1:13">
      <c r="A49" s="199"/>
      <c r="B49" s="199"/>
      <c r="C49" s="124"/>
      <c r="D49" s="124"/>
      <c r="E49" s="124"/>
      <c r="F49" s="124"/>
      <c r="G49" s="124"/>
      <c r="H49" s="124"/>
      <c r="I49" s="124"/>
      <c r="J49" s="124"/>
      <c r="K49" s="124"/>
      <c r="L49" s="124"/>
      <c r="M49" s="124"/>
    </row>
    <row r="50" spans="1:13">
      <c r="A50" s="199"/>
      <c r="B50" s="199"/>
      <c r="C50" s="124"/>
      <c r="D50" s="124"/>
      <c r="E50" s="124"/>
      <c r="F50" s="124"/>
      <c r="G50" s="124"/>
      <c r="H50" s="124"/>
      <c r="I50" s="124"/>
      <c r="J50" s="124"/>
      <c r="K50" s="124"/>
      <c r="L50" s="124"/>
      <c r="M50" s="124"/>
    </row>
    <row r="51" spans="1:13">
      <c r="A51" s="199"/>
      <c r="B51" s="199"/>
      <c r="C51" s="124"/>
      <c r="D51" s="124"/>
      <c r="E51" s="124"/>
      <c r="F51" s="124"/>
      <c r="G51" s="124"/>
      <c r="H51" s="124"/>
      <c r="I51" s="124"/>
      <c r="J51" s="124"/>
      <c r="K51" s="124"/>
      <c r="L51" s="124"/>
      <c r="M51" s="124"/>
    </row>
    <row r="52" spans="1:13">
      <c r="A52" s="199"/>
      <c r="B52" s="199"/>
      <c r="C52" s="124"/>
      <c r="D52" s="124"/>
      <c r="E52" s="124"/>
      <c r="F52" s="124"/>
      <c r="G52" s="124"/>
      <c r="H52" s="124"/>
      <c r="I52" s="124"/>
      <c r="J52" s="124"/>
      <c r="K52" s="124"/>
      <c r="L52" s="124"/>
      <c r="M52" s="124"/>
    </row>
    <row r="53" spans="1:13">
      <c r="A53" s="199"/>
      <c r="B53" s="199"/>
      <c r="C53" s="124"/>
      <c r="D53" s="124"/>
      <c r="E53" s="124"/>
      <c r="F53" s="124"/>
      <c r="G53" s="124"/>
      <c r="H53" s="124"/>
      <c r="I53" s="124"/>
      <c r="J53" s="124"/>
      <c r="K53" s="124"/>
      <c r="L53" s="124"/>
      <c r="M53" s="124"/>
    </row>
    <row r="54" spans="1:13">
      <c r="A54" s="199"/>
      <c r="B54" s="199"/>
      <c r="C54" s="124"/>
      <c r="D54" s="124"/>
      <c r="E54" s="124"/>
      <c r="F54" s="124"/>
      <c r="G54" s="124"/>
      <c r="H54" s="124"/>
      <c r="I54" s="124"/>
      <c r="J54" s="124"/>
      <c r="K54" s="124"/>
      <c r="L54" s="124"/>
      <c r="M54" s="124"/>
    </row>
    <row r="55" spans="1:13">
      <c r="A55" s="199"/>
      <c r="B55" s="199"/>
      <c r="C55" s="124"/>
      <c r="D55" s="124"/>
      <c r="E55" s="124"/>
      <c r="F55" s="124"/>
      <c r="G55" s="124"/>
      <c r="H55" s="124"/>
      <c r="I55" s="124"/>
      <c r="J55" s="124"/>
      <c r="K55" s="124"/>
      <c r="L55" s="124"/>
      <c r="M55" s="124"/>
    </row>
    <row r="56" spans="1:13">
      <c r="A56" s="199"/>
      <c r="B56" s="199"/>
      <c r="C56" s="124"/>
      <c r="D56" s="124"/>
      <c r="E56" s="124"/>
      <c r="F56" s="124"/>
      <c r="G56" s="124"/>
      <c r="H56" s="124"/>
      <c r="I56" s="124"/>
      <c r="J56" s="124"/>
      <c r="K56" s="124"/>
      <c r="L56" s="124"/>
      <c r="M56" s="124"/>
    </row>
    <row r="57" spans="1:13">
      <c r="A57" s="199"/>
      <c r="B57" s="199"/>
      <c r="C57" s="124"/>
      <c r="D57" s="124"/>
      <c r="E57" s="124"/>
      <c r="F57" s="124"/>
      <c r="G57" s="124"/>
      <c r="H57" s="124"/>
      <c r="I57" s="124"/>
      <c r="J57" s="124"/>
      <c r="K57" s="124"/>
      <c r="L57" s="124"/>
      <c r="M57" s="124"/>
    </row>
    <row r="58" spans="1:13">
      <c r="A58" s="199"/>
      <c r="B58" s="199"/>
      <c r="C58" s="124"/>
      <c r="D58" s="124"/>
      <c r="E58" s="124"/>
      <c r="F58" s="124"/>
      <c r="G58" s="124"/>
      <c r="H58" s="124"/>
      <c r="I58" s="124"/>
      <c r="J58" s="124"/>
      <c r="K58" s="124"/>
      <c r="L58" s="124"/>
      <c r="M58" s="124"/>
    </row>
    <row r="59" spans="1:13">
      <c r="A59" s="199"/>
      <c r="B59" s="199"/>
      <c r="C59" s="124"/>
      <c r="D59" s="124"/>
      <c r="E59" s="124"/>
      <c r="F59" s="124"/>
      <c r="G59" s="124"/>
      <c r="H59" s="124"/>
      <c r="I59" s="124"/>
      <c r="J59" s="124"/>
      <c r="K59" s="124"/>
      <c r="L59" s="124"/>
      <c r="M59" s="124"/>
    </row>
    <row r="60" spans="1:13">
      <c r="A60" s="199"/>
      <c r="B60" s="199"/>
      <c r="C60" s="124"/>
      <c r="D60" s="124"/>
      <c r="E60" s="124"/>
      <c r="F60" s="124"/>
      <c r="G60" s="124"/>
      <c r="H60" s="124"/>
      <c r="I60" s="124"/>
      <c r="J60" s="124"/>
      <c r="K60" s="124"/>
      <c r="L60" s="124"/>
      <c r="M60" s="124"/>
    </row>
    <row r="61" spans="1:13">
      <c r="A61" s="199"/>
      <c r="B61" s="199"/>
      <c r="C61" s="124"/>
      <c r="D61" s="124"/>
      <c r="E61" s="124"/>
      <c r="F61" s="124"/>
      <c r="G61" s="124"/>
      <c r="H61" s="124"/>
      <c r="I61" s="124"/>
      <c r="J61" s="124"/>
      <c r="K61" s="124"/>
      <c r="L61" s="124"/>
      <c r="M61" s="124"/>
    </row>
    <row r="62" spans="1:13">
      <c r="A62" s="199"/>
      <c r="B62" s="199"/>
      <c r="C62" s="124"/>
      <c r="D62" s="124"/>
      <c r="E62" s="124"/>
      <c r="F62" s="124"/>
      <c r="G62" s="124"/>
      <c r="H62" s="124"/>
      <c r="I62" s="124"/>
      <c r="J62" s="124"/>
      <c r="K62" s="124"/>
      <c r="L62" s="124"/>
      <c r="M62" s="124"/>
    </row>
    <row r="63" spans="1:13">
      <c r="A63" s="199"/>
      <c r="B63" s="199"/>
      <c r="C63" s="124"/>
      <c r="D63" s="124"/>
      <c r="E63" s="124"/>
      <c r="F63" s="124"/>
      <c r="G63" s="124"/>
      <c r="H63" s="124"/>
      <c r="I63" s="124"/>
      <c r="J63" s="124"/>
      <c r="K63" s="124"/>
      <c r="L63" s="124"/>
      <c r="M63" s="124"/>
    </row>
    <row r="64" spans="1:13">
      <c r="A64" s="199"/>
      <c r="B64" s="199"/>
      <c r="C64" s="124"/>
      <c r="D64" s="124"/>
      <c r="E64" s="124"/>
      <c r="F64" s="124"/>
      <c r="G64" s="124"/>
      <c r="H64" s="124"/>
      <c r="I64" s="124"/>
      <c r="J64" s="124"/>
      <c r="K64" s="124"/>
      <c r="L64" s="124"/>
      <c r="M64" s="124"/>
    </row>
    <row r="65" spans="1:13">
      <c r="A65" s="199"/>
      <c r="B65" s="199"/>
      <c r="C65" s="124"/>
      <c r="D65" s="124"/>
      <c r="E65" s="124"/>
      <c r="F65" s="124"/>
      <c r="G65" s="124"/>
      <c r="H65" s="124"/>
      <c r="I65" s="124"/>
      <c r="J65" s="124"/>
      <c r="K65" s="124"/>
      <c r="L65" s="124"/>
      <c r="M65" s="124"/>
    </row>
    <row r="66" spans="1:13">
      <c r="A66" s="199"/>
      <c r="B66" s="199"/>
      <c r="C66" s="124"/>
      <c r="D66" s="124"/>
      <c r="E66" s="124"/>
      <c r="F66" s="124"/>
      <c r="G66" s="124"/>
      <c r="H66" s="124"/>
      <c r="I66" s="124"/>
      <c r="J66" s="124"/>
      <c r="K66" s="124"/>
      <c r="L66" s="124"/>
      <c r="M66" s="124"/>
    </row>
    <row r="67" spans="1:13">
      <c r="A67" s="199"/>
      <c r="B67" s="199"/>
      <c r="C67" s="124"/>
      <c r="D67" s="124"/>
      <c r="E67" s="124"/>
      <c r="F67" s="124"/>
      <c r="G67" s="124"/>
      <c r="H67" s="124"/>
      <c r="I67" s="124"/>
      <c r="J67" s="124"/>
      <c r="K67" s="124"/>
      <c r="L67" s="124"/>
      <c r="M67" s="124"/>
    </row>
    <row r="68" spans="1:13">
      <c r="A68" s="199"/>
      <c r="B68" s="199"/>
      <c r="C68" s="124"/>
      <c r="D68" s="124"/>
      <c r="E68" s="124"/>
      <c r="F68" s="124"/>
      <c r="G68" s="124"/>
      <c r="H68" s="124"/>
      <c r="I68" s="124"/>
      <c r="J68" s="124"/>
      <c r="K68" s="124"/>
      <c r="L68" s="124"/>
      <c r="M68" s="124"/>
    </row>
    <row r="69" spans="1:13">
      <c r="A69" s="199"/>
      <c r="B69" s="199"/>
      <c r="C69" s="124"/>
      <c r="D69" s="124"/>
      <c r="E69" s="124"/>
      <c r="F69" s="124"/>
      <c r="G69" s="124"/>
      <c r="H69" s="124"/>
      <c r="I69" s="124"/>
      <c r="J69" s="124"/>
      <c r="K69" s="124"/>
      <c r="L69" s="124"/>
      <c r="M69" s="124"/>
    </row>
    <row r="70" spans="1:13">
      <c r="A70" s="199"/>
      <c r="B70" s="199"/>
      <c r="C70" s="124"/>
      <c r="D70" s="124"/>
      <c r="E70" s="124"/>
      <c r="F70" s="124"/>
      <c r="G70" s="124"/>
      <c r="H70" s="124"/>
      <c r="I70" s="124"/>
      <c r="J70" s="124"/>
      <c r="K70" s="124"/>
      <c r="L70" s="124"/>
      <c r="M70" s="124"/>
    </row>
    <row r="71" spans="1:13">
      <c r="A71" s="199"/>
      <c r="B71" s="199"/>
      <c r="C71" s="124"/>
      <c r="D71" s="124"/>
      <c r="E71" s="124"/>
      <c r="F71" s="124"/>
      <c r="G71" s="124"/>
      <c r="H71" s="124"/>
      <c r="I71" s="124"/>
      <c r="J71" s="124"/>
      <c r="K71" s="124"/>
      <c r="L71" s="124"/>
      <c r="M71" s="124"/>
    </row>
    <row r="72" spans="1:13">
      <c r="A72" s="199"/>
      <c r="B72" s="199"/>
      <c r="C72" s="124"/>
      <c r="D72" s="124"/>
      <c r="E72" s="124"/>
      <c r="F72" s="124"/>
      <c r="G72" s="124"/>
      <c r="H72" s="124"/>
      <c r="I72" s="124"/>
      <c r="J72" s="124"/>
      <c r="K72" s="124"/>
      <c r="L72" s="124"/>
      <c r="M72" s="124"/>
    </row>
    <row r="73" spans="1:13">
      <c r="A73" s="199"/>
      <c r="B73" s="199"/>
      <c r="C73" s="124"/>
      <c r="D73" s="124"/>
      <c r="E73" s="124"/>
      <c r="F73" s="124"/>
      <c r="G73" s="124"/>
      <c r="H73" s="124"/>
      <c r="I73" s="124"/>
      <c r="J73" s="124"/>
      <c r="K73" s="124"/>
      <c r="L73" s="124"/>
      <c r="M73" s="124"/>
    </row>
    <row r="74" spans="1:13">
      <c r="A74" s="199"/>
      <c r="B74" s="199"/>
      <c r="C74" s="124"/>
      <c r="D74" s="124"/>
      <c r="E74" s="124"/>
      <c r="F74" s="124"/>
      <c r="G74" s="124"/>
      <c r="H74" s="124"/>
      <c r="I74" s="124"/>
      <c r="J74" s="124"/>
      <c r="K74" s="124"/>
      <c r="L74" s="124"/>
      <c r="M74" s="124"/>
    </row>
    <row r="75" spans="1:13">
      <c r="A75" s="199"/>
      <c r="B75" s="199"/>
      <c r="C75" s="124"/>
      <c r="D75" s="124"/>
      <c r="E75" s="124"/>
      <c r="F75" s="124"/>
      <c r="G75" s="124"/>
      <c r="H75" s="124"/>
      <c r="I75" s="124"/>
      <c r="J75" s="124"/>
      <c r="K75" s="124"/>
      <c r="L75" s="124"/>
      <c r="M75" s="124"/>
    </row>
    <row r="76" spans="1:13">
      <c r="A76" s="199"/>
      <c r="B76" s="199"/>
      <c r="C76" s="124"/>
      <c r="D76" s="124"/>
      <c r="E76" s="124"/>
      <c r="F76" s="124"/>
      <c r="G76" s="124"/>
      <c r="H76" s="124"/>
      <c r="I76" s="124"/>
      <c r="J76" s="124"/>
      <c r="K76" s="124"/>
      <c r="L76" s="124"/>
      <c r="M76" s="124"/>
    </row>
    <row r="77" spans="1:13">
      <c r="A77" s="199"/>
      <c r="B77" s="199"/>
      <c r="C77" s="124"/>
      <c r="D77" s="124"/>
      <c r="E77" s="124"/>
      <c r="F77" s="124"/>
      <c r="G77" s="124"/>
      <c r="H77" s="124"/>
      <c r="I77" s="124"/>
      <c r="J77" s="124"/>
      <c r="K77" s="124"/>
      <c r="L77" s="124"/>
      <c r="M77" s="124"/>
    </row>
    <row r="78" spans="1:13">
      <c r="A78" s="199"/>
      <c r="B78" s="199"/>
      <c r="C78" s="124"/>
      <c r="D78" s="124"/>
      <c r="E78" s="124"/>
      <c r="F78" s="124"/>
      <c r="G78" s="124"/>
      <c r="H78" s="124"/>
      <c r="I78" s="124"/>
      <c r="J78" s="124"/>
      <c r="K78" s="124"/>
      <c r="L78" s="124"/>
      <c r="M78" s="124"/>
    </row>
    <row r="79" spans="1:13">
      <c r="A79" s="199"/>
      <c r="B79" s="199"/>
      <c r="C79" s="124"/>
      <c r="D79" s="124"/>
      <c r="E79" s="124"/>
      <c r="F79" s="124"/>
      <c r="G79" s="124"/>
      <c r="H79" s="124"/>
      <c r="I79" s="124"/>
      <c r="J79" s="124"/>
      <c r="K79" s="124"/>
      <c r="L79" s="124"/>
      <c r="M79" s="124"/>
    </row>
    <row r="80" spans="1:13">
      <c r="A80" s="199"/>
      <c r="B80" s="199"/>
      <c r="C80" s="124"/>
      <c r="D80" s="124"/>
      <c r="E80" s="124"/>
      <c r="F80" s="124"/>
      <c r="G80" s="124"/>
      <c r="H80" s="124"/>
      <c r="I80" s="124"/>
      <c r="J80" s="124"/>
      <c r="K80" s="124"/>
      <c r="L80" s="124"/>
      <c r="M80" s="124"/>
    </row>
    <row r="81" spans="1:13">
      <c r="A81" s="199"/>
      <c r="B81" s="199"/>
      <c r="C81" s="124"/>
      <c r="D81" s="124"/>
      <c r="E81" s="124"/>
      <c r="F81" s="124"/>
      <c r="G81" s="124"/>
      <c r="H81" s="124"/>
      <c r="I81" s="124"/>
      <c r="J81" s="124"/>
      <c r="K81" s="124"/>
      <c r="L81" s="124"/>
      <c r="M81" s="124"/>
    </row>
    <row r="82" spans="1:13">
      <c r="A82" s="199"/>
      <c r="B82" s="199"/>
      <c r="C82" s="124"/>
      <c r="D82" s="124"/>
      <c r="E82" s="124"/>
      <c r="F82" s="124"/>
      <c r="G82" s="124"/>
      <c r="H82" s="124"/>
      <c r="I82" s="124"/>
      <c r="J82" s="124"/>
      <c r="K82" s="124"/>
      <c r="L82" s="124"/>
      <c r="M82" s="124"/>
    </row>
    <row r="83" spans="1:13">
      <c r="A83" s="199"/>
      <c r="B83" s="199"/>
      <c r="C83" s="124"/>
      <c r="D83" s="124"/>
      <c r="E83" s="124"/>
      <c r="F83" s="124"/>
      <c r="G83" s="124"/>
      <c r="H83" s="124"/>
      <c r="I83" s="124"/>
      <c r="J83" s="124"/>
      <c r="K83" s="124"/>
      <c r="L83" s="124"/>
      <c r="M83" s="124"/>
    </row>
    <row r="84" spans="1:13">
      <c r="A84" s="199"/>
      <c r="B84" s="199"/>
      <c r="C84" s="124"/>
      <c r="D84" s="124"/>
      <c r="E84" s="124"/>
      <c r="F84" s="124"/>
      <c r="G84" s="124"/>
      <c r="H84" s="124"/>
      <c r="I84" s="124"/>
      <c r="J84" s="124"/>
      <c r="K84" s="124"/>
      <c r="L84" s="124"/>
      <c r="M84" s="124"/>
    </row>
    <row r="85" spans="1:13">
      <c r="A85" s="199"/>
      <c r="B85" s="199"/>
      <c r="C85" s="124"/>
      <c r="D85" s="124"/>
      <c r="E85" s="124"/>
      <c r="F85" s="124"/>
      <c r="G85" s="124"/>
      <c r="H85" s="124"/>
      <c r="I85" s="124"/>
      <c r="J85" s="124"/>
      <c r="K85" s="124"/>
      <c r="L85" s="124"/>
      <c r="M85" s="124"/>
    </row>
    <row r="86" spans="1:13">
      <c r="A86" s="199"/>
      <c r="B86" s="199"/>
      <c r="C86" s="124"/>
      <c r="D86" s="124"/>
      <c r="E86" s="124"/>
      <c r="F86" s="124"/>
      <c r="G86" s="124"/>
      <c r="H86" s="124"/>
      <c r="I86" s="124"/>
      <c r="J86" s="124"/>
      <c r="K86" s="124"/>
      <c r="L86" s="124"/>
      <c r="M86" s="124"/>
    </row>
    <row r="87" spans="1:13">
      <c r="A87" s="199"/>
      <c r="B87" s="199"/>
      <c r="C87" s="124"/>
      <c r="D87" s="124"/>
      <c r="E87" s="124"/>
      <c r="F87" s="124"/>
      <c r="G87" s="124"/>
      <c r="H87" s="124"/>
      <c r="I87" s="124"/>
      <c r="J87" s="124"/>
      <c r="K87" s="124"/>
      <c r="L87" s="124"/>
      <c r="M87" s="124"/>
    </row>
    <row r="88" spans="1:13">
      <c r="A88" s="199"/>
      <c r="B88" s="199"/>
      <c r="C88" s="124"/>
      <c r="D88" s="124"/>
      <c r="E88" s="124"/>
      <c r="F88" s="124"/>
      <c r="G88" s="124"/>
      <c r="H88" s="124"/>
      <c r="I88" s="124"/>
      <c r="J88" s="124"/>
      <c r="K88" s="124"/>
      <c r="L88" s="124"/>
      <c r="M88" s="124"/>
    </row>
    <row r="89" spans="1:13">
      <c r="A89" s="199"/>
      <c r="B89" s="199"/>
      <c r="C89" s="124"/>
      <c r="D89" s="124"/>
      <c r="E89" s="124"/>
      <c r="F89" s="124"/>
      <c r="G89" s="124"/>
      <c r="H89" s="124"/>
      <c r="I89" s="124"/>
      <c r="J89" s="124"/>
      <c r="K89" s="124"/>
      <c r="L89" s="124"/>
      <c r="M89" s="124"/>
    </row>
    <row r="90" spans="1:13">
      <c r="A90" s="199"/>
      <c r="B90" s="199"/>
      <c r="C90" s="124"/>
      <c r="D90" s="124"/>
      <c r="E90" s="124"/>
      <c r="F90" s="124"/>
      <c r="G90" s="124"/>
      <c r="H90" s="124"/>
      <c r="I90" s="124"/>
      <c r="J90" s="124"/>
      <c r="K90" s="124"/>
      <c r="L90" s="124"/>
      <c r="M90" s="124"/>
    </row>
    <row r="91" spans="1:13">
      <c r="A91" s="199"/>
      <c r="B91" s="199"/>
      <c r="C91" s="124"/>
      <c r="D91" s="124"/>
      <c r="E91" s="124"/>
      <c r="F91" s="124"/>
      <c r="G91" s="124"/>
      <c r="H91" s="124"/>
      <c r="I91" s="124"/>
      <c r="J91" s="124"/>
      <c r="K91" s="124"/>
      <c r="L91" s="124"/>
      <c r="M91" s="124"/>
    </row>
    <row r="92" spans="1:13">
      <c r="A92" s="199"/>
      <c r="B92" s="199"/>
      <c r="C92" s="124"/>
      <c r="D92" s="124"/>
      <c r="E92" s="124"/>
      <c r="F92" s="124"/>
      <c r="G92" s="124"/>
      <c r="H92" s="124"/>
      <c r="I92" s="124"/>
      <c r="J92" s="124"/>
      <c r="K92" s="124"/>
      <c r="L92" s="124"/>
      <c r="M92" s="124"/>
    </row>
    <row r="93" spans="1:13">
      <c r="A93" s="199"/>
      <c r="B93" s="199"/>
      <c r="C93" s="124"/>
      <c r="D93" s="124"/>
      <c r="E93" s="124"/>
      <c r="F93" s="124"/>
      <c r="G93" s="124"/>
      <c r="H93" s="124"/>
      <c r="I93" s="124"/>
      <c r="J93" s="124"/>
      <c r="K93" s="124"/>
      <c r="L93" s="124"/>
      <c r="M93" s="124"/>
    </row>
    <row r="94" spans="1:13">
      <c r="A94" s="199"/>
      <c r="B94" s="199"/>
      <c r="C94" s="124"/>
      <c r="D94" s="124"/>
      <c r="E94" s="124"/>
      <c r="F94" s="124"/>
      <c r="G94" s="124"/>
      <c r="H94" s="124"/>
      <c r="I94" s="124"/>
      <c r="J94" s="124"/>
      <c r="K94" s="124"/>
      <c r="L94" s="124"/>
      <c r="M94" s="124"/>
    </row>
    <row r="95" spans="1:13">
      <c r="A95" s="199"/>
      <c r="B95" s="199"/>
      <c r="C95" s="124"/>
      <c r="D95" s="124"/>
      <c r="E95" s="124"/>
      <c r="F95" s="124"/>
      <c r="G95" s="124"/>
      <c r="H95" s="124"/>
      <c r="I95" s="124"/>
      <c r="J95" s="124"/>
      <c r="K95" s="124"/>
      <c r="L95" s="124"/>
      <c r="M95" s="124"/>
    </row>
    <row r="96" spans="1:13">
      <c r="A96" s="199"/>
      <c r="B96" s="199"/>
      <c r="C96" s="124"/>
      <c r="D96" s="124"/>
      <c r="E96" s="124"/>
      <c r="F96" s="124"/>
      <c r="G96" s="124"/>
      <c r="H96" s="124"/>
      <c r="I96" s="124"/>
      <c r="J96" s="124"/>
      <c r="K96" s="124"/>
      <c r="L96" s="124"/>
      <c r="M96" s="124"/>
    </row>
    <row r="97" spans="1:13">
      <c r="A97" s="199"/>
      <c r="B97" s="199"/>
      <c r="C97" s="124"/>
      <c r="D97" s="124"/>
      <c r="E97" s="124"/>
      <c r="F97" s="124"/>
      <c r="G97" s="124"/>
      <c r="H97" s="124"/>
      <c r="I97" s="124"/>
      <c r="J97" s="124"/>
      <c r="K97" s="124"/>
      <c r="L97" s="124"/>
      <c r="M97" s="124"/>
    </row>
    <row r="98" spans="1:13">
      <c r="A98" s="199"/>
      <c r="B98" s="199"/>
      <c r="C98" s="124"/>
      <c r="D98" s="124"/>
      <c r="E98" s="124"/>
      <c r="F98" s="124"/>
      <c r="G98" s="124"/>
      <c r="H98" s="124"/>
      <c r="I98" s="124"/>
      <c r="J98" s="124"/>
      <c r="K98" s="124"/>
      <c r="L98" s="124"/>
      <c r="M98" s="124"/>
    </row>
    <row r="99" spans="1:13">
      <c r="A99" s="199"/>
      <c r="B99" s="199"/>
      <c r="C99" s="124"/>
      <c r="D99" s="124"/>
      <c r="E99" s="124"/>
      <c r="F99" s="124"/>
      <c r="G99" s="124"/>
      <c r="H99" s="124"/>
      <c r="I99" s="124"/>
      <c r="J99" s="124"/>
      <c r="K99" s="124"/>
      <c r="L99" s="124"/>
      <c r="M99" s="124"/>
    </row>
    <row r="100" spans="1:13">
      <c r="A100" s="199"/>
      <c r="B100" s="199"/>
      <c r="C100" s="124"/>
      <c r="D100" s="124"/>
      <c r="E100" s="124"/>
      <c r="F100" s="124"/>
      <c r="G100" s="124"/>
      <c r="H100" s="124"/>
      <c r="I100" s="124"/>
      <c r="J100" s="124"/>
      <c r="K100" s="124"/>
      <c r="L100" s="124"/>
      <c r="M100" s="124"/>
    </row>
    <row r="101" spans="1:13">
      <c r="A101" s="199"/>
      <c r="B101" s="199"/>
      <c r="C101" s="124"/>
      <c r="D101" s="124"/>
      <c r="E101" s="124"/>
      <c r="F101" s="124"/>
      <c r="G101" s="124"/>
      <c r="H101" s="124"/>
      <c r="I101" s="124"/>
      <c r="J101" s="124"/>
      <c r="K101" s="124"/>
      <c r="L101" s="124"/>
      <c r="M101" s="124"/>
    </row>
    <row r="102" spans="1:13">
      <c r="A102" s="199"/>
      <c r="B102" s="199"/>
      <c r="C102" s="124"/>
      <c r="D102" s="124"/>
      <c r="E102" s="124"/>
      <c r="F102" s="124"/>
      <c r="G102" s="124"/>
      <c r="H102" s="124"/>
      <c r="I102" s="124"/>
      <c r="J102" s="124"/>
      <c r="K102" s="124"/>
      <c r="L102" s="124"/>
      <c r="M102" s="124"/>
    </row>
    <row r="103" spans="1:13">
      <c r="A103" s="199"/>
      <c r="B103" s="199"/>
      <c r="C103" s="124"/>
      <c r="D103" s="124"/>
      <c r="E103" s="124"/>
      <c r="F103" s="124"/>
      <c r="G103" s="124"/>
      <c r="H103" s="124"/>
      <c r="I103" s="124"/>
      <c r="J103" s="124"/>
      <c r="K103" s="124"/>
      <c r="L103" s="124"/>
      <c r="M103" s="124"/>
    </row>
    <row r="104" spans="1:13">
      <c r="A104" s="199"/>
      <c r="B104" s="199"/>
      <c r="C104" s="124"/>
      <c r="D104" s="124"/>
      <c r="E104" s="124"/>
      <c r="F104" s="124"/>
      <c r="G104" s="124"/>
      <c r="H104" s="124"/>
      <c r="I104" s="124"/>
      <c r="J104" s="124"/>
      <c r="K104" s="124"/>
      <c r="L104" s="124"/>
      <c r="M104" s="124"/>
    </row>
    <row r="105" spans="1:13">
      <c r="A105" s="199"/>
      <c r="B105" s="199"/>
      <c r="C105" s="124"/>
      <c r="D105" s="124"/>
      <c r="E105" s="124"/>
      <c r="F105" s="124"/>
      <c r="G105" s="124"/>
      <c r="H105" s="124"/>
      <c r="I105" s="124"/>
      <c r="J105" s="124"/>
      <c r="K105" s="124"/>
      <c r="L105" s="124"/>
      <c r="M105" s="124"/>
    </row>
    <row r="106" spans="1:13">
      <c r="A106" s="199"/>
      <c r="B106" s="199"/>
      <c r="C106" s="124"/>
      <c r="D106" s="124"/>
      <c r="E106" s="124"/>
      <c r="F106" s="124"/>
      <c r="G106" s="124"/>
      <c r="H106" s="124"/>
      <c r="I106" s="124"/>
      <c r="J106" s="124"/>
      <c r="K106" s="124"/>
      <c r="L106" s="124"/>
      <c r="M106" s="124"/>
    </row>
    <row r="107" spans="1:13">
      <c r="A107" s="199"/>
      <c r="B107" s="199"/>
      <c r="C107" s="124"/>
      <c r="D107" s="124"/>
      <c r="E107" s="124"/>
      <c r="F107" s="124"/>
      <c r="G107" s="124"/>
      <c r="H107" s="124"/>
      <c r="I107" s="124"/>
      <c r="J107" s="124"/>
      <c r="K107" s="124"/>
      <c r="L107" s="124"/>
      <c r="M107" s="124"/>
    </row>
    <row r="108" spans="1:13">
      <c r="A108" s="199"/>
      <c r="B108" s="199"/>
      <c r="C108" s="124"/>
      <c r="D108" s="124"/>
      <c r="E108" s="124"/>
      <c r="F108" s="124"/>
      <c r="G108" s="124"/>
      <c r="H108" s="124"/>
      <c r="I108" s="124"/>
      <c r="J108" s="124"/>
      <c r="K108" s="124"/>
      <c r="L108" s="124"/>
      <c r="M108" s="124"/>
    </row>
    <row r="109" spans="1:13">
      <c r="A109" s="199"/>
      <c r="B109" s="199"/>
      <c r="C109" s="124"/>
      <c r="D109" s="124"/>
      <c r="E109" s="124"/>
      <c r="F109" s="124"/>
      <c r="G109" s="124"/>
      <c r="H109" s="124"/>
      <c r="I109" s="124"/>
      <c r="J109" s="124"/>
      <c r="K109" s="124"/>
      <c r="L109" s="124"/>
      <c r="M109" s="124"/>
    </row>
    <row r="110" spans="1:13">
      <c r="A110" s="199"/>
      <c r="B110" s="199"/>
      <c r="C110" s="124"/>
      <c r="D110" s="124"/>
      <c r="E110" s="124"/>
      <c r="F110" s="124"/>
      <c r="G110" s="124"/>
      <c r="H110" s="124"/>
      <c r="I110" s="124"/>
      <c r="J110" s="124"/>
      <c r="K110" s="124"/>
      <c r="L110" s="124"/>
      <c r="M110" s="124"/>
    </row>
    <row r="111" spans="1:13">
      <c r="A111" s="199"/>
      <c r="B111" s="199"/>
      <c r="C111" s="124"/>
      <c r="D111" s="124"/>
      <c r="E111" s="124"/>
      <c r="F111" s="124"/>
      <c r="G111" s="124"/>
      <c r="H111" s="124"/>
      <c r="I111" s="124"/>
      <c r="J111" s="124"/>
      <c r="K111" s="124"/>
      <c r="L111" s="124"/>
      <c r="M111" s="124"/>
    </row>
    <row r="112" spans="1:13">
      <c r="A112" s="199"/>
      <c r="B112" s="199"/>
      <c r="C112" s="124"/>
      <c r="D112" s="124"/>
      <c r="E112" s="124"/>
      <c r="F112" s="124"/>
      <c r="G112" s="124"/>
      <c r="H112" s="124"/>
      <c r="I112" s="124"/>
      <c r="J112" s="124"/>
      <c r="K112" s="124"/>
      <c r="L112" s="124"/>
      <c r="M112" s="124"/>
    </row>
    <row r="113" spans="1:13">
      <c r="A113" s="199"/>
      <c r="B113" s="199"/>
      <c r="C113" s="124"/>
      <c r="D113" s="124"/>
      <c r="E113" s="124"/>
      <c r="F113" s="124"/>
      <c r="G113" s="124"/>
      <c r="H113" s="124"/>
      <c r="I113" s="124"/>
      <c r="J113" s="124"/>
      <c r="K113" s="124"/>
      <c r="L113" s="124"/>
      <c r="M113" s="124"/>
    </row>
    <row r="114" spans="1:13">
      <c r="A114" s="199"/>
      <c r="B114" s="199"/>
      <c r="C114" s="124"/>
      <c r="D114" s="124"/>
      <c r="E114" s="124"/>
      <c r="F114" s="124"/>
      <c r="G114" s="124"/>
      <c r="H114" s="124"/>
      <c r="I114" s="124"/>
      <c r="J114" s="124"/>
      <c r="K114" s="124"/>
      <c r="L114" s="124"/>
      <c r="M114" s="124"/>
    </row>
    <row r="115" spans="1:13">
      <c r="A115" s="199"/>
      <c r="B115" s="199"/>
      <c r="C115" s="124"/>
      <c r="D115" s="124"/>
      <c r="E115" s="124"/>
      <c r="F115" s="124"/>
      <c r="G115" s="124"/>
      <c r="H115" s="124"/>
      <c r="I115" s="124"/>
      <c r="J115" s="124"/>
      <c r="K115" s="124"/>
      <c r="L115" s="124"/>
      <c r="M115" s="124"/>
    </row>
    <row r="116" spans="1:13">
      <c r="A116" s="199"/>
      <c r="B116" s="199"/>
      <c r="C116" s="124"/>
      <c r="D116" s="124"/>
      <c r="E116" s="124"/>
      <c r="F116" s="124"/>
      <c r="G116" s="124"/>
      <c r="H116" s="124"/>
      <c r="I116" s="124"/>
      <c r="J116" s="124"/>
      <c r="K116" s="124"/>
      <c r="L116" s="124"/>
      <c r="M116" s="124"/>
    </row>
    <row r="117" spans="1:13">
      <c r="A117" s="199"/>
      <c r="B117" s="199"/>
      <c r="C117" s="124"/>
      <c r="D117" s="124"/>
      <c r="E117" s="124"/>
      <c r="F117" s="124"/>
      <c r="G117" s="124"/>
      <c r="H117" s="124"/>
      <c r="I117" s="124"/>
      <c r="J117" s="124"/>
      <c r="K117" s="124"/>
      <c r="L117" s="124"/>
      <c r="M117" s="124"/>
    </row>
    <row r="118" spans="1:13">
      <c r="A118" s="199"/>
      <c r="B118" s="199"/>
      <c r="C118" s="124"/>
      <c r="D118" s="124"/>
      <c r="E118" s="124"/>
      <c r="F118" s="124"/>
      <c r="G118" s="124"/>
      <c r="H118" s="124"/>
      <c r="I118" s="124"/>
      <c r="J118" s="124"/>
      <c r="K118" s="124"/>
      <c r="L118" s="124"/>
      <c r="M118" s="124"/>
    </row>
    <row r="119" spans="1:13">
      <c r="A119" s="199"/>
      <c r="B119" s="199"/>
      <c r="C119" s="124"/>
      <c r="D119" s="124"/>
      <c r="E119" s="124"/>
      <c r="F119" s="124"/>
      <c r="G119" s="124"/>
      <c r="H119" s="124"/>
      <c r="I119" s="124"/>
      <c r="J119" s="124"/>
      <c r="K119" s="124"/>
      <c r="L119" s="124"/>
      <c r="M119" s="124"/>
    </row>
    <row r="120" spans="1:13">
      <c r="A120" s="199"/>
      <c r="B120" s="199"/>
      <c r="C120" s="124"/>
      <c r="D120" s="124"/>
      <c r="E120" s="124"/>
      <c r="F120" s="124"/>
      <c r="G120" s="124"/>
      <c r="H120" s="124"/>
      <c r="I120" s="124"/>
      <c r="J120" s="124"/>
      <c r="K120" s="124"/>
      <c r="L120" s="124"/>
      <c r="M120" s="124"/>
    </row>
    <row r="121" spans="1:13">
      <c r="A121" s="199"/>
      <c r="B121" s="199"/>
      <c r="C121" s="124"/>
      <c r="D121" s="124"/>
      <c r="E121" s="124"/>
      <c r="F121" s="124"/>
      <c r="G121" s="124"/>
      <c r="H121" s="124"/>
      <c r="I121" s="124"/>
      <c r="J121" s="124"/>
      <c r="K121" s="124"/>
      <c r="L121" s="124"/>
      <c r="M121" s="124"/>
    </row>
    <row r="122" spans="1:13">
      <c r="A122" s="199"/>
      <c r="B122" s="199"/>
      <c r="C122" s="124"/>
      <c r="D122" s="124"/>
      <c r="E122" s="124"/>
      <c r="F122" s="124"/>
      <c r="G122" s="124"/>
      <c r="H122" s="124"/>
      <c r="I122" s="124"/>
      <c r="J122" s="124"/>
      <c r="K122" s="124"/>
      <c r="L122" s="124"/>
      <c r="M122" s="124"/>
    </row>
    <row r="123" spans="1:13">
      <c r="A123" s="199"/>
      <c r="B123" s="199"/>
      <c r="C123" s="124"/>
      <c r="D123" s="124"/>
      <c r="E123" s="124"/>
      <c r="F123" s="124"/>
      <c r="G123" s="124"/>
      <c r="H123" s="124"/>
      <c r="I123" s="124"/>
      <c r="J123" s="124"/>
      <c r="K123" s="124"/>
      <c r="L123" s="124"/>
      <c r="M123" s="124"/>
    </row>
    <row r="124" spans="1:13">
      <c r="A124" s="199"/>
      <c r="B124" s="199"/>
      <c r="C124" s="124"/>
      <c r="D124" s="124"/>
      <c r="E124" s="124"/>
      <c r="F124" s="124"/>
      <c r="G124" s="124"/>
      <c r="H124" s="124"/>
      <c r="I124" s="124"/>
      <c r="J124" s="124"/>
      <c r="K124" s="124"/>
      <c r="L124" s="124"/>
      <c r="M124" s="124"/>
    </row>
    <row r="125" spans="1:13">
      <c r="A125" s="199"/>
      <c r="B125" s="199"/>
      <c r="C125" s="124"/>
      <c r="D125" s="124"/>
      <c r="E125" s="124"/>
      <c r="F125" s="124"/>
      <c r="G125" s="124"/>
      <c r="H125" s="124"/>
      <c r="I125" s="124"/>
      <c r="J125" s="124"/>
      <c r="K125" s="124"/>
      <c r="L125" s="124"/>
      <c r="M125" s="124"/>
    </row>
    <row r="126" spans="1:13">
      <c r="A126" s="199"/>
      <c r="B126" s="199"/>
      <c r="C126" s="124"/>
      <c r="D126" s="124"/>
      <c r="E126" s="124"/>
      <c r="F126" s="124"/>
      <c r="G126" s="124"/>
      <c r="H126" s="124"/>
      <c r="I126" s="124"/>
      <c r="J126" s="124"/>
      <c r="K126" s="124"/>
      <c r="L126" s="124"/>
      <c r="M126" s="124"/>
    </row>
    <row r="127" spans="1:13">
      <c r="A127" s="199"/>
      <c r="B127" s="199"/>
      <c r="C127" s="124"/>
      <c r="D127" s="124"/>
      <c r="E127" s="124"/>
      <c r="F127" s="124"/>
      <c r="G127" s="124"/>
      <c r="H127" s="124"/>
      <c r="I127" s="124"/>
      <c r="J127" s="124"/>
      <c r="K127" s="124"/>
      <c r="L127" s="124"/>
      <c r="M127" s="124"/>
    </row>
    <row r="128" spans="1:13">
      <c r="A128" s="199"/>
      <c r="B128" s="199"/>
      <c r="C128" s="124"/>
      <c r="D128" s="124"/>
      <c r="E128" s="124"/>
      <c r="F128" s="124"/>
      <c r="G128" s="124"/>
      <c r="H128" s="124"/>
      <c r="I128" s="124"/>
      <c r="J128" s="124"/>
      <c r="K128" s="124"/>
      <c r="L128" s="124"/>
      <c r="M128" s="124"/>
    </row>
    <row r="129" spans="1:13">
      <c r="A129" s="199"/>
      <c r="B129" s="199"/>
      <c r="C129" s="124"/>
      <c r="D129" s="124"/>
      <c r="E129" s="124"/>
      <c r="F129" s="124"/>
      <c r="G129" s="124"/>
      <c r="H129" s="124"/>
      <c r="I129" s="124"/>
      <c r="J129" s="124"/>
      <c r="K129" s="124"/>
      <c r="L129" s="124"/>
      <c r="M129" s="124"/>
    </row>
    <row r="130" spans="1:13">
      <c r="A130" s="199"/>
      <c r="B130" s="199"/>
      <c r="C130" s="124"/>
      <c r="D130" s="124"/>
      <c r="E130" s="124"/>
      <c r="F130" s="124"/>
      <c r="G130" s="124"/>
      <c r="H130" s="124"/>
      <c r="I130" s="124"/>
      <c r="J130" s="124"/>
      <c r="K130" s="124"/>
      <c r="L130" s="124"/>
      <c r="M130" s="124"/>
    </row>
    <row r="131" spans="1:13">
      <c r="A131" s="199"/>
      <c r="B131" s="199"/>
      <c r="C131" s="124"/>
      <c r="D131" s="124"/>
      <c r="E131" s="124"/>
      <c r="F131" s="124"/>
      <c r="G131" s="124"/>
      <c r="H131" s="124"/>
      <c r="I131" s="124"/>
      <c r="J131" s="124"/>
      <c r="K131" s="124"/>
      <c r="L131" s="124"/>
      <c r="M131" s="124"/>
    </row>
    <row r="132" spans="1:13">
      <c r="A132" s="199"/>
      <c r="B132" s="199"/>
      <c r="C132" s="124"/>
      <c r="D132" s="124"/>
      <c r="E132" s="124"/>
      <c r="F132" s="124"/>
      <c r="G132" s="124"/>
      <c r="H132" s="124"/>
      <c r="I132" s="124"/>
      <c r="J132" s="124"/>
      <c r="K132" s="124"/>
      <c r="L132" s="124"/>
      <c r="M132" s="124"/>
    </row>
    <row r="133" spans="1:13">
      <c r="A133" s="199"/>
      <c r="B133" s="199"/>
      <c r="C133" s="124"/>
      <c r="D133" s="124"/>
      <c r="E133" s="124"/>
      <c r="F133" s="124"/>
      <c r="G133" s="124"/>
      <c r="H133" s="124"/>
      <c r="I133" s="124"/>
      <c r="J133" s="124"/>
      <c r="K133" s="124"/>
      <c r="L133" s="124"/>
      <c r="M133" s="124"/>
    </row>
    <row r="134" spans="1:13">
      <c r="A134" s="199"/>
      <c r="B134" s="199"/>
      <c r="C134" s="124"/>
      <c r="D134" s="124"/>
      <c r="E134" s="124"/>
      <c r="F134" s="124"/>
      <c r="G134" s="124"/>
      <c r="H134" s="124"/>
      <c r="I134" s="124"/>
      <c r="J134" s="124"/>
      <c r="K134" s="124"/>
      <c r="L134" s="124"/>
      <c r="M134" s="124"/>
    </row>
    <row r="135" spans="1:13">
      <c r="A135" s="199"/>
      <c r="B135" s="199"/>
      <c r="C135" s="124"/>
      <c r="D135" s="124"/>
      <c r="E135" s="124"/>
      <c r="F135" s="124"/>
      <c r="G135" s="124"/>
      <c r="H135" s="124"/>
      <c r="I135" s="124"/>
      <c r="J135" s="124"/>
      <c r="K135" s="124"/>
      <c r="L135" s="124"/>
      <c r="M135" s="124"/>
    </row>
    <row r="136" spans="1:13">
      <c r="A136" s="199"/>
      <c r="B136" s="199"/>
      <c r="C136" s="124"/>
      <c r="D136" s="124"/>
      <c r="E136" s="124"/>
      <c r="F136" s="124"/>
      <c r="G136" s="124"/>
      <c r="H136" s="124"/>
      <c r="I136" s="124"/>
      <c r="J136" s="124"/>
      <c r="K136" s="124"/>
      <c r="L136" s="124"/>
      <c r="M136" s="124"/>
    </row>
    <row r="137" spans="1:13">
      <c r="A137" s="199"/>
      <c r="B137" s="199"/>
      <c r="C137" s="124"/>
      <c r="D137" s="124"/>
      <c r="E137" s="124"/>
      <c r="F137" s="124"/>
      <c r="G137" s="124"/>
      <c r="H137" s="124"/>
      <c r="I137" s="124"/>
      <c r="J137" s="124"/>
      <c r="K137" s="124"/>
      <c r="L137" s="124"/>
      <c r="M137" s="124"/>
    </row>
    <row r="138" spans="1:13">
      <c r="A138" s="199"/>
      <c r="B138" s="199"/>
      <c r="C138" s="124"/>
      <c r="D138" s="124"/>
      <c r="E138" s="124"/>
      <c r="F138" s="124"/>
      <c r="G138" s="124"/>
      <c r="H138" s="124"/>
      <c r="I138" s="124"/>
      <c r="J138" s="124"/>
      <c r="K138" s="124"/>
      <c r="L138" s="124"/>
      <c r="M138" s="124"/>
    </row>
    <row r="139" spans="1:13">
      <c r="A139" s="199"/>
      <c r="B139" s="199"/>
      <c r="C139" s="124"/>
      <c r="D139" s="124"/>
      <c r="E139" s="124"/>
      <c r="F139" s="124"/>
      <c r="G139" s="124"/>
      <c r="H139" s="124"/>
      <c r="I139" s="124"/>
      <c r="J139" s="124"/>
      <c r="K139" s="124"/>
      <c r="L139" s="124"/>
      <c r="M139" s="124"/>
    </row>
    <row r="140" spans="1:13">
      <c r="A140" s="199"/>
      <c r="B140" s="199"/>
      <c r="C140" s="124"/>
      <c r="D140" s="124"/>
      <c r="E140" s="124"/>
      <c r="F140" s="124"/>
      <c r="G140" s="124"/>
      <c r="H140" s="124"/>
      <c r="I140" s="124"/>
      <c r="J140" s="124"/>
      <c r="K140" s="124"/>
      <c r="L140" s="124"/>
      <c r="M140" s="124"/>
    </row>
    <row r="141" spans="1:13">
      <c r="A141" s="199"/>
      <c r="B141" s="199"/>
      <c r="C141" s="124"/>
      <c r="D141" s="124"/>
      <c r="E141" s="124"/>
      <c r="F141" s="124"/>
      <c r="G141" s="124"/>
      <c r="H141" s="124"/>
      <c r="I141" s="124"/>
      <c r="J141" s="124"/>
      <c r="K141" s="124"/>
      <c r="L141" s="124"/>
      <c r="M141" s="124"/>
    </row>
    <row r="142" spans="1:13">
      <c r="A142" s="199"/>
      <c r="B142" s="199"/>
      <c r="C142" s="124"/>
      <c r="D142" s="124"/>
      <c r="E142" s="124"/>
      <c r="F142" s="124"/>
      <c r="G142" s="124"/>
      <c r="H142" s="124"/>
      <c r="I142" s="124"/>
      <c r="J142" s="124"/>
      <c r="K142" s="124"/>
      <c r="L142" s="124"/>
      <c r="M142" s="124"/>
    </row>
    <row r="143" spans="1:13">
      <c r="A143" s="199"/>
      <c r="B143" s="199"/>
      <c r="C143" s="124"/>
      <c r="D143" s="124"/>
      <c r="E143" s="124"/>
      <c r="F143" s="124"/>
      <c r="G143" s="124"/>
      <c r="H143" s="124"/>
      <c r="I143" s="124"/>
      <c r="J143" s="124"/>
      <c r="K143" s="124"/>
      <c r="L143" s="124"/>
      <c r="M143" s="124"/>
    </row>
    <row r="144" spans="1:13">
      <c r="A144" s="199"/>
      <c r="B144" s="199"/>
      <c r="C144" s="124"/>
      <c r="D144" s="124"/>
      <c r="E144" s="124"/>
      <c r="F144" s="124"/>
      <c r="G144" s="124"/>
      <c r="H144" s="124"/>
      <c r="I144" s="124"/>
      <c r="J144" s="124"/>
      <c r="K144" s="124"/>
      <c r="L144" s="124"/>
      <c r="M144" s="124"/>
    </row>
    <row r="145" spans="1:13">
      <c r="A145" s="199"/>
      <c r="B145" s="199"/>
      <c r="C145" s="124"/>
      <c r="D145" s="124"/>
      <c r="E145" s="124"/>
      <c r="F145" s="124"/>
      <c r="G145" s="124"/>
      <c r="H145" s="124"/>
      <c r="I145" s="124"/>
      <c r="J145" s="124"/>
      <c r="K145" s="124"/>
      <c r="L145" s="124"/>
      <c r="M145" s="124"/>
    </row>
    <row r="146" spans="1:13">
      <c r="A146" s="199"/>
      <c r="B146" s="199"/>
      <c r="C146" s="124"/>
      <c r="D146" s="124"/>
      <c r="E146" s="124"/>
      <c r="F146" s="124"/>
      <c r="G146" s="124"/>
      <c r="H146" s="124"/>
      <c r="I146" s="124"/>
      <c r="J146" s="124"/>
      <c r="K146" s="124"/>
      <c r="L146" s="124"/>
      <c r="M146" s="124"/>
    </row>
    <row r="147" spans="1:13">
      <c r="A147" s="199"/>
      <c r="B147" s="199"/>
      <c r="C147" s="124"/>
      <c r="D147" s="124"/>
      <c r="E147" s="124"/>
      <c r="F147" s="124"/>
      <c r="G147" s="124"/>
      <c r="H147" s="124"/>
      <c r="I147" s="124"/>
      <c r="J147" s="124"/>
      <c r="K147" s="124"/>
      <c r="L147" s="124"/>
      <c r="M147" s="124"/>
    </row>
    <row r="148" spans="1:13">
      <c r="A148" s="199"/>
      <c r="B148" s="199"/>
      <c r="C148" s="124"/>
      <c r="D148" s="124"/>
      <c r="E148" s="124"/>
      <c r="F148" s="124"/>
      <c r="G148" s="124"/>
      <c r="H148" s="124"/>
      <c r="I148" s="124"/>
      <c r="J148" s="124"/>
      <c r="K148" s="124"/>
      <c r="L148" s="124"/>
      <c r="M148" s="124"/>
    </row>
    <row r="149" spans="1:13">
      <c r="A149" s="199"/>
      <c r="B149" s="199"/>
      <c r="C149" s="124"/>
      <c r="D149" s="124"/>
      <c r="E149" s="124"/>
      <c r="F149" s="124"/>
      <c r="G149" s="124"/>
      <c r="H149" s="124"/>
      <c r="I149" s="124"/>
      <c r="J149" s="124"/>
      <c r="K149" s="124"/>
      <c r="L149" s="124"/>
      <c r="M149" s="124"/>
    </row>
    <row r="150" spans="1:13">
      <c r="A150" s="199"/>
      <c r="B150" s="199"/>
      <c r="C150" s="124"/>
      <c r="D150" s="124"/>
      <c r="E150" s="124"/>
      <c r="F150" s="124"/>
      <c r="G150" s="124"/>
      <c r="H150" s="124"/>
      <c r="I150" s="124"/>
      <c r="J150" s="124"/>
      <c r="K150" s="124"/>
      <c r="L150" s="124"/>
      <c r="M150" s="124"/>
    </row>
    <row r="151" spans="1:13">
      <c r="A151" s="199"/>
      <c r="B151" s="199"/>
      <c r="C151" s="124"/>
      <c r="D151" s="124"/>
      <c r="E151" s="124"/>
      <c r="F151" s="124"/>
      <c r="G151" s="124"/>
      <c r="H151" s="124"/>
      <c r="I151" s="124"/>
      <c r="J151" s="124"/>
      <c r="K151" s="124"/>
      <c r="L151" s="124"/>
      <c r="M151" s="124"/>
    </row>
    <row r="152" spans="1:13">
      <c r="A152" s="199"/>
      <c r="B152" s="199"/>
      <c r="C152" s="124"/>
      <c r="D152" s="124"/>
      <c r="E152" s="124"/>
      <c r="F152" s="124"/>
      <c r="G152" s="124"/>
      <c r="H152" s="124"/>
      <c r="I152" s="124"/>
      <c r="J152" s="124"/>
      <c r="K152" s="124"/>
      <c r="L152" s="124"/>
      <c r="M152" s="124"/>
    </row>
    <row r="153" spans="1:13">
      <c r="A153" s="199"/>
      <c r="B153" s="199"/>
      <c r="C153" s="124"/>
      <c r="D153" s="124"/>
      <c r="E153" s="124"/>
      <c r="F153" s="124"/>
      <c r="G153" s="124"/>
      <c r="H153" s="124"/>
      <c r="I153" s="124"/>
      <c r="J153" s="124"/>
      <c r="K153" s="124"/>
      <c r="L153" s="124"/>
      <c r="M153" s="124"/>
    </row>
    <row r="154" spans="1:13">
      <c r="A154" s="199"/>
      <c r="B154" s="199"/>
      <c r="C154" s="124"/>
      <c r="D154" s="124"/>
      <c r="E154" s="124"/>
      <c r="F154" s="124"/>
      <c r="G154" s="124"/>
      <c r="H154" s="124"/>
      <c r="I154" s="124"/>
      <c r="J154" s="124"/>
      <c r="K154" s="124"/>
      <c r="L154" s="124"/>
      <c r="M154" s="124"/>
    </row>
    <row r="155" spans="1:13">
      <c r="A155" s="199"/>
      <c r="B155" s="199"/>
      <c r="C155" s="124"/>
      <c r="D155" s="124"/>
      <c r="E155" s="124"/>
      <c r="F155" s="124"/>
      <c r="G155" s="124"/>
      <c r="H155" s="124"/>
      <c r="I155" s="124"/>
      <c r="J155" s="124"/>
      <c r="K155" s="124"/>
      <c r="L155" s="124"/>
      <c r="M155" s="124"/>
    </row>
    <row r="156" spans="1:13">
      <c r="A156" s="199"/>
      <c r="B156" s="199"/>
      <c r="C156" s="124"/>
      <c r="D156" s="124"/>
      <c r="E156" s="124"/>
      <c r="F156" s="124"/>
      <c r="G156" s="124"/>
      <c r="H156" s="124"/>
      <c r="I156" s="124"/>
      <c r="J156" s="124"/>
      <c r="K156" s="124"/>
      <c r="L156" s="124"/>
      <c r="M156" s="124"/>
    </row>
    <row r="157" spans="1:13">
      <c r="A157" s="199"/>
      <c r="B157" s="199"/>
      <c r="C157" s="124"/>
      <c r="D157" s="124"/>
      <c r="E157" s="124"/>
      <c r="F157" s="124"/>
      <c r="G157" s="124"/>
      <c r="H157" s="124"/>
      <c r="I157" s="124"/>
      <c r="J157" s="124"/>
      <c r="K157" s="124"/>
      <c r="L157" s="124"/>
      <c r="M157" s="124"/>
    </row>
    <row r="158" spans="1:13">
      <c r="A158" s="199"/>
      <c r="B158" s="199"/>
      <c r="C158" s="124"/>
      <c r="D158" s="124"/>
      <c r="E158" s="124"/>
      <c r="F158" s="124"/>
      <c r="G158" s="124"/>
      <c r="H158" s="124"/>
      <c r="I158" s="124"/>
      <c r="J158" s="124"/>
      <c r="K158" s="124"/>
      <c r="L158" s="124"/>
      <c r="M158" s="124"/>
    </row>
    <row r="159" spans="1:13">
      <c r="A159" s="199"/>
      <c r="B159" s="199"/>
      <c r="C159" s="124"/>
      <c r="D159" s="124"/>
      <c r="E159" s="124"/>
      <c r="F159" s="124"/>
      <c r="G159" s="124"/>
      <c r="H159" s="124"/>
      <c r="I159" s="124"/>
      <c r="J159" s="124"/>
      <c r="K159" s="124"/>
      <c r="L159" s="124"/>
      <c r="M159" s="124"/>
    </row>
    <row r="160" spans="1:13">
      <c r="A160" s="199"/>
      <c r="B160" s="199"/>
      <c r="C160" s="124"/>
      <c r="D160" s="124"/>
      <c r="E160" s="124"/>
      <c r="F160" s="124"/>
      <c r="G160" s="124"/>
      <c r="H160" s="124"/>
      <c r="I160" s="124"/>
      <c r="J160" s="124"/>
      <c r="K160" s="124"/>
      <c r="L160" s="124"/>
      <c r="M160" s="124"/>
    </row>
    <row r="161" spans="1:13">
      <c r="A161" s="199"/>
      <c r="B161" s="199"/>
      <c r="C161" s="124"/>
      <c r="D161" s="124"/>
      <c r="E161" s="124"/>
      <c r="F161" s="124"/>
      <c r="G161" s="124"/>
      <c r="H161" s="124"/>
      <c r="I161" s="124"/>
      <c r="J161" s="124"/>
      <c r="K161" s="124"/>
      <c r="L161" s="124"/>
      <c r="M161" s="124"/>
    </row>
    <row r="162" spans="1:13">
      <c r="A162" s="199"/>
      <c r="B162" s="199"/>
      <c r="C162" s="124"/>
      <c r="D162" s="124"/>
      <c r="E162" s="124"/>
      <c r="F162" s="124"/>
      <c r="G162" s="124"/>
      <c r="H162" s="124"/>
      <c r="I162" s="124"/>
      <c r="J162" s="124"/>
      <c r="K162" s="124"/>
      <c r="L162" s="124"/>
      <c r="M162" s="124"/>
    </row>
    <row r="163" spans="1:13">
      <c r="A163" s="199"/>
      <c r="B163" s="199"/>
      <c r="C163" s="124"/>
      <c r="D163" s="124"/>
      <c r="E163" s="124"/>
      <c r="F163" s="124"/>
      <c r="G163" s="124"/>
      <c r="H163" s="124"/>
      <c r="I163" s="124"/>
      <c r="J163" s="124"/>
      <c r="K163" s="124"/>
      <c r="L163" s="124"/>
      <c r="M163" s="124"/>
    </row>
    <row r="164" spans="1:13">
      <c r="A164" s="199"/>
      <c r="B164" s="199"/>
      <c r="C164" s="124"/>
      <c r="D164" s="124"/>
      <c r="E164" s="124"/>
      <c r="F164" s="124"/>
      <c r="G164" s="124"/>
      <c r="H164" s="124"/>
      <c r="I164" s="124"/>
      <c r="J164" s="124"/>
      <c r="K164" s="124"/>
      <c r="L164" s="124"/>
      <c r="M164" s="124"/>
    </row>
    <row r="165" spans="1:13">
      <c r="A165" s="199"/>
      <c r="B165" s="199"/>
      <c r="C165" s="124"/>
      <c r="D165" s="124"/>
      <c r="E165" s="124"/>
      <c r="F165" s="124"/>
      <c r="G165" s="124"/>
      <c r="H165" s="124"/>
      <c r="I165" s="124"/>
      <c r="J165" s="124"/>
      <c r="K165" s="124"/>
      <c r="L165" s="124"/>
      <c r="M165" s="124"/>
    </row>
    <row r="166" spans="1:13">
      <c r="A166" s="199"/>
      <c r="B166" s="199"/>
      <c r="C166" s="124"/>
      <c r="D166" s="124"/>
      <c r="E166" s="124"/>
      <c r="F166" s="124"/>
      <c r="G166" s="124"/>
      <c r="H166" s="124"/>
      <c r="I166" s="124"/>
      <c r="J166" s="124"/>
      <c r="K166" s="124"/>
      <c r="L166" s="124"/>
      <c r="M166" s="124"/>
    </row>
    <row r="167" spans="1:13">
      <c r="A167" s="199"/>
      <c r="B167" s="199"/>
      <c r="C167" s="124"/>
      <c r="D167" s="124"/>
      <c r="E167" s="124"/>
      <c r="F167" s="124"/>
      <c r="G167" s="124"/>
      <c r="H167" s="124"/>
      <c r="I167" s="124"/>
      <c r="J167" s="124"/>
      <c r="K167" s="124"/>
      <c r="L167" s="124"/>
      <c r="M167" s="124"/>
    </row>
    <row r="168" spans="1:13">
      <c r="A168" s="199"/>
      <c r="B168" s="199"/>
      <c r="C168" s="124"/>
      <c r="D168" s="124"/>
      <c r="E168" s="124"/>
      <c r="F168" s="124"/>
      <c r="G168" s="124"/>
      <c r="H168" s="124"/>
      <c r="I168" s="124"/>
      <c r="J168" s="124"/>
      <c r="K168" s="124"/>
      <c r="L168" s="124"/>
      <c r="M168" s="124"/>
    </row>
    <row r="169" spans="1:13">
      <c r="A169" s="199"/>
      <c r="B169" s="199"/>
      <c r="C169" s="124"/>
      <c r="D169" s="124"/>
      <c r="E169" s="124"/>
      <c r="F169" s="124"/>
      <c r="G169" s="124"/>
      <c r="H169" s="124"/>
      <c r="I169" s="124"/>
      <c r="J169" s="124"/>
      <c r="K169" s="124"/>
      <c r="L169" s="124"/>
      <c r="M169" s="124"/>
    </row>
    <row r="170" spans="1:13">
      <c r="A170" s="199"/>
      <c r="B170" s="199"/>
      <c r="C170" s="124"/>
      <c r="D170" s="124"/>
      <c r="E170" s="124"/>
      <c r="F170" s="124"/>
      <c r="G170" s="124"/>
      <c r="H170" s="124"/>
      <c r="I170" s="124"/>
      <c r="J170" s="124"/>
      <c r="K170" s="124"/>
      <c r="L170" s="124"/>
      <c r="M170" s="124"/>
    </row>
    <row r="171" spans="1:13">
      <c r="A171" s="199"/>
      <c r="B171" s="199"/>
      <c r="C171" s="124"/>
      <c r="D171" s="124"/>
      <c r="E171" s="124"/>
      <c r="F171" s="124"/>
      <c r="G171" s="124"/>
      <c r="H171" s="124"/>
      <c r="I171" s="124"/>
      <c r="J171" s="124"/>
      <c r="K171" s="124"/>
      <c r="L171" s="124"/>
      <c r="M171" s="124"/>
    </row>
    <row r="172" spans="1:13">
      <c r="A172" s="199"/>
      <c r="B172" s="199"/>
      <c r="C172" s="124"/>
      <c r="D172" s="124"/>
      <c r="E172" s="124"/>
      <c r="F172" s="124"/>
      <c r="G172" s="124"/>
      <c r="H172" s="124"/>
      <c r="I172" s="124"/>
      <c r="J172" s="124"/>
      <c r="K172" s="124"/>
      <c r="L172" s="124"/>
      <c r="M172" s="124"/>
    </row>
    <row r="173" spans="1:13">
      <c r="A173" s="199"/>
      <c r="B173" s="199"/>
      <c r="C173" s="124"/>
      <c r="D173" s="124"/>
      <c r="E173" s="124"/>
      <c r="F173" s="124"/>
      <c r="G173" s="124"/>
      <c r="H173" s="124"/>
      <c r="I173" s="124"/>
      <c r="J173" s="124"/>
      <c r="K173" s="124"/>
      <c r="L173" s="124"/>
      <c r="M173" s="124"/>
    </row>
    <row r="174" spans="1:13">
      <c r="A174" s="199"/>
      <c r="B174" s="199"/>
      <c r="C174" s="124"/>
      <c r="D174" s="124"/>
      <c r="E174" s="124"/>
      <c r="F174" s="124"/>
      <c r="G174" s="124"/>
      <c r="H174" s="124"/>
      <c r="I174" s="124"/>
      <c r="J174" s="124"/>
      <c r="K174" s="124"/>
      <c r="L174" s="124"/>
      <c r="M174" s="124"/>
    </row>
    <row r="175" spans="1:13">
      <c r="A175" s="199"/>
      <c r="B175" s="199"/>
      <c r="C175" s="124"/>
      <c r="D175" s="124"/>
      <c r="E175" s="124"/>
      <c r="F175" s="124"/>
      <c r="G175" s="124"/>
      <c r="H175" s="124"/>
      <c r="I175" s="124"/>
      <c r="J175" s="124"/>
      <c r="K175" s="124"/>
      <c r="L175" s="124"/>
      <c r="M175" s="124"/>
    </row>
    <row r="176" spans="1:13">
      <c r="A176" s="199"/>
      <c r="B176" s="199"/>
      <c r="C176" s="124"/>
      <c r="D176" s="124"/>
      <c r="E176" s="124"/>
      <c r="F176" s="124"/>
      <c r="G176" s="124"/>
      <c r="H176" s="124"/>
      <c r="I176" s="124"/>
      <c r="J176" s="124"/>
      <c r="K176" s="124"/>
      <c r="L176" s="124"/>
      <c r="M176" s="124"/>
    </row>
    <row r="177" spans="1:13">
      <c r="A177" s="199"/>
      <c r="B177" s="199"/>
      <c r="C177" s="124"/>
      <c r="D177" s="124"/>
      <c r="E177" s="124"/>
      <c r="F177" s="124"/>
      <c r="G177" s="124"/>
      <c r="H177" s="124"/>
      <c r="I177" s="124"/>
      <c r="J177" s="124"/>
      <c r="K177" s="124"/>
      <c r="L177" s="124"/>
      <c r="M177" s="124"/>
    </row>
    <row r="178" spans="1:13">
      <c r="A178" s="199"/>
      <c r="B178" s="199"/>
      <c r="C178" s="124"/>
      <c r="D178" s="124"/>
      <c r="E178" s="124"/>
      <c r="F178" s="124"/>
      <c r="G178" s="124"/>
      <c r="H178" s="124"/>
      <c r="I178" s="124"/>
      <c r="J178" s="124"/>
      <c r="K178" s="124"/>
      <c r="L178" s="124"/>
      <c r="M178" s="124"/>
    </row>
    <row r="179" spans="1:13">
      <c r="A179" s="199"/>
      <c r="B179" s="199"/>
      <c r="C179" s="124"/>
      <c r="D179" s="124"/>
      <c r="E179" s="124"/>
      <c r="F179" s="124"/>
      <c r="G179" s="124"/>
      <c r="H179" s="124"/>
      <c r="I179" s="124"/>
      <c r="J179" s="124"/>
      <c r="K179" s="124"/>
      <c r="L179" s="124"/>
      <c r="M179" s="124"/>
    </row>
    <row r="180" spans="1:13">
      <c r="A180" s="199"/>
      <c r="B180" s="199"/>
      <c r="C180" s="124"/>
      <c r="D180" s="124"/>
      <c r="E180" s="124"/>
      <c r="F180" s="124"/>
      <c r="G180" s="124"/>
      <c r="H180" s="124"/>
      <c r="I180" s="124"/>
      <c r="J180" s="124"/>
      <c r="K180" s="124"/>
      <c r="L180" s="124"/>
      <c r="M180" s="124"/>
    </row>
    <row r="181" spans="1:13">
      <c r="A181" s="199"/>
      <c r="B181" s="199"/>
      <c r="C181" s="124"/>
      <c r="D181" s="124"/>
      <c r="E181" s="124"/>
      <c r="F181" s="124"/>
      <c r="G181" s="124"/>
      <c r="H181" s="124"/>
      <c r="I181" s="124"/>
      <c r="J181" s="124"/>
      <c r="K181" s="124"/>
      <c r="L181" s="124"/>
      <c r="M181" s="124"/>
    </row>
    <row r="182" spans="1:13">
      <c r="A182" s="199"/>
      <c r="B182" s="199"/>
      <c r="C182" s="124"/>
      <c r="D182" s="124"/>
      <c r="E182" s="124"/>
      <c r="F182" s="124"/>
      <c r="G182" s="124"/>
      <c r="H182" s="124"/>
      <c r="I182" s="124"/>
      <c r="J182" s="124"/>
      <c r="K182" s="124"/>
      <c r="L182" s="124"/>
      <c r="M182" s="124"/>
    </row>
    <row r="183" spans="1:13">
      <c r="A183" s="199"/>
      <c r="B183" s="199"/>
      <c r="C183" s="124"/>
      <c r="D183" s="124"/>
      <c r="E183" s="124"/>
      <c r="F183" s="124"/>
      <c r="G183" s="124"/>
      <c r="H183" s="124"/>
      <c r="I183" s="124"/>
      <c r="J183" s="124"/>
      <c r="K183" s="124"/>
      <c r="L183" s="124"/>
      <c r="M183" s="124"/>
    </row>
    <row r="184" spans="1:13">
      <c r="A184" s="199"/>
      <c r="B184" s="199"/>
      <c r="C184" s="124"/>
      <c r="D184" s="124"/>
      <c r="E184" s="124"/>
      <c r="F184" s="124"/>
      <c r="G184" s="124"/>
      <c r="H184" s="124"/>
      <c r="I184" s="124"/>
      <c r="J184" s="124"/>
      <c r="K184" s="124"/>
      <c r="L184" s="124"/>
      <c r="M184" s="124"/>
    </row>
    <row r="185" spans="1:13">
      <c r="A185" s="199"/>
      <c r="B185" s="199"/>
      <c r="C185" s="124"/>
      <c r="D185" s="124"/>
      <c r="E185" s="124"/>
      <c r="F185" s="124"/>
      <c r="G185" s="124"/>
      <c r="H185" s="124"/>
      <c r="I185" s="124"/>
      <c r="J185" s="124"/>
      <c r="K185" s="124"/>
      <c r="L185" s="124"/>
      <c r="M185" s="124"/>
    </row>
    <row r="186" spans="1:13">
      <c r="A186" s="199"/>
      <c r="B186" s="199"/>
      <c r="C186" s="124"/>
      <c r="D186" s="124"/>
      <c r="E186" s="124"/>
      <c r="F186" s="124"/>
      <c r="G186" s="124"/>
      <c r="H186" s="124"/>
      <c r="I186" s="124"/>
      <c r="J186" s="124"/>
      <c r="K186" s="124"/>
      <c r="L186" s="124"/>
      <c r="M186" s="124"/>
    </row>
    <row r="187" spans="1:13">
      <c r="A187" s="199"/>
      <c r="B187" s="199"/>
      <c r="C187" s="124"/>
      <c r="D187" s="124"/>
      <c r="E187" s="124"/>
      <c r="F187" s="124"/>
      <c r="G187" s="124"/>
      <c r="H187" s="124"/>
      <c r="I187" s="124"/>
      <c r="J187" s="124"/>
      <c r="K187" s="124"/>
      <c r="L187" s="124"/>
      <c r="M187" s="124"/>
    </row>
    <row r="188" spans="1:13">
      <c r="A188" s="199"/>
      <c r="B188" s="199"/>
      <c r="C188" s="124"/>
      <c r="D188" s="124"/>
      <c r="E188" s="124"/>
      <c r="F188" s="124"/>
      <c r="G188" s="124"/>
      <c r="H188" s="124"/>
      <c r="I188" s="124"/>
      <c r="J188" s="124"/>
      <c r="K188" s="124"/>
      <c r="L188" s="124"/>
      <c r="M188" s="124"/>
    </row>
    <row r="189" spans="1:13">
      <c r="A189" s="199"/>
      <c r="B189" s="199"/>
      <c r="C189" s="124"/>
      <c r="D189" s="124"/>
      <c r="E189" s="124"/>
      <c r="F189" s="124"/>
      <c r="G189" s="124"/>
      <c r="H189" s="124"/>
      <c r="I189" s="124"/>
      <c r="J189" s="124"/>
      <c r="K189" s="124"/>
      <c r="L189" s="124"/>
      <c r="M189" s="124"/>
    </row>
    <row r="190" spans="1:13">
      <c r="A190" s="199"/>
      <c r="B190" s="199"/>
      <c r="C190" s="124"/>
      <c r="D190" s="124"/>
      <c r="E190" s="124"/>
      <c r="F190" s="124"/>
      <c r="G190" s="124"/>
      <c r="H190" s="124"/>
      <c r="I190" s="124"/>
      <c r="J190" s="124"/>
      <c r="K190" s="124"/>
      <c r="L190" s="124"/>
      <c r="M190" s="124"/>
    </row>
    <row r="191" spans="1:13">
      <c r="A191" s="199"/>
      <c r="B191" s="199"/>
      <c r="C191" s="124"/>
      <c r="D191" s="124"/>
      <c r="E191" s="124"/>
      <c r="F191" s="124"/>
      <c r="G191" s="124"/>
      <c r="H191" s="124"/>
      <c r="I191" s="124"/>
      <c r="J191" s="124"/>
      <c r="K191" s="124"/>
      <c r="L191" s="124"/>
      <c r="M191" s="124"/>
    </row>
    <row r="192" spans="1:13">
      <c r="A192" s="199"/>
      <c r="B192" s="199"/>
      <c r="C192" s="124"/>
      <c r="D192" s="124"/>
      <c r="E192" s="124"/>
      <c r="F192" s="124"/>
      <c r="G192" s="124"/>
      <c r="H192" s="124"/>
      <c r="I192" s="124"/>
      <c r="J192" s="124"/>
      <c r="K192" s="124"/>
      <c r="L192" s="124"/>
      <c r="M192" s="124"/>
    </row>
    <row r="193" spans="1:13">
      <c r="A193" s="199"/>
      <c r="B193" s="199"/>
      <c r="C193" s="124"/>
      <c r="D193" s="124"/>
      <c r="E193" s="124"/>
      <c r="F193" s="124"/>
      <c r="G193" s="124"/>
      <c r="H193" s="124"/>
      <c r="I193" s="124"/>
      <c r="J193" s="124"/>
      <c r="K193" s="124"/>
      <c r="L193" s="124"/>
      <c r="M193" s="124"/>
    </row>
    <row r="194" spans="1:13">
      <c r="A194" s="199"/>
      <c r="B194" s="199"/>
      <c r="C194" s="124"/>
      <c r="D194" s="124"/>
      <c r="E194" s="124"/>
      <c r="F194" s="124"/>
      <c r="G194" s="124"/>
      <c r="H194" s="124"/>
      <c r="I194" s="124"/>
      <c r="J194" s="124"/>
      <c r="K194" s="124"/>
      <c r="L194" s="124"/>
      <c r="M194" s="124"/>
    </row>
    <row r="195" spans="1:13">
      <c r="A195" s="199"/>
      <c r="B195" s="199"/>
      <c r="C195" s="124"/>
      <c r="D195" s="124"/>
      <c r="E195" s="124"/>
      <c r="F195" s="124"/>
      <c r="G195" s="124"/>
      <c r="H195" s="124"/>
      <c r="I195" s="124"/>
      <c r="J195" s="124"/>
      <c r="K195" s="124"/>
      <c r="L195" s="124"/>
      <c r="M195" s="124"/>
    </row>
    <row r="196" spans="1:13">
      <c r="A196" s="199"/>
      <c r="B196" s="199"/>
      <c r="C196" s="124"/>
      <c r="D196" s="124"/>
      <c r="E196" s="124"/>
      <c r="F196" s="124"/>
      <c r="G196" s="124"/>
      <c r="H196" s="124"/>
      <c r="I196" s="124"/>
      <c r="J196" s="124"/>
      <c r="K196" s="124"/>
      <c r="L196" s="124"/>
      <c r="M196" s="124"/>
    </row>
    <row r="197" spans="1:13">
      <c r="A197" s="199"/>
      <c r="B197" s="199"/>
      <c r="C197" s="124"/>
      <c r="D197" s="124"/>
      <c r="E197" s="124"/>
      <c r="F197" s="124"/>
      <c r="G197" s="124"/>
      <c r="H197" s="124"/>
      <c r="I197" s="124"/>
      <c r="J197" s="124"/>
      <c r="K197" s="124"/>
      <c r="L197" s="124"/>
      <c r="M197" s="124"/>
    </row>
    <row r="198" spans="1:13">
      <c r="A198" s="199"/>
      <c r="B198" s="199"/>
      <c r="C198" s="124"/>
      <c r="D198" s="124"/>
      <c r="E198" s="124"/>
      <c r="F198" s="124"/>
      <c r="G198" s="124"/>
      <c r="H198" s="124"/>
      <c r="I198" s="124"/>
      <c r="J198" s="124"/>
      <c r="K198" s="124"/>
      <c r="L198" s="124"/>
      <c r="M198" s="124"/>
    </row>
    <row r="199" spans="1:13">
      <c r="A199" s="199"/>
      <c r="B199" s="199"/>
      <c r="C199" s="124"/>
      <c r="D199" s="124"/>
      <c r="E199" s="124"/>
      <c r="F199" s="124"/>
      <c r="G199" s="124"/>
      <c r="H199" s="124"/>
      <c r="I199" s="124"/>
      <c r="J199" s="124"/>
      <c r="K199" s="124"/>
      <c r="L199" s="124"/>
      <c r="M199" s="124"/>
    </row>
    <row r="200" spans="1:13">
      <c r="A200" s="199"/>
      <c r="B200" s="199"/>
      <c r="C200" s="124"/>
      <c r="D200" s="124"/>
      <c r="E200" s="124"/>
      <c r="F200" s="124"/>
      <c r="G200" s="124"/>
      <c r="H200" s="124"/>
      <c r="I200" s="124"/>
      <c r="J200" s="124"/>
      <c r="K200" s="124"/>
      <c r="L200" s="124"/>
      <c r="M200" s="124"/>
    </row>
    <row r="201" spans="1:13">
      <c r="A201" s="199"/>
      <c r="B201" s="199"/>
      <c r="C201" s="124"/>
      <c r="D201" s="124"/>
      <c r="E201" s="124"/>
      <c r="F201" s="124"/>
      <c r="G201" s="124"/>
      <c r="H201" s="124"/>
      <c r="I201" s="124"/>
      <c r="J201" s="124"/>
      <c r="K201" s="124"/>
      <c r="L201" s="124"/>
      <c r="M201" s="124"/>
    </row>
    <row r="202" spans="1:13">
      <c r="A202" s="199"/>
      <c r="B202" s="199"/>
      <c r="C202" s="124"/>
      <c r="D202" s="124"/>
      <c r="E202" s="124"/>
      <c r="F202" s="124"/>
      <c r="G202" s="124"/>
      <c r="H202" s="124"/>
      <c r="I202" s="124"/>
      <c r="J202" s="124"/>
      <c r="K202" s="124"/>
      <c r="L202" s="124"/>
      <c r="M202" s="124"/>
    </row>
    <row r="203" spans="1:13">
      <c r="A203" s="199"/>
      <c r="B203" s="199"/>
      <c r="C203" s="124"/>
      <c r="D203" s="124"/>
      <c r="E203" s="124"/>
      <c r="F203" s="124"/>
      <c r="G203" s="124"/>
      <c r="H203" s="124"/>
      <c r="I203" s="124"/>
      <c r="J203" s="124"/>
      <c r="K203" s="124"/>
      <c r="L203" s="124"/>
      <c r="M203" s="124"/>
    </row>
    <row r="204" spans="1:13">
      <c r="A204" s="199"/>
      <c r="B204" s="199"/>
      <c r="C204" s="124"/>
      <c r="D204" s="124"/>
      <c r="E204" s="124"/>
      <c r="F204" s="124"/>
      <c r="G204" s="124"/>
      <c r="H204" s="124"/>
      <c r="I204" s="124"/>
      <c r="J204" s="124"/>
      <c r="K204" s="124"/>
      <c r="L204" s="124"/>
      <c r="M204" s="124"/>
    </row>
    <row r="205" spans="1:13">
      <c r="A205" s="199"/>
      <c r="B205" s="199"/>
      <c r="C205" s="124"/>
      <c r="D205" s="124"/>
      <c r="E205" s="124"/>
      <c r="F205" s="124"/>
      <c r="G205" s="124"/>
      <c r="H205" s="124"/>
      <c r="I205" s="124"/>
      <c r="J205" s="124"/>
      <c r="K205" s="124"/>
      <c r="L205" s="124"/>
      <c r="M205" s="124"/>
    </row>
    <row r="206" spans="1:13">
      <c r="A206" s="199"/>
      <c r="B206" s="199"/>
      <c r="C206" s="124"/>
      <c r="D206" s="124"/>
      <c r="E206" s="124"/>
      <c r="F206" s="124"/>
      <c r="G206" s="124"/>
      <c r="H206" s="124"/>
      <c r="I206" s="124"/>
      <c r="J206" s="124"/>
      <c r="K206" s="124"/>
      <c r="L206" s="124"/>
      <c r="M206" s="124"/>
    </row>
    <row r="207" spans="1:13">
      <c r="A207" s="199"/>
      <c r="B207" s="199"/>
      <c r="C207" s="124"/>
      <c r="D207" s="124"/>
      <c r="E207" s="124"/>
      <c r="F207" s="124"/>
      <c r="G207" s="124"/>
      <c r="H207" s="124"/>
      <c r="I207" s="124"/>
      <c r="J207" s="124"/>
      <c r="K207" s="124"/>
      <c r="L207" s="124"/>
      <c r="M207" s="124"/>
    </row>
    <row r="208" spans="1:13">
      <c r="A208" s="199"/>
      <c r="B208" s="199"/>
      <c r="C208" s="124"/>
      <c r="D208" s="124"/>
      <c r="E208" s="124"/>
      <c r="F208" s="124"/>
      <c r="G208" s="124"/>
      <c r="H208" s="124"/>
      <c r="I208" s="124"/>
      <c r="J208" s="124"/>
      <c r="K208" s="124"/>
      <c r="L208" s="124"/>
      <c r="M208" s="124"/>
    </row>
    <row r="209" spans="1:13">
      <c r="A209" s="199"/>
      <c r="B209" s="199"/>
      <c r="C209" s="124"/>
      <c r="D209" s="124"/>
      <c r="E209" s="124"/>
      <c r="F209" s="124"/>
      <c r="G209" s="124"/>
      <c r="H209" s="124"/>
      <c r="I209" s="124"/>
      <c r="J209" s="124"/>
      <c r="K209" s="124"/>
      <c r="L209" s="124"/>
      <c r="M209" s="124"/>
    </row>
    <row r="210" spans="1:13">
      <c r="A210" s="199"/>
      <c r="B210" s="199"/>
      <c r="C210" s="124"/>
      <c r="D210" s="124"/>
      <c r="E210" s="124"/>
      <c r="F210" s="124"/>
      <c r="G210" s="124"/>
      <c r="H210" s="124"/>
      <c r="I210" s="124"/>
      <c r="J210" s="124"/>
      <c r="K210" s="124"/>
      <c r="L210" s="124"/>
      <c r="M210" s="124"/>
    </row>
    <row r="211" spans="1:13">
      <c r="A211" s="199"/>
      <c r="B211" s="199"/>
      <c r="C211" s="124"/>
      <c r="D211" s="124"/>
      <c r="E211" s="124"/>
      <c r="F211" s="124"/>
      <c r="G211" s="124"/>
      <c r="H211" s="124"/>
      <c r="I211" s="124"/>
      <c r="J211" s="124"/>
      <c r="K211" s="124"/>
      <c r="L211" s="124"/>
      <c r="M211" s="124"/>
    </row>
    <row r="212" spans="1:13">
      <c r="A212" s="199"/>
      <c r="B212" s="199"/>
      <c r="C212" s="124"/>
      <c r="D212" s="124"/>
      <c r="E212" s="124"/>
      <c r="F212" s="124"/>
      <c r="G212" s="124"/>
      <c r="H212" s="124"/>
      <c r="I212" s="124"/>
      <c r="J212" s="124"/>
      <c r="K212" s="124"/>
      <c r="L212" s="124"/>
      <c r="M212" s="124"/>
    </row>
    <row r="213" spans="1:13">
      <c r="A213" s="199"/>
      <c r="B213" s="199"/>
      <c r="C213" s="124"/>
      <c r="D213" s="124"/>
      <c r="E213" s="124"/>
      <c r="F213" s="124"/>
      <c r="G213" s="124"/>
      <c r="H213" s="124"/>
      <c r="I213" s="124"/>
      <c r="J213" s="124"/>
      <c r="K213" s="124"/>
      <c r="L213" s="124"/>
      <c r="M213" s="124"/>
    </row>
    <row r="214" spans="1:13">
      <c r="A214" s="199"/>
      <c r="B214" s="199"/>
      <c r="C214" s="124"/>
      <c r="D214" s="124"/>
      <c r="E214" s="124"/>
      <c r="F214" s="124"/>
      <c r="G214" s="124"/>
      <c r="H214" s="124"/>
      <c r="I214" s="124"/>
      <c r="J214" s="124"/>
      <c r="K214" s="124"/>
      <c r="L214" s="124"/>
      <c r="M214" s="124"/>
    </row>
    <row r="215" spans="1:13">
      <c r="A215" s="199"/>
      <c r="B215" s="199"/>
      <c r="C215" s="124"/>
      <c r="D215" s="124"/>
      <c r="E215" s="124"/>
      <c r="F215" s="124"/>
      <c r="G215" s="124"/>
      <c r="H215" s="124"/>
      <c r="I215" s="124"/>
      <c r="J215" s="124"/>
      <c r="K215" s="124"/>
      <c r="L215" s="124"/>
      <c r="M215" s="124"/>
    </row>
    <row r="216" spans="1:13">
      <c r="A216" s="199"/>
      <c r="B216" s="199"/>
      <c r="C216" s="124"/>
      <c r="D216" s="124"/>
      <c r="E216" s="124"/>
      <c r="F216" s="124"/>
      <c r="G216" s="124"/>
      <c r="H216" s="124"/>
      <c r="I216" s="124"/>
      <c r="J216" s="124"/>
      <c r="K216" s="124"/>
      <c r="L216" s="124"/>
      <c r="M216" s="124"/>
    </row>
    <row r="217" spans="1:13">
      <c r="A217" s="199"/>
      <c r="B217" s="199"/>
      <c r="C217" s="124"/>
      <c r="D217" s="124"/>
      <c r="E217" s="124"/>
      <c r="F217" s="124"/>
      <c r="G217" s="124"/>
      <c r="H217" s="124"/>
      <c r="I217" s="124"/>
      <c r="J217" s="124"/>
      <c r="K217" s="124"/>
      <c r="L217" s="124"/>
      <c r="M217" s="124"/>
    </row>
    <row r="218" spans="1:13">
      <c r="A218" s="199"/>
      <c r="B218" s="199"/>
      <c r="C218" s="124"/>
      <c r="D218" s="124"/>
      <c r="E218" s="124"/>
      <c r="F218" s="124"/>
      <c r="G218" s="124"/>
      <c r="H218" s="124"/>
      <c r="I218" s="124"/>
      <c r="J218" s="124"/>
      <c r="K218" s="124"/>
      <c r="L218" s="124"/>
      <c r="M218" s="124"/>
    </row>
    <row r="219" spans="1:13">
      <c r="A219" s="199"/>
      <c r="B219" s="199"/>
      <c r="C219" s="124"/>
      <c r="D219" s="124"/>
      <c r="E219" s="124"/>
      <c r="F219" s="124"/>
      <c r="G219" s="124"/>
      <c r="H219" s="124"/>
      <c r="I219" s="124"/>
      <c r="J219" s="124"/>
      <c r="K219" s="124"/>
      <c r="L219" s="124"/>
      <c r="M219" s="124"/>
    </row>
    <row r="220" spans="1:13">
      <c r="A220" s="199"/>
      <c r="B220" s="199"/>
      <c r="C220" s="124"/>
      <c r="D220" s="124"/>
      <c r="E220" s="124"/>
      <c r="F220" s="124"/>
      <c r="G220" s="124"/>
      <c r="H220" s="124"/>
      <c r="I220" s="124"/>
      <c r="J220" s="124"/>
      <c r="K220" s="124"/>
      <c r="L220" s="124"/>
      <c r="M220" s="124"/>
    </row>
    <row r="221" spans="1:13">
      <c r="A221" s="199"/>
      <c r="B221" s="199"/>
      <c r="C221" s="124"/>
      <c r="D221" s="124"/>
      <c r="E221" s="124"/>
      <c r="F221" s="124"/>
      <c r="G221" s="124"/>
      <c r="H221" s="124"/>
      <c r="I221" s="124"/>
      <c r="J221" s="124"/>
      <c r="K221" s="124"/>
      <c r="L221" s="124"/>
      <c r="M221" s="124"/>
    </row>
    <row r="222" spans="1:13">
      <c r="A222" s="199"/>
      <c r="B222" s="199"/>
      <c r="C222" s="124"/>
      <c r="D222" s="124"/>
      <c r="E222" s="124"/>
      <c r="F222" s="124"/>
      <c r="G222" s="124"/>
      <c r="H222" s="124"/>
      <c r="I222" s="124"/>
      <c r="J222" s="124"/>
      <c r="K222" s="124"/>
      <c r="L222" s="124"/>
      <c r="M222" s="124"/>
    </row>
    <row r="223" spans="1:13">
      <c r="A223" s="199"/>
      <c r="B223" s="199"/>
      <c r="C223" s="124"/>
      <c r="D223" s="124"/>
      <c r="E223" s="124"/>
      <c r="F223" s="124"/>
      <c r="G223" s="124"/>
      <c r="H223" s="124"/>
      <c r="I223" s="124"/>
      <c r="J223" s="124"/>
      <c r="K223" s="124"/>
      <c r="L223" s="124"/>
      <c r="M223" s="124"/>
    </row>
    <row r="224" spans="1:13">
      <c r="A224" s="199"/>
      <c r="B224" s="199"/>
      <c r="C224" s="124"/>
      <c r="D224" s="124"/>
      <c r="E224" s="124"/>
      <c r="F224" s="124"/>
      <c r="G224" s="124"/>
      <c r="H224" s="124"/>
      <c r="I224" s="124"/>
      <c r="J224" s="124"/>
      <c r="K224" s="124"/>
      <c r="L224" s="124"/>
      <c r="M224" s="124"/>
    </row>
    <row r="225" spans="1:13">
      <c r="A225" s="199"/>
      <c r="B225" s="199"/>
      <c r="C225" s="124"/>
      <c r="D225" s="124"/>
      <c r="E225" s="124"/>
      <c r="F225" s="124"/>
      <c r="G225" s="124"/>
      <c r="H225" s="124"/>
      <c r="I225" s="124"/>
      <c r="J225" s="124"/>
      <c r="K225" s="124"/>
      <c r="L225" s="124"/>
      <c r="M225" s="124"/>
    </row>
    <row r="226" spans="1:13">
      <c r="A226" s="199"/>
      <c r="B226" s="199"/>
      <c r="C226" s="124"/>
      <c r="D226" s="124"/>
      <c r="E226" s="124"/>
      <c r="F226" s="124"/>
      <c r="G226" s="124"/>
      <c r="H226" s="124"/>
      <c r="I226" s="124"/>
      <c r="J226" s="124"/>
      <c r="K226" s="124"/>
      <c r="L226" s="124"/>
      <c r="M226" s="124"/>
    </row>
    <row r="227" spans="1:13">
      <c r="A227" s="199"/>
      <c r="B227" s="199"/>
      <c r="C227" s="124"/>
      <c r="D227" s="124"/>
      <c r="E227" s="124"/>
      <c r="F227" s="124"/>
      <c r="G227" s="124"/>
      <c r="H227" s="124"/>
      <c r="I227" s="124"/>
      <c r="J227" s="124"/>
      <c r="K227" s="124"/>
      <c r="L227" s="124"/>
      <c r="M227" s="124"/>
    </row>
    <row r="228" spans="1:13">
      <c r="A228" s="199"/>
      <c r="B228" s="199"/>
      <c r="C228" s="124"/>
      <c r="D228" s="124"/>
      <c r="E228" s="124"/>
      <c r="F228" s="124"/>
      <c r="G228" s="124"/>
      <c r="H228" s="124"/>
      <c r="I228" s="124"/>
      <c r="J228" s="124"/>
      <c r="K228" s="124"/>
      <c r="L228" s="124"/>
      <c r="M228" s="124"/>
    </row>
    <row r="229" spans="1:13">
      <c r="A229" s="199"/>
      <c r="B229" s="199"/>
      <c r="C229" s="124"/>
      <c r="D229" s="124"/>
      <c r="E229" s="124"/>
      <c r="F229" s="124"/>
      <c r="G229" s="124"/>
      <c r="H229" s="124"/>
      <c r="I229" s="124"/>
      <c r="J229" s="124"/>
      <c r="K229" s="124"/>
      <c r="L229" s="124"/>
      <c r="M229" s="124"/>
    </row>
    <row r="230" spans="1:13">
      <c r="A230" s="199"/>
      <c r="B230" s="199"/>
      <c r="C230" s="124"/>
      <c r="D230" s="124"/>
      <c r="E230" s="124"/>
      <c r="F230" s="124"/>
      <c r="G230" s="124"/>
      <c r="H230" s="124"/>
      <c r="I230" s="124"/>
      <c r="J230" s="124"/>
      <c r="K230" s="124"/>
      <c r="L230" s="124"/>
      <c r="M230" s="124"/>
    </row>
    <row r="231" spans="1:13">
      <c r="A231" s="199"/>
      <c r="B231" s="199"/>
      <c r="C231" s="124"/>
      <c r="D231" s="124"/>
      <c r="E231" s="124"/>
      <c r="F231" s="124"/>
      <c r="G231" s="124"/>
      <c r="H231" s="124"/>
      <c r="I231" s="124"/>
      <c r="J231" s="124"/>
      <c r="K231" s="124"/>
      <c r="L231" s="124"/>
      <c r="M231" s="124"/>
    </row>
    <row r="232" spans="1:13">
      <c r="A232" s="199"/>
      <c r="B232" s="199"/>
      <c r="C232" s="124"/>
      <c r="D232" s="124"/>
      <c r="E232" s="124"/>
      <c r="F232" s="124"/>
      <c r="G232" s="124"/>
      <c r="H232" s="124"/>
      <c r="I232" s="124"/>
      <c r="J232" s="124"/>
      <c r="K232" s="124"/>
      <c r="L232" s="124"/>
      <c r="M232" s="124"/>
    </row>
    <row r="233" spans="1:13">
      <c r="A233" s="199"/>
      <c r="B233" s="199"/>
      <c r="C233" s="124"/>
      <c r="D233" s="124"/>
      <c r="E233" s="124"/>
      <c r="F233" s="124"/>
      <c r="G233" s="124"/>
      <c r="H233" s="124"/>
      <c r="I233" s="124"/>
      <c r="J233" s="124"/>
      <c r="K233" s="124"/>
      <c r="L233" s="124"/>
      <c r="M233" s="124"/>
    </row>
    <row r="234" spans="1:13">
      <c r="A234" s="199"/>
      <c r="B234" s="199"/>
      <c r="C234" s="124"/>
      <c r="D234" s="124"/>
      <c r="E234" s="124"/>
      <c r="F234" s="124"/>
      <c r="G234" s="124"/>
      <c r="H234" s="124"/>
      <c r="I234" s="124"/>
      <c r="J234" s="124"/>
      <c r="K234" s="124"/>
      <c r="L234" s="124"/>
      <c r="M234" s="124"/>
    </row>
    <row r="235" spans="1:13">
      <c r="A235" s="199"/>
      <c r="B235" s="199"/>
      <c r="C235" s="124"/>
      <c r="D235" s="124"/>
      <c r="E235" s="124"/>
      <c r="F235" s="124"/>
      <c r="G235" s="124"/>
      <c r="H235" s="124"/>
      <c r="I235" s="124"/>
      <c r="J235" s="124"/>
      <c r="K235" s="124"/>
      <c r="L235" s="124"/>
      <c r="M235" s="124"/>
    </row>
    <row r="236" spans="1:13">
      <c r="A236" s="199"/>
      <c r="B236" s="199"/>
      <c r="C236" s="124"/>
      <c r="D236" s="124"/>
      <c r="E236" s="124"/>
      <c r="F236" s="124"/>
      <c r="G236" s="124"/>
      <c r="H236" s="124"/>
      <c r="I236" s="124"/>
      <c r="J236" s="124"/>
      <c r="K236" s="124"/>
      <c r="L236" s="124"/>
      <c r="M236" s="124"/>
    </row>
    <row r="237" spans="1:13">
      <c r="A237" s="199"/>
      <c r="B237" s="199"/>
      <c r="C237" s="124"/>
      <c r="D237" s="124"/>
      <c r="E237" s="124"/>
      <c r="F237" s="124"/>
      <c r="G237" s="124"/>
      <c r="H237" s="124"/>
      <c r="I237" s="124"/>
      <c r="J237" s="124"/>
      <c r="K237" s="124"/>
      <c r="L237" s="124"/>
      <c r="M237" s="124"/>
    </row>
    <row r="238" spans="1:13">
      <c r="A238" s="199"/>
      <c r="B238" s="199"/>
      <c r="C238" s="124"/>
      <c r="D238" s="124"/>
      <c r="E238" s="124"/>
      <c r="F238" s="124"/>
      <c r="G238" s="124"/>
      <c r="H238" s="124"/>
      <c r="I238" s="124"/>
      <c r="J238" s="124"/>
      <c r="K238" s="124"/>
      <c r="L238" s="124"/>
      <c r="M238" s="124"/>
    </row>
    <row r="239" spans="1:13">
      <c r="A239" s="199"/>
      <c r="B239" s="199"/>
      <c r="C239" s="124"/>
      <c r="D239" s="124"/>
      <c r="E239" s="124"/>
      <c r="F239" s="124"/>
      <c r="G239" s="124"/>
      <c r="H239" s="124"/>
      <c r="I239" s="124"/>
      <c r="J239" s="124"/>
      <c r="K239" s="124"/>
      <c r="L239" s="124"/>
      <c r="M239" s="124"/>
    </row>
    <row r="240" spans="1:13">
      <c r="A240" s="199"/>
      <c r="B240" s="199"/>
      <c r="C240" s="124"/>
      <c r="D240" s="124"/>
      <c r="E240" s="124"/>
      <c r="F240" s="124"/>
      <c r="G240" s="124"/>
      <c r="H240" s="124"/>
      <c r="I240" s="124"/>
      <c r="J240" s="124"/>
      <c r="K240" s="124"/>
      <c r="L240" s="124"/>
      <c r="M240" s="124"/>
    </row>
    <row r="241" spans="1:13">
      <c r="A241" s="199"/>
      <c r="B241" s="199"/>
      <c r="C241" s="124"/>
      <c r="D241" s="124"/>
      <c r="E241" s="124"/>
      <c r="F241" s="124"/>
      <c r="G241" s="124"/>
      <c r="H241" s="124"/>
      <c r="I241" s="124"/>
      <c r="J241" s="124"/>
      <c r="K241" s="124"/>
      <c r="L241" s="124"/>
      <c r="M241" s="124"/>
    </row>
    <row r="242" spans="1:13">
      <c r="A242" s="199"/>
      <c r="B242" s="199"/>
      <c r="C242" s="124"/>
      <c r="D242" s="124"/>
      <c r="E242" s="124"/>
      <c r="F242" s="124"/>
      <c r="G242" s="124"/>
      <c r="H242" s="124"/>
      <c r="I242" s="124"/>
      <c r="J242" s="124"/>
      <c r="K242" s="124"/>
      <c r="L242" s="124"/>
      <c r="M242" s="124"/>
    </row>
    <row r="243" spans="1:13">
      <c r="A243" s="199"/>
      <c r="B243" s="199"/>
      <c r="C243" s="124"/>
      <c r="D243" s="124"/>
      <c r="E243" s="124"/>
      <c r="F243" s="124"/>
      <c r="G243" s="124"/>
      <c r="H243" s="124"/>
      <c r="I243" s="124"/>
      <c r="J243" s="124"/>
      <c r="K243" s="124"/>
      <c r="L243" s="124"/>
      <c r="M243" s="124"/>
    </row>
    <row r="244" spans="1:13">
      <c r="A244" s="199"/>
      <c r="B244" s="199"/>
      <c r="C244" s="124"/>
      <c r="D244" s="124"/>
      <c r="E244" s="124"/>
      <c r="F244" s="124"/>
      <c r="G244" s="124"/>
      <c r="H244" s="124"/>
      <c r="I244" s="124"/>
      <c r="J244" s="124"/>
      <c r="K244" s="124"/>
      <c r="L244" s="124"/>
      <c r="M244" s="124"/>
    </row>
    <row r="245" spans="1:13">
      <c r="A245" s="199"/>
      <c r="B245" s="199"/>
      <c r="C245" s="124"/>
      <c r="D245" s="124"/>
      <c r="E245" s="124"/>
      <c r="F245" s="124"/>
      <c r="G245" s="124"/>
      <c r="H245" s="124"/>
      <c r="I245" s="124"/>
      <c r="J245" s="124"/>
      <c r="K245" s="124"/>
      <c r="L245" s="124"/>
      <c r="M245" s="124"/>
    </row>
    <row r="246" spans="1:13">
      <c r="A246" s="199"/>
      <c r="B246" s="199"/>
      <c r="C246" s="124"/>
      <c r="D246" s="124"/>
      <c r="E246" s="124"/>
      <c r="F246" s="124"/>
      <c r="G246" s="124"/>
      <c r="H246" s="124"/>
      <c r="I246" s="124"/>
      <c r="J246" s="124"/>
      <c r="K246" s="124"/>
      <c r="L246" s="124"/>
      <c r="M246" s="124"/>
    </row>
    <row r="247" spans="1:13">
      <c r="A247" s="199"/>
      <c r="B247" s="199"/>
      <c r="C247" s="124"/>
      <c r="D247" s="124"/>
      <c r="E247" s="124"/>
      <c r="F247" s="124"/>
      <c r="G247" s="124"/>
      <c r="H247" s="124"/>
      <c r="I247" s="124"/>
      <c r="J247" s="124"/>
      <c r="K247" s="124"/>
      <c r="L247" s="124"/>
      <c r="M247" s="124"/>
    </row>
    <row r="248" spans="1:13">
      <c r="A248" s="199"/>
      <c r="B248" s="199"/>
      <c r="C248" s="124"/>
      <c r="D248" s="124"/>
      <c r="E248" s="124"/>
      <c r="F248" s="124"/>
      <c r="G248" s="124"/>
      <c r="H248" s="124"/>
      <c r="I248" s="124"/>
      <c r="J248" s="124"/>
      <c r="K248" s="124"/>
      <c r="L248" s="124"/>
      <c r="M248" s="124"/>
    </row>
    <row r="249" spans="1:13">
      <c r="A249" s="199"/>
      <c r="B249" s="199"/>
      <c r="C249" s="124"/>
      <c r="D249" s="124"/>
      <c r="E249" s="124"/>
      <c r="F249" s="124"/>
      <c r="G249" s="124"/>
      <c r="H249" s="124"/>
      <c r="I249" s="124"/>
      <c r="J249" s="124"/>
      <c r="K249" s="124"/>
      <c r="L249" s="124"/>
      <c r="M249" s="124"/>
    </row>
    <row r="250" spans="1:13">
      <c r="A250" s="199"/>
      <c r="B250" s="199"/>
      <c r="C250" s="124"/>
      <c r="D250" s="124"/>
      <c r="E250" s="124"/>
      <c r="F250" s="124"/>
      <c r="G250" s="124"/>
      <c r="H250" s="124"/>
      <c r="I250" s="124"/>
      <c r="J250" s="124"/>
      <c r="K250" s="124"/>
      <c r="L250" s="124"/>
      <c r="M250" s="124"/>
    </row>
    <row r="251" spans="1:13">
      <c r="A251" s="199"/>
      <c r="B251" s="199"/>
      <c r="C251" s="124"/>
      <c r="D251" s="124"/>
      <c r="E251" s="124"/>
      <c r="F251" s="124"/>
      <c r="G251" s="124"/>
      <c r="H251" s="124"/>
      <c r="I251" s="124"/>
      <c r="J251" s="124"/>
      <c r="K251" s="124"/>
      <c r="L251" s="124"/>
      <c r="M251" s="124"/>
    </row>
    <row r="252" spans="1:13">
      <c r="A252" s="199"/>
      <c r="B252" s="199"/>
      <c r="C252" s="124"/>
      <c r="D252" s="124"/>
      <c r="E252" s="124"/>
      <c r="F252" s="124"/>
      <c r="G252" s="124"/>
      <c r="H252" s="124"/>
      <c r="I252" s="124"/>
      <c r="J252" s="124"/>
      <c r="K252" s="124"/>
      <c r="L252" s="124"/>
      <c r="M252" s="124"/>
    </row>
    <row r="253" spans="1:13">
      <c r="A253" s="199"/>
      <c r="B253" s="199"/>
      <c r="C253" s="124"/>
      <c r="D253" s="124"/>
      <c r="E253" s="124"/>
      <c r="F253" s="124"/>
      <c r="G253" s="124"/>
      <c r="H253" s="124"/>
      <c r="I253" s="124"/>
      <c r="J253" s="124"/>
      <c r="K253" s="124"/>
      <c r="L253" s="124"/>
      <c r="M253" s="124"/>
    </row>
    <row r="254" spans="1:13">
      <c r="A254" s="199"/>
      <c r="B254" s="199"/>
      <c r="C254" s="124"/>
      <c r="D254" s="124"/>
      <c r="E254" s="124"/>
      <c r="F254" s="124"/>
      <c r="G254" s="124"/>
      <c r="H254" s="124"/>
      <c r="I254" s="124"/>
      <c r="J254" s="124"/>
      <c r="K254" s="124"/>
      <c r="L254" s="124"/>
      <c r="M254" s="124"/>
    </row>
    <row r="255" spans="1:13">
      <c r="A255" s="199"/>
      <c r="B255" s="199"/>
      <c r="C255" s="124"/>
      <c r="D255" s="124"/>
      <c r="E255" s="124"/>
      <c r="F255" s="124"/>
      <c r="G255" s="124"/>
      <c r="H255" s="124"/>
      <c r="I255" s="124"/>
      <c r="J255" s="124"/>
      <c r="K255" s="124"/>
      <c r="L255" s="124"/>
      <c r="M255" s="124"/>
    </row>
    <row r="256" spans="1:13">
      <c r="A256" s="199"/>
      <c r="B256" s="199"/>
      <c r="C256" s="124"/>
      <c r="D256" s="124"/>
      <c r="E256" s="124"/>
      <c r="F256" s="124"/>
      <c r="G256" s="124"/>
      <c r="H256" s="124"/>
      <c r="I256" s="124"/>
      <c r="J256" s="124"/>
      <c r="K256" s="124"/>
      <c r="L256" s="124"/>
      <c r="M256" s="124"/>
    </row>
    <row r="257" spans="1:13">
      <c r="A257" s="199"/>
      <c r="B257" s="199"/>
      <c r="C257" s="124"/>
      <c r="D257" s="124"/>
      <c r="E257" s="124"/>
      <c r="F257" s="124"/>
      <c r="G257" s="124"/>
      <c r="H257" s="124"/>
      <c r="I257" s="124"/>
      <c r="J257" s="124"/>
      <c r="K257" s="124"/>
      <c r="L257" s="124"/>
      <c r="M257" s="124"/>
    </row>
    <row r="258" spans="1:13">
      <c r="A258" s="199"/>
      <c r="B258" s="199"/>
      <c r="C258" s="124"/>
      <c r="D258" s="124"/>
      <c r="E258" s="124"/>
      <c r="F258" s="124"/>
      <c r="G258" s="124"/>
      <c r="H258" s="124"/>
      <c r="I258" s="124"/>
      <c r="J258" s="124"/>
      <c r="K258" s="124"/>
      <c r="L258" s="124"/>
      <c r="M258" s="124"/>
    </row>
    <row r="259" spans="1:13">
      <c r="A259" s="199"/>
      <c r="B259" s="199"/>
      <c r="C259" s="124"/>
      <c r="D259" s="124"/>
      <c r="E259" s="124"/>
      <c r="F259" s="124"/>
      <c r="G259" s="124"/>
      <c r="H259" s="124"/>
      <c r="I259" s="124"/>
      <c r="J259" s="124"/>
      <c r="K259" s="124"/>
      <c r="L259" s="124"/>
      <c r="M259" s="124"/>
    </row>
    <row r="260" spans="1:13">
      <c r="A260" s="199"/>
      <c r="B260" s="199"/>
      <c r="C260" s="124"/>
      <c r="D260" s="124"/>
      <c r="E260" s="124"/>
      <c r="F260" s="124"/>
      <c r="G260" s="124"/>
      <c r="H260" s="124"/>
      <c r="I260" s="124"/>
      <c r="J260" s="124"/>
      <c r="K260" s="124"/>
      <c r="L260" s="124"/>
      <c r="M260" s="124"/>
    </row>
    <row r="261" spans="1:13">
      <c r="A261" s="199"/>
      <c r="B261" s="199"/>
      <c r="C261" s="124"/>
      <c r="D261" s="124"/>
      <c r="E261" s="124"/>
      <c r="F261" s="124"/>
      <c r="G261" s="124"/>
      <c r="H261" s="124"/>
      <c r="I261" s="124"/>
      <c r="J261" s="124"/>
      <c r="K261" s="124"/>
      <c r="L261" s="124"/>
      <c r="M261" s="124"/>
    </row>
    <row r="262" spans="1:13">
      <c r="A262" s="199"/>
      <c r="B262" s="199"/>
      <c r="C262" s="124"/>
      <c r="D262" s="124"/>
      <c r="E262" s="124"/>
      <c r="F262" s="124"/>
      <c r="G262" s="124"/>
      <c r="H262" s="124"/>
      <c r="I262" s="124"/>
      <c r="J262" s="124"/>
      <c r="K262" s="124"/>
      <c r="L262" s="124"/>
      <c r="M262" s="124"/>
    </row>
    <row r="263" spans="1:13">
      <c r="A263" s="199"/>
      <c r="B263" s="199"/>
      <c r="C263" s="124"/>
      <c r="D263" s="124"/>
      <c r="E263" s="124"/>
      <c r="F263" s="124"/>
      <c r="G263" s="124"/>
      <c r="H263" s="124"/>
      <c r="I263" s="124"/>
      <c r="J263" s="124"/>
      <c r="K263" s="124"/>
      <c r="L263" s="124"/>
      <c r="M263" s="124"/>
    </row>
    <row r="264" spans="1:13">
      <c r="A264" s="199"/>
      <c r="B264" s="199"/>
      <c r="C264" s="124"/>
      <c r="D264" s="124"/>
      <c r="E264" s="124"/>
      <c r="F264" s="124"/>
      <c r="G264" s="124"/>
      <c r="H264" s="124"/>
      <c r="I264" s="124"/>
      <c r="J264" s="124"/>
      <c r="K264" s="124"/>
      <c r="L264" s="124"/>
      <c r="M264" s="124"/>
    </row>
    <row r="265" spans="1:13">
      <c r="A265" s="199"/>
      <c r="B265" s="199"/>
      <c r="C265" s="124"/>
      <c r="D265" s="124"/>
      <c r="E265" s="124"/>
      <c r="F265" s="124"/>
      <c r="G265" s="124"/>
      <c r="H265" s="124"/>
      <c r="I265" s="124"/>
      <c r="J265" s="124"/>
      <c r="K265" s="124"/>
      <c r="L265" s="124"/>
      <c r="M265" s="124"/>
    </row>
    <row r="266" spans="1:13">
      <c r="A266" s="199"/>
      <c r="B266" s="199"/>
      <c r="C266" s="124"/>
      <c r="D266" s="124"/>
      <c r="E266" s="124"/>
      <c r="F266" s="124"/>
      <c r="G266" s="124"/>
      <c r="H266" s="124"/>
      <c r="I266" s="124"/>
      <c r="J266" s="124"/>
      <c r="K266" s="124"/>
      <c r="L266" s="124"/>
      <c r="M266" s="124"/>
    </row>
    <row r="267" spans="1:13">
      <c r="A267" s="199"/>
      <c r="B267" s="199"/>
      <c r="C267" s="124"/>
      <c r="D267" s="124"/>
      <c r="E267" s="124"/>
      <c r="F267" s="124"/>
      <c r="G267" s="124"/>
      <c r="H267" s="124"/>
      <c r="I267" s="124"/>
      <c r="J267" s="124"/>
      <c r="K267" s="124"/>
      <c r="L267" s="124"/>
      <c r="M267" s="124"/>
    </row>
    <row r="268" spans="1:13">
      <c r="A268" s="199"/>
      <c r="B268" s="199"/>
      <c r="C268" s="124"/>
      <c r="D268" s="124"/>
      <c r="E268" s="124"/>
      <c r="F268" s="124"/>
      <c r="G268" s="124"/>
      <c r="H268" s="124"/>
      <c r="I268" s="124"/>
      <c r="J268" s="124"/>
      <c r="K268" s="124"/>
      <c r="L268" s="124"/>
      <c r="M268" s="124"/>
    </row>
    <row r="269" spans="1:13">
      <c r="A269" s="199"/>
      <c r="B269" s="199"/>
      <c r="C269" s="124"/>
      <c r="D269" s="124"/>
      <c r="E269" s="124"/>
      <c r="F269" s="124"/>
      <c r="G269" s="124"/>
      <c r="H269" s="124"/>
      <c r="I269" s="124"/>
      <c r="J269" s="124"/>
      <c r="K269" s="124"/>
      <c r="L269" s="124"/>
      <c r="M269" s="124"/>
    </row>
    <row r="270" spans="1:13">
      <c r="A270" s="199"/>
      <c r="B270" s="199"/>
      <c r="C270" s="124"/>
      <c r="D270" s="124"/>
      <c r="E270" s="124"/>
      <c r="F270" s="124"/>
      <c r="G270" s="124"/>
      <c r="H270" s="124"/>
      <c r="I270" s="124"/>
      <c r="J270" s="124"/>
      <c r="K270" s="124"/>
      <c r="L270" s="124"/>
      <c r="M270" s="124"/>
    </row>
    <row r="271" spans="1:13">
      <c r="A271" s="199"/>
      <c r="B271" s="199"/>
      <c r="C271" s="124"/>
      <c r="D271" s="124"/>
      <c r="E271" s="124"/>
      <c r="F271" s="124"/>
      <c r="G271" s="124"/>
      <c r="H271" s="124"/>
      <c r="I271" s="124"/>
      <c r="J271" s="124"/>
      <c r="K271" s="124"/>
      <c r="L271" s="124"/>
      <c r="M271" s="124"/>
    </row>
    <row r="272" spans="1:13">
      <c r="A272" s="199"/>
      <c r="B272" s="199"/>
      <c r="C272" s="124"/>
      <c r="D272" s="124"/>
      <c r="E272" s="124"/>
      <c r="F272" s="124"/>
      <c r="G272" s="124"/>
      <c r="H272" s="124"/>
      <c r="I272" s="124"/>
      <c r="J272" s="124"/>
      <c r="K272" s="124"/>
      <c r="L272" s="124"/>
      <c r="M272" s="124"/>
    </row>
    <row r="273" spans="1:13">
      <c r="A273" s="199"/>
      <c r="B273" s="199"/>
      <c r="C273" s="124"/>
      <c r="D273" s="124"/>
      <c r="E273" s="124"/>
      <c r="F273" s="124"/>
      <c r="G273" s="124"/>
      <c r="H273" s="124"/>
      <c r="I273" s="124"/>
      <c r="J273" s="124"/>
      <c r="K273" s="124"/>
      <c r="L273" s="124"/>
      <c r="M273" s="124"/>
    </row>
    <row r="274" spans="1:13">
      <c r="A274" s="199"/>
      <c r="B274" s="199"/>
      <c r="C274" s="124"/>
      <c r="D274" s="124"/>
      <c r="E274" s="124"/>
      <c r="F274" s="124"/>
      <c r="G274" s="124"/>
      <c r="H274" s="124"/>
      <c r="I274" s="124"/>
      <c r="J274" s="124"/>
      <c r="K274" s="124"/>
      <c r="L274" s="124"/>
      <c r="M274" s="124"/>
    </row>
    <row r="275" spans="1:13">
      <c r="A275" s="199"/>
      <c r="B275" s="199"/>
      <c r="C275" s="124"/>
      <c r="D275" s="124"/>
      <c r="E275" s="124"/>
      <c r="F275" s="124"/>
      <c r="G275" s="124"/>
      <c r="H275" s="124"/>
      <c r="I275" s="124"/>
      <c r="J275" s="124"/>
      <c r="K275" s="124"/>
      <c r="L275" s="124"/>
      <c r="M275" s="124"/>
    </row>
    <row r="276" spans="1:13">
      <c r="A276" s="199"/>
      <c r="B276" s="199"/>
      <c r="C276" s="124"/>
      <c r="D276" s="124"/>
      <c r="E276" s="124"/>
      <c r="F276" s="124"/>
      <c r="G276" s="124"/>
      <c r="H276" s="124"/>
      <c r="I276" s="124"/>
      <c r="J276" s="124"/>
      <c r="K276" s="124"/>
      <c r="L276" s="124"/>
      <c r="M276" s="124"/>
    </row>
    <row r="277" spans="1:13">
      <c r="A277" s="199"/>
      <c r="B277" s="199"/>
      <c r="C277" s="124"/>
      <c r="D277" s="124"/>
      <c r="E277" s="124"/>
      <c r="F277" s="124"/>
      <c r="G277" s="124"/>
      <c r="H277" s="124"/>
      <c r="I277" s="124"/>
      <c r="J277" s="124"/>
      <c r="K277" s="124"/>
      <c r="L277" s="124"/>
      <c r="M277" s="124"/>
    </row>
    <row r="278" spans="1:13">
      <c r="A278" s="199"/>
      <c r="B278" s="199"/>
      <c r="C278" s="124"/>
      <c r="D278" s="124"/>
      <c r="E278" s="124"/>
      <c r="F278" s="124"/>
      <c r="G278" s="124"/>
      <c r="H278" s="124"/>
      <c r="I278" s="124"/>
      <c r="J278" s="124"/>
      <c r="K278" s="124"/>
      <c r="L278" s="124"/>
      <c r="M278" s="124"/>
    </row>
    <row r="279" spans="1:13">
      <c r="A279" s="199"/>
      <c r="B279" s="199"/>
      <c r="C279" s="124"/>
      <c r="D279" s="124"/>
      <c r="E279" s="124"/>
      <c r="F279" s="124"/>
      <c r="G279" s="124"/>
      <c r="H279" s="124"/>
      <c r="I279" s="124"/>
      <c r="J279" s="124"/>
      <c r="K279" s="124"/>
      <c r="L279" s="124"/>
      <c r="M279" s="124"/>
    </row>
    <row r="280" spans="1:13">
      <c r="A280" s="199"/>
      <c r="B280" s="199"/>
      <c r="C280" s="124"/>
      <c r="D280" s="124"/>
      <c r="E280" s="124"/>
      <c r="F280" s="124"/>
      <c r="G280" s="124"/>
      <c r="H280" s="124"/>
      <c r="I280" s="124"/>
      <c r="J280" s="124"/>
      <c r="K280" s="124"/>
      <c r="L280" s="124"/>
      <c r="M280" s="124"/>
    </row>
    <row r="281" spans="1:13">
      <c r="A281" s="199"/>
      <c r="B281" s="199"/>
      <c r="C281" s="124"/>
      <c r="D281" s="124"/>
      <c r="E281" s="124"/>
      <c r="F281" s="124"/>
      <c r="G281" s="124"/>
      <c r="H281" s="124"/>
      <c r="I281" s="124"/>
      <c r="J281" s="124"/>
      <c r="K281" s="124"/>
      <c r="L281" s="124"/>
      <c r="M281" s="124"/>
    </row>
    <row r="282" spans="1:13">
      <c r="A282" s="199"/>
      <c r="B282" s="199"/>
      <c r="C282" s="124"/>
      <c r="D282" s="124"/>
      <c r="E282" s="124"/>
      <c r="F282" s="124"/>
      <c r="G282" s="124"/>
      <c r="H282" s="124"/>
      <c r="I282" s="124"/>
      <c r="J282" s="124"/>
      <c r="K282" s="124"/>
      <c r="L282" s="124"/>
      <c r="M282" s="124"/>
    </row>
    <row r="283" spans="1:13">
      <c r="A283" s="199"/>
      <c r="B283" s="199"/>
      <c r="C283" s="124"/>
      <c r="D283" s="124"/>
      <c r="E283" s="124"/>
      <c r="F283" s="124"/>
      <c r="G283" s="124"/>
      <c r="H283" s="124"/>
      <c r="I283" s="124"/>
      <c r="J283" s="124"/>
      <c r="K283" s="124"/>
      <c r="L283" s="124"/>
      <c r="M283" s="124"/>
    </row>
    <row r="284" spans="1:13">
      <c r="A284" s="199"/>
      <c r="B284" s="199"/>
      <c r="C284" s="124"/>
      <c r="D284" s="124"/>
      <c r="E284" s="124"/>
      <c r="F284" s="124"/>
      <c r="G284" s="124"/>
      <c r="H284" s="124"/>
      <c r="I284" s="124"/>
      <c r="J284" s="124"/>
      <c r="K284" s="124"/>
      <c r="L284" s="124"/>
      <c r="M284" s="124"/>
    </row>
    <row r="285" spans="1:13">
      <c r="A285" s="199"/>
      <c r="B285" s="199"/>
      <c r="C285" s="124"/>
      <c r="D285" s="124"/>
      <c r="E285" s="124"/>
      <c r="F285" s="124"/>
      <c r="G285" s="124"/>
      <c r="H285" s="124"/>
      <c r="I285" s="124"/>
      <c r="J285" s="124"/>
      <c r="K285" s="124"/>
      <c r="L285" s="124"/>
      <c r="M285" s="124"/>
    </row>
    <row r="286" spans="1:13">
      <c r="A286" s="199"/>
      <c r="B286" s="199"/>
      <c r="C286" s="124"/>
      <c r="D286" s="124"/>
      <c r="E286" s="124"/>
      <c r="F286" s="124"/>
      <c r="G286" s="124"/>
      <c r="H286" s="124"/>
      <c r="I286" s="124"/>
      <c r="J286" s="124"/>
      <c r="K286" s="124"/>
      <c r="L286" s="124"/>
      <c r="M286" s="124"/>
    </row>
    <row r="287" spans="1:13">
      <c r="A287" s="199"/>
      <c r="B287" s="199"/>
      <c r="C287" s="124"/>
      <c r="D287" s="124"/>
      <c r="E287" s="124"/>
      <c r="F287" s="124"/>
      <c r="G287" s="124"/>
      <c r="H287" s="124"/>
      <c r="I287" s="124"/>
      <c r="J287" s="124"/>
      <c r="K287" s="124"/>
      <c r="L287" s="124"/>
      <c r="M287" s="124"/>
    </row>
    <row r="288" spans="1:13">
      <c r="A288" s="199"/>
      <c r="B288" s="199"/>
      <c r="C288" s="124"/>
      <c r="D288" s="124"/>
      <c r="E288" s="124"/>
      <c r="F288" s="124"/>
      <c r="G288" s="124"/>
      <c r="H288" s="124"/>
      <c r="I288" s="124"/>
      <c r="J288" s="124"/>
      <c r="K288" s="124"/>
      <c r="L288" s="124"/>
      <c r="M288" s="124"/>
    </row>
    <row r="289" spans="1:13">
      <c r="A289" s="199"/>
      <c r="B289" s="199"/>
      <c r="C289" s="124"/>
      <c r="D289" s="124"/>
      <c r="E289" s="124"/>
      <c r="F289" s="124"/>
      <c r="G289" s="124"/>
      <c r="H289" s="124"/>
      <c r="I289" s="124"/>
      <c r="J289" s="124"/>
      <c r="K289" s="124"/>
      <c r="L289" s="124"/>
      <c r="M289" s="124"/>
    </row>
    <row r="290" spans="1:13">
      <c r="A290" s="199"/>
      <c r="B290" s="199"/>
      <c r="C290" s="124"/>
      <c r="D290" s="124"/>
      <c r="E290" s="124"/>
      <c r="F290" s="124"/>
      <c r="G290" s="124"/>
      <c r="H290" s="124"/>
      <c r="I290" s="124"/>
      <c r="J290" s="124"/>
      <c r="K290" s="124"/>
      <c r="L290" s="124"/>
      <c r="M290" s="124"/>
    </row>
    <row r="291" spans="1:13">
      <c r="A291" s="199"/>
      <c r="B291" s="199"/>
      <c r="C291" s="124"/>
      <c r="D291" s="124"/>
      <c r="E291" s="124"/>
      <c r="F291" s="124"/>
      <c r="G291" s="124"/>
      <c r="H291" s="124"/>
      <c r="I291" s="124"/>
      <c r="J291" s="124"/>
      <c r="K291" s="124"/>
      <c r="L291" s="124"/>
      <c r="M291" s="124"/>
    </row>
    <row r="292" spans="1:13">
      <c r="A292" s="199"/>
      <c r="B292" s="199"/>
      <c r="C292" s="124"/>
      <c r="D292" s="124"/>
      <c r="E292" s="124"/>
      <c r="F292" s="124"/>
      <c r="G292" s="124"/>
      <c r="H292" s="124"/>
      <c r="I292" s="124"/>
      <c r="J292" s="124"/>
      <c r="K292" s="124"/>
      <c r="L292" s="124"/>
      <c r="M292" s="124"/>
    </row>
    <row r="293" spans="1:13">
      <c r="A293" s="199"/>
      <c r="B293" s="199"/>
      <c r="C293" s="124"/>
      <c r="D293" s="124"/>
      <c r="E293" s="124"/>
      <c r="F293" s="124"/>
      <c r="G293" s="124"/>
      <c r="H293" s="124"/>
      <c r="I293" s="124"/>
      <c r="J293" s="124"/>
      <c r="K293" s="124"/>
      <c r="L293" s="124"/>
      <c r="M293" s="124"/>
    </row>
    <row r="294" spans="1:13">
      <c r="A294" s="199"/>
      <c r="B294" s="199"/>
      <c r="C294" s="124"/>
      <c r="D294" s="124"/>
      <c r="E294" s="124"/>
      <c r="F294" s="124"/>
      <c r="G294" s="124"/>
      <c r="H294" s="124"/>
      <c r="I294" s="124"/>
      <c r="J294" s="124"/>
      <c r="K294" s="124"/>
      <c r="L294" s="124"/>
      <c r="M294" s="124"/>
    </row>
    <row r="295" spans="1:13">
      <c r="A295" s="199"/>
      <c r="B295" s="199"/>
      <c r="C295" s="124"/>
      <c r="D295" s="124"/>
      <c r="E295" s="124"/>
      <c r="F295" s="124"/>
      <c r="G295" s="124"/>
      <c r="H295" s="124"/>
      <c r="I295" s="124"/>
      <c r="J295" s="124"/>
      <c r="K295" s="124"/>
      <c r="L295" s="124"/>
      <c r="M295" s="124"/>
    </row>
    <row r="296" spans="1:13">
      <c r="A296" s="199"/>
      <c r="B296" s="199"/>
      <c r="C296" s="124"/>
      <c r="D296" s="124"/>
      <c r="E296" s="124"/>
      <c r="F296" s="124"/>
      <c r="G296" s="124"/>
      <c r="H296" s="124"/>
      <c r="I296" s="124"/>
      <c r="J296" s="124"/>
      <c r="K296" s="124"/>
      <c r="L296" s="124"/>
      <c r="M296" s="124"/>
    </row>
    <row r="297" spans="1:13">
      <c r="A297" s="199"/>
      <c r="B297" s="199"/>
      <c r="C297" s="124"/>
      <c r="D297" s="124"/>
      <c r="E297" s="124"/>
      <c r="F297" s="124"/>
      <c r="G297" s="124"/>
      <c r="H297" s="124"/>
      <c r="I297" s="124"/>
      <c r="J297" s="124"/>
      <c r="K297" s="124"/>
      <c r="L297" s="124"/>
      <c r="M297" s="124"/>
    </row>
    <row r="298" spans="1:13">
      <c r="A298" s="199"/>
      <c r="B298" s="199"/>
      <c r="C298" s="124"/>
      <c r="D298" s="124"/>
      <c r="E298" s="124"/>
      <c r="F298" s="124"/>
      <c r="G298" s="124"/>
      <c r="H298" s="124"/>
      <c r="I298" s="124"/>
      <c r="J298" s="124"/>
      <c r="K298" s="124"/>
      <c r="L298" s="124"/>
      <c r="M298" s="124"/>
    </row>
    <row r="299" spans="1:13">
      <c r="A299" s="199"/>
      <c r="B299" s="199"/>
      <c r="C299" s="124"/>
      <c r="D299" s="124"/>
      <c r="E299" s="124"/>
      <c r="F299" s="124"/>
      <c r="G299" s="124"/>
      <c r="H299" s="124"/>
      <c r="I299" s="124"/>
      <c r="J299" s="124"/>
      <c r="K299" s="124"/>
      <c r="L299" s="124"/>
      <c r="M299" s="124"/>
    </row>
    <row r="300" spans="1:13">
      <c r="A300" s="199"/>
      <c r="B300" s="199"/>
      <c r="C300" s="124"/>
      <c r="D300" s="124"/>
      <c r="E300" s="124"/>
      <c r="F300" s="124"/>
      <c r="G300" s="124"/>
      <c r="H300" s="124"/>
      <c r="I300" s="124"/>
      <c r="J300" s="124"/>
      <c r="K300" s="124"/>
      <c r="L300" s="124"/>
      <c r="M300" s="124"/>
    </row>
    <row r="301" spans="1:13">
      <c r="A301" s="199"/>
      <c r="B301" s="199"/>
      <c r="C301" s="124"/>
      <c r="D301" s="124"/>
      <c r="E301" s="124"/>
      <c r="F301" s="124"/>
      <c r="G301" s="124"/>
      <c r="H301" s="124"/>
      <c r="I301" s="124"/>
      <c r="J301" s="124"/>
      <c r="K301" s="124"/>
      <c r="L301" s="124"/>
      <c r="M301" s="124"/>
    </row>
    <row r="302" spans="1:13">
      <c r="A302" s="199"/>
      <c r="B302" s="199"/>
      <c r="C302" s="124"/>
      <c r="D302" s="124"/>
      <c r="E302" s="124"/>
      <c r="F302" s="124"/>
      <c r="G302" s="124"/>
      <c r="H302" s="124"/>
      <c r="I302" s="124"/>
      <c r="J302" s="124"/>
      <c r="K302" s="124"/>
      <c r="L302" s="124"/>
      <c r="M302" s="124"/>
    </row>
    <row r="303" spans="1:13">
      <c r="A303" s="199"/>
      <c r="B303" s="199"/>
      <c r="C303" s="124"/>
      <c r="D303" s="124"/>
      <c r="E303" s="124"/>
      <c r="F303" s="124"/>
      <c r="G303" s="124"/>
      <c r="H303" s="124"/>
      <c r="I303" s="124"/>
      <c r="J303" s="124"/>
      <c r="K303" s="124"/>
      <c r="L303" s="124"/>
      <c r="M303" s="124"/>
    </row>
    <row r="304" spans="1:13">
      <c r="A304" s="199"/>
      <c r="B304" s="199"/>
      <c r="C304" s="124"/>
      <c r="D304" s="124"/>
      <c r="E304" s="124"/>
      <c r="F304" s="124"/>
      <c r="G304" s="124"/>
      <c r="H304" s="124"/>
      <c r="I304" s="124"/>
      <c r="J304" s="124"/>
      <c r="K304" s="124"/>
      <c r="L304" s="124"/>
      <c r="M304" s="124"/>
    </row>
    <row r="305" spans="1:13">
      <c r="A305" s="199"/>
      <c r="B305" s="199"/>
      <c r="C305" s="124"/>
      <c r="D305" s="124"/>
      <c r="E305" s="124"/>
      <c r="F305" s="124"/>
      <c r="G305" s="124"/>
      <c r="H305" s="124"/>
      <c r="I305" s="124"/>
      <c r="J305" s="124"/>
      <c r="K305" s="124"/>
      <c r="L305" s="124"/>
      <c r="M305" s="124"/>
    </row>
    <row r="306" spans="1:13">
      <c r="A306" s="199"/>
      <c r="B306" s="199"/>
      <c r="C306" s="124"/>
      <c r="D306" s="124"/>
      <c r="E306" s="124"/>
      <c r="F306" s="124"/>
      <c r="G306" s="124"/>
      <c r="H306" s="124"/>
      <c r="I306" s="124"/>
      <c r="J306" s="124"/>
      <c r="K306" s="124"/>
      <c r="L306" s="124"/>
      <c r="M306" s="124"/>
    </row>
    <row r="307" spans="1:13">
      <c r="A307" s="199"/>
      <c r="B307" s="199"/>
      <c r="C307" s="124"/>
      <c r="D307" s="124"/>
      <c r="E307" s="124"/>
      <c r="F307" s="124"/>
      <c r="G307" s="124"/>
      <c r="H307" s="124"/>
      <c r="I307" s="124"/>
      <c r="J307" s="124"/>
      <c r="K307" s="124"/>
      <c r="L307" s="124"/>
      <c r="M307" s="124"/>
    </row>
    <row r="308" spans="1:13">
      <c r="A308" s="199"/>
      <c r="B308" s="199"/>
      <c r="C308" s="124"/>
      <c r="D308" s="124"/>
      <c r="E308" s="124"/>
      <c r="F308" s="124"/>
      <c r="G308" s="124"/>
      <c r="H308" s="124"/>
      <c r="I308" s="124"/>
      <c r="J308" s="124"/>
      <c r="K308" s="124"/>
      <c r="L308" s="124"/>
      <c r="M308" s="124"/>
    </row>
    <row r="309" spans="1:13">
      <c r="A309" s="199"/>
      <c r="B309" s="199"/>
      <c r="C309" s="124"/>
      <c r="D309" s="124"/>
      <c r="E309" s="124"/>
      <c r="F309" s="124"/>
      <c r="G309" s="124"/>
      <c r="H309" s="124"/>
      <c r="I309" s="124"/>
      <c r="J309" s="124"/>
      <c r="K309" s="124"/>
      <c r="L309" s="124"/>
      <c r="M309" s="124"/>
    </row>
    <row r="310" spans="1:13">
      <c r="A310" s="199"/>
      <c r="B310" s="199"/>
      <c r="C310" s="124"/>
      <c r="D310" s="124"/>
      <c r="E310" s="124"/>
      <c r="F310" s="124"/>
      <c r="G310" s="124"/>
      <c r="H310" s="124"/>
      <c r="I310" s="124"/>
      <c r="J310" s="124"/>
      <c r="K310" s="124"/>
      <c r="L310" s="124"/>
      <c r="M310" s="124"/>
    </row>
    <row r="311" spans="1:13">
      <c r="A311" s="199"/>
      <c r="B311" s="199"/>
      <c r="C311" s="124"/>
      <c r="D311" s="124"/>
      <c r="E311" s="124"/>
      <c r="F311" s="124"/>
      <c r="G311" s="124"/>
      <c r="H311" s="124"/>
      <c r="I311" s="124"/>
      <c r="J311" s="124"/>
      <c r="K311" s="124"/>
      <c r="L311" s="124"/>
      <c r="M311" s="124"/>
    </row>
    <row r="312" spans="1:13">
      <c r="A312" s="199"/>
      <c r="B312" s="199"/>
      <c r="C312" s="124"/>
      <c r="D312" s="124"/>
      <c r="E312" s="124"/>
      <c r="F312" s="124"/>
      <c r="G312" s="124"/>
      <c r="H312" s="124"/>
      <c r="I312" s="124"/>
      <c r="J312" s="124"/>
      <c r="K312" s="124"/>
      <c r="L312" s="124"/>
      <c r="M312" s="124"/>
    </row>
    <row r="313" spans="1:13">
      <c r="A313" s="199"/>
      <c r="B313" s="199"/>
      <c r="C313" s="124"/>
      <c r="D313" s="124"/>
      <c r="E313" s="124"/>
      <c r="F313" s="124"/>
      <c r="G313" s="124"/>
      <c r="H313" s="124"/>
      <c r="I313" s="124"/>
      <c r="J313" s="124"/>
      <c r="K313" s="124"/>
      <c r="L313" s="124"/>
      <c r="M313" s="124"/>
    </row>
    <row r="314" spans="1:13">
      <c r="A314" s="199"/>
      <c r="B314" s="199"/>
      <c r="C314" s="124"/>
      <c r="D314" s="124"/>
      <c r="E314" s="124"/>
      <c r="F314" s="124"/>
      <c r="G314" s="124"/>
      <c r="H314" s="124"/>
      <c r="I314" s="124"/>
      <c r="J314" s="124"/>
      <c r="K314" s="124"/>
      <c r="L314" s="124"/>
      <c r="M314" s="124"/>
    </row>
    <row r="315" spans="1:13">
      <c r="A315" s="199"/>
      <c r="B315" s="199"/>
      <c r="C315" s="124"/>
      <c r="D315" s="124"/>
      <c r="E315" s="124"/>
      <c r="F315" s="124"/>
      <c r="G315" s="124"/>
      <c r="H315" s="124"/>
      <c r="I315" s="124"/>
      <c r="J315" s="124"/>
      <c r="K315" s="124"/>
      <c r="L315" s="124"/>
      <c r="M315" s="124"/>
    </row>
    <row r="316" spans="1:13">
      <c r="A316" s="199"/>
      <c r="B316" s="199"/>
      <c r="C316" s="124"/>
      <c r="D316" s="124"/>
      <c r="E316" s="124"/>
      <c r="F316" s="124"/>
      <c r="G316" s="124"/>
      <c r="H316" s="124"/>
      <c r="I316" s="124"/>
      <c r="J316" s="124"/>
      <c r="K316" s="124"/>
      <c r="L316" s="124"/>
      <c r="M316" s="124"/>
    </row>
    <row r="317" spans="1:13">
      <c r="A317" s="199"/>
      <c r="B317" s="199"/>
      <c r="C317" s="124"/>
      <c r="D317" s="124"/>
      <c r="E317" s="124"/>
      <c r="F317" s="124"/>
      <c r="G317" s="124"/>
      <c r="H317" s="124"/>
      <c r="I317" s="124"/>
      <c r="J317" s="124"/>
      <c r="K317" s="124"/>
      <c r="L317" s="124"/>
      <c r="M317" s="124"/>
    </row>
    <row r="318" spans="1:13">
      <c r="A318" s="199"/>
      <c r="B318" s="199"/>
      <c r="C318" s="124"/>
      <c r="D318" s="124"/>
      <c r="E318" s="124"/>
      <c r="F318" s="124"/>
      <c r="G318" s="124"/>
      <c r="H318" s="124"/>
      <c r="I318" s="124"/>
      <c r="J318" s="124"/>
      <c r="K318" s="124"/>
      <c r="L318" s="124"/>
      <c r="M318" s="124"/>
    </row>
    <row r="319" spans="1:13">
      <c r="A319" s="199"/>
      <c r="B319" s="199"/>
      <c r="C319" s="124"/>
      <c r="D319" s="124"/>
      <c r="E319" s="124"/>
      <c r="F319" s="124"/>
      <c r="G319" s="124"/>
      <c r="H319" s="124"/>
      <c r="I319" s="124"/>
      <c r="J319" s="124"/>
      <c r="K319" s="124"/>
      <c r="L319" s="124"/>
      <c r="M319" s="124"/>
    </row>
    <row r="320" spans="1:13">
      <c r="A320" s="199"/>
      <c r="B320" s="199"/>
      <c r="C320" s="124"/>
      <c r="D320" s="124"/>
      <c r="E320" s="124"/>
      <c r="F320" s="124"/>
      <c r="G320" s="124"/>
      <c r="H320" s="124"/>
      <c r="I320" s="124"/>
      <c r="J320" s="124"/>
      <c r="K320" s="124"/>
      <c r="L320" s="124"/>
      <c r="M320" s="124"/>
    </row>
    <row r="321" spans="1:13">
      <c r="A321" s="199"/>
      <c r="B321" s="199"/>
      <c r="C321" s="124"/>
      <c r="D321" s="124"/>
      <c r="E321" s="124"/>
      <c r="F321" s="124"/>
      <c r="G321" s="124"/>
      <c r="H321" s="124"/>
      <c r="I321" s="124"/>
      <c r="J321" s="124"/>
      <c r="K321" s="124"/>
      <c r="L321" s="124"/>
      <c r="M321" s="124"/>
    </row>
    <row r="322" spans="1:13">
      <c r="A322" s="199"/>
      <c r="B322" s="199"/>
      <c r="C322" s="124"/>
      <c r="D322" s="124"/>
      <c r="E322" s="124"/>
      <c r="F322" s="124"/>
      <c r="G322" s="124"/>
      <c r="H322" s="124"/>
      <c r="I322" s="124"/>
      <c r="J322" s="124"/>
      <c r="K322" s="124"/>
      <c r="L322" s="124"/>
      <c r="M322" s="124"/>
    </row>
    <row r="323" spans="1:13">
      <c r="A323" s="199"/>
      <c r="B323" s="199"/>
      <c r="C323" s="124"/>
      <c r="D323" s="124"/>
      <c r="E323" s="124"/>
      <c r="F323" s="124"/>
      <c r="G323" s="124"/>
      <c r="H323" s="124"/>
      <c r="I323" s="124"/>
      <c r="J323" s="124"/>
      <c r="K323" s="124"/>
      <c r="L323" s="124"/>
      <c r="M323" s="124"/>
    </row>
    <row r="324" spans="1:13">
      <c r="A324" s="199"/>
      <c r="B324" s="199"/>
      <c r="C324" s="124"/>
      <c r="D324" s="124"/>
      <c r="E324" s="124"/>
      <c r="F324" s="124"/>
      <c r="G324" s="124"/>
      <c r="H324" s="124"/>
      <c r="I324" s="124"/>
      <c r="J324" s="124"/>
      <c r="K324" s="124"/>
      <c r="L324" s="124"/>
      <c r="M324" s="124"/>
    </row>
    <row r="325" spans="1:13">
      <c r="A325" s="199"/>
      <c r="B325" s="199"/>
      <c r="C325" s="124"/>
      <c r="D325" s="124"/>
      <c r="E325" s="124"/>
      <c r="F325" s="124"/>
      <c r="G325" s="124"/>
      <c r="H325" s="124"/>
      <c r="I325" s="124"/>
      <c r="J325" s="124"/>
      <c r="K325" s="124"/>
      <c r="L325" s="124"/>
      <c r="M325" s="124"/>
    </row>
    <row r="326" spans="1:13">
      <c r="A326" s="199"/>
      <c r="B326" s="199"/>
      <c r="C326" s="124"/>
      <c r="D326" s="124"/>
      <c r="E326" s="124"/>
      <c r="F326" s="124"/>
      <c r="G326" s="124"/>
      <c r="H326" s="124"/>
      <c r="I326" s="124"/>
      <c r="J326" s="124"/>
      <c r="K326" s="124"/>
      <c r="L326" s="124"/>
      <c r="M326" s="124"/>
    </row>
    <row r="327" spans="1:13">
      <c r="A327" s="199"/>
      <c r="B327" s="199"/>
      <c r="C327" s="124"/>
      <c r="D327" s="124"/>
      <c r="E327" s="124"/>
      <c r="F327" s="124"/>
      <c r="G327" s="124"/>
      <c r="H327" s="124"/>
      <c r="I327" s="124"/>
      <c r="J327" s="124"/>
      <c r="K327" s="124"/>
      <c r="L327" s="124"/>
      <c r="M327" s="124"/>
    </row>
    <row r="328" spans="1:13">
      <c r="A328" s="199"/>
      <c r="B328" s="199"/>
      <c r="C328" s="124"/>
      <c r="D328" s="124"/>
      <c r="E328" s="124"/>
      <c r="F328" s="124"/>
      <c r="G328" s="124"/>
      <c r="H328" s="124"/>
      <c r="I328" s="124"/>
      <c r="J328" s="124"/>
      <c r="K328" s="124"/>
      <c r="L328" s="124"/>
      <c r="M328" s="124"/>
    </row>
    <row r="329" spans="1:13">
      <c r="A329" s="199"/>
      <c r="B329" s="199"/>
      <c r="C329" s="124"/>
      <c r="D329" s="124"/>
      <c r="E329" s="124"/>
      <c r="F329" s="124"/>
      <c r="G329" s="124"/>
      <c r="H329" s="124"/>
      <c r="I329" s="124"/>
      <c r="J329" s="124"/>
      <c r="K329" s="124"/>
      <c r="L329" s="124"/>
      <c r="M329" s="124"/>
    </row>
    <row r="330" spans="1:13">
      <c r="A330" s="199"/>
      <c r="B330" s="199"/>
      <c r="C330" s="124"/>
      <c r="D330" s="124"/>
      <c r="E330" s="124"/>
      <c r="F330" s="124"/>
      <c r="G330" s="124"/>
      <c r="H330" s="124"/>
      <c r="I330" s="124"/>
      <c r="J330" s="124"/>
      <c r="K330" s="124"/>
      <c r="L330" s="124"/>
      <c r="M330" s="124"/>
    </row>
    <row r="331" spans="1:13">
      <c r="A331" s="199"/>
      <c r="B331" s="199"/>
      <c r="C331" s="124"/>
      <c r="D331" s="124"/>
      <c r="E331" s="124"/>
      <c r="F331" s="124"/>
      <c r="G331" s="124"/>
      <c r="H331" s="124"/>
      <c r="I331" s="124"/>
      <c r="J331" s="124"/>
      <c r="K331" s="124"/>
      <c r="L331" s="124"/>
      <c r="M331" s="124"/>
    </row>
    <row r="332" spans="1:13">
      <c r="A332" s="199"/>
      <c r="B332" s="199"/>
      <c r="C332" s="124"/>
      <c r="D332" s="124"/>
      <c r="E332" s="124"/>
      <c r="F332" s="124"/>
      <c r="G332" s="124"/>
      <c r="H332" s="124"/>
      <c r="I332" s="124"/>
      <c r="J332" s="124"/>
      <c r="K332" s="124"/>
      <c r="L332" s="124"/>
      <c r="M332" s="124"/>
    </row>
    <row r="333" spans="1:13">
      <c r="A333" s="199"/>
      <c r="B333" s="199"/>
      <c r="C333" s="124"/>
      <c r="D333" s="124"/>
      <c r="E333" s="124"/>
      <c r="F333" s="124"/>
      <c r="G333" s="124"/>
      <c r="H333" s="124"/>
      <c r="I333" s="124"/>
      <c r="J333" s="124"/>
      <c r="K333" s="124"/>
      <c r="L333" s="124"/>
      <c r="M333" s="124"/>
    </row>
    <row r="334" spans="1:13">
      <c r="A334" s="199"/>
      <c r="B334" s="199"/>
      <c r="C334" s="124"/>
      <c r="D334" s="124"/>
      <c r="E334" s="124"/>
      <c r="F334" s="124"/>
      <c r="G334" s="124"/>
      <c r="H334" s="124"/>
      <c r="I334" s="124"/>
      <c r="J334" s="124"/>
      <c r="K334" s="124"/>
      <c r="L334" s="124"/>
      <c r="M334" s="124"/>
    </row>
    <row r="335" spans="1:13">
      <c r="A335" s="199"/>
      <c r="B335" s="199"/>
      <c r="C335" s="124"/>
      <c r="D335" s="124"/>
      <c r="E335" s="124"/>
      <c r="F335" s="124"/>
      <c r="G335" s="124"/>
      <c r="H335" s="124"/>
      <c r="I335" s="124"/>
      <c r="J335" s="124"/>
      <c r="K335" s="124"/>
      <c r="L335" s="124"/>
      <c r="M335" s="124"/>
    </row>
    <row r="336" spans="1:13">
      <c r="A336" s="199"/>
      <c r="B336" s="199"/>
      <c r="C336" s="124"/>
      <c r="D336" s="124"/>
      <c r="E336" s="124"/>
      <c r="F336" s="124"/>
      <c r="G336" s="124"/>
      <c r="H336" s="124"/>
      <c r="I336" s="124"/>
      <c r="J336" s="124"/>
      <c r="K336" s="124"/>
      <c r="L336" s="124"/>
      <c r="M336" s="124"/>
    </row>
    <row r="337" spans="1:13">
      <c r="A337" s="199"/>
      <c r="B337" s="199"/>
      <c r="C337" s="124"/>
      <c r="D337" s="124"/>
      <c r="E337" s="124"/>
      <c r="F337" s="124"/>
      <c r="G337" s="124"/>
      <c r="H337" s="124"/>
      <c r="I337" s="124"/>
      <c r="J337" s="124"/>
      <c r="K337" s="124"/>
      <c r="L337" s="124"/>
      <c r="M337" s="124"/>
    </row>
    <row r="338" spans="1:13">
      <c r="A338" s="199"/>
      <c r="B338" s="199"/>
      <c r="C338" s="124"/>
      <c r="D338" s="124"/>
      <c r="E338" s="124"/>
      <c r="F338" s="124"/>
      <c r="G338" s="124"/>
      <c r="H338" s="124"/>
      <c r="I338" s="124"/>
      <c r="J338" s="124"/>
      <c r="K338" s="124"/>
      <c r="L338" s="124"/>
      <c r="M338" s="124"/>
    </row>
    <row r="339" spans="1:13">
      <c r="A339" s="199"/>
      <c r="B339" s="199"/>
      <c r="C339" s="124"/>
      <c r="D339" s="124"/>
      <c r="E339" s="124"/>
      <c r="F339" s="124"/>
      <c r="G339" s="124"/>
      <c r="H339" s="124"/>
      <c r="I339" s="124"/>
      <c r="J339" s="124"/>
      <c r="K339" s="124"/>
      <c r="L339" s="124"/>
      <c r="M339" s="124"/>
    </row>
    <row r="340" spans="1:13">
      <c r="A340" s="199"/>
      <c r="B340" s="199"/>
      <c r="C340" s="124"/>
      <c r="D340" s="124"/>
      <c r="E340" s="124"/>
      <c r="F340" s="124"/>
      <c r="G340" s="124"/>
      <c r="H340" s="124"/>
      <c r="I340" s="124"/>
      <c r="J340" s="124"/>
      <c r="K340" s="124"/>
      <c r="L340" s="124"/>
      <c r="M340" s="124"/>
    </row>
    <row r="341" spans="1:13">
      <c r="A341" s="199"/>
      <c r="B341" s="199"/>
      <c r="C341" s="124"/>
      <c r="D341" s="124"/>
      <c r="E341" s="124"/>
      <c r="F341" s="124"/>
      <c r="G341" s="124"/>
      <c r="H341" s="124"/>
      <c r="I341" s="124"/>
      <c r="J341" s="124"/>
      <c r="K341" s="124"/>
      <c r="L341" s="124"/>
      <c r="M341" s="124"/>
    </row>
    <row r="342" spans="1:13">
      <c r="A342" s="199"/>
      <c r="B342" s="199"/>
      <c r="C342" s="124"/>
      <c r="D342" s="124"/>
      <c r="E342" s="124"/>
      <c r="F342" s="124"/>
      <c r="G342" s="124"/>
      <c r="H342" s="124"/>
      <c r="I342" s="124"/>
      <c r="J342" s="124"/>
      <c r="K342" s="124"/>
      <c r="L342" s="124"/>
      <c r="M342" s="124"/>
    </row>
    <row r="343" spans="1:13">
      <c r="A343" s="199"/>
      <c r="B343" s="199"/>
      <c r="C343" s="124"/>
      <c r="D343" s="124"/>
      <c r="E343" s="124"/>
      <c r="F343" s="124"/>
      <c r="G343" s="124"/>
      <c r="H343" s="124"/>
      <c r="I343" s="124"/>
      <c r="J343" s="124"/>
      <c r="K343" s="124"/>
      <c r="L343" s="124"/>
      <c r="M343" s="124"/>
    </row>
    <row r="344" spans="1:13">
      <c r="A344" s="199"/>
      <c r="B344" s="199"/>
      <c r="C344" s="124"/>
      <c r="D344" s="124"/>
      <c r="E344" s="124"/>
      <c r="F344" s="124"/>
      <c r="G344" s="124"/>
      <c r="H344" s="124"/>
      <c r="I344" s="124"/>
      <c r="J344" s="124"/>
      <c r="K344" s="124"/>
      <c r="L344" s="124"/>
      <c r="M344" s="124"/>
    </row>
    <row r="345" spans="1:13">
      <c r="A345" s="199"/>
      <c r="B345" s="199"/>
      <c r="C345" s="124"/>
      <c r="D345" s="124"/>
      <c r="E345" s="124"/>
      <c r="F345" s="124"/>
      <c r="G345" s="124"/>
      <c r="H345" s="124"/>
      <c r="I345" s="124"/>
      <c r="J345" s="124"/>
      <c r="K345" s="124"/>
      <c r="L345" s="124"/>
      <c r="M345" s="124"/>
    </row>
    <row r="346" spans="1:13">
      <c r="A346" s="199"/>
      <c r="B346" s="199"/>
      <c r="C346" s="124"/>
      <c r="D346" s="124"/>
      <c r="E346" s="124"/>
      <c r="F346" s="124"/>
      <c r="G346" s="124"/>
      <c r="H346" s="124"/>
      <c r="I346" s="124"/>
      <c r="J346" s="124"/>
      <c r="K346" s="124"/>
      <c r="L346" s="124"/>
      <c r="M346" s="124"/>
    </row>
    <row r="347" spans="1:13">
      <c r="A347" s="199"/>
      <c r="B347" s="199"/>
      <c r="C347" s="124"/>
      <c r="D347" s="124"/>
      <c r="E347" s="124"/>
      <c r="F347" s="124"/>
      <c r="G347" s="124"/>
      <c r="H347" s="124"/>
      <c r="I347" s="124"/>
      <c r="J347" s="124"/>
      <c r="K347" s="124"/>
      <c r="L347" s="124"/>
      <c r="M347" s="124"/>
    </row>
    <row r="348" spans="1:13">
      <c r="A348" s="199"/>
      <c r="B348" s="199"/>
      <c r="C348" s="124"/>
      <c r="D348" s="124"/>
      <c r="E348" s="124"/>
      <c r="F348" s="124"/>
      <c r="G348" s="124"/>
      <c r="H348" s="124"/>
      <c r="I348" s="124"/>
      <c r="J348" s="124"/>
      <c r="K348" s="124"/>
      <c r="L348" s="124"/>
      <c r="M348" s="124"/>
    </row>
    <row r="349" spans="1:13">
      <c r="A349" s="199"/>
      <c r="B349" s="199"/>
      <c r="C349" s="124"/>
      <c r="D349" s="124"/>
      <c r="E349" s="124"/>
      <c r="F349" s="124"/>
      <c r="G349" s="124"/>
      <c r="H349" s="124"/>
      <c r="I349" s="124"/>
      <c r="J349" s="124"/>
      <c r="K349" s="124"/>
      <c r="L349" s="124"/>
      <c r="M349" s="124"/>
    </row>
    <row r="350" spans="1:13">
      <c r="A350" s="199"/>
      <c r="B350" s="199"/>
      <c r="C350" s="124"/>
      <c r="D350" s="124"/>
      <c r="E350" s="124"/>
      <c r="F350" s="124"/>
      <c r="G350" s="124"/>
      <c r="H350" s="124"/>
      <c r="I350" s="124"/>
      <c r="J350" s="124"/>
      <c r="K350" s="124"/>
      <c r="L350" s="124"/>
      <c r="M350" s="124"/>
    </row>
    <row r="351" spans="1:13">
      <c r="A351" s="199"/>
      <c r="B351" s="199"/>
      <c r="C351" s="124"/>
      <c r="D351" s="124"/>
      <c r="E351" s="124"/>
      <c r="F351" s="124"/>
      <c r="G351" s="124"/>
      <c r="H351" s="124"/>
      <c r="I351" s="124"/>
      <c r="J351" s="124"/>
      <c r="K351" s="124"/>
      <c r="L351" s="124"/>
      <c r="M351" s="124"/>
    </row>
    <row r="352" spans="1:13">
      <c r="A352" s="199"/>
      <c r="B352" s="199"/>
      <c r="C352" s="124"/>
      <c r="D352" s="124"/>
      <c r="E352" s="124"/>
      <c r="F352" s="124"/>
      <c r="G352" s="124"/>
      <c r="H352" s="124"/>
      <c r="I352" s="124"/>
      <c r="J352" s="124"/>
      <c r="K352" s="124"/>
      <c r="L352" s="124"/>
      <c r="M352" s="124"/>
    </row>
    <row r="353" spans="1:13">
      <c r="A353" s="199"/>
      <c r="B353" s="199"/>
      <c r="C353" s="124"/>
      <c r="D353" s="124"/>
      <c r="E353" s="124"/>
      <c r="F353" s="124"/>
      <c r="G353" s="124"/>
      <c r="H353" s="124"/>
      <c r="I353" s="124"/>
      <c r="J353" s="124"/>
      <c r="K353" s="124"/>
      <c r="L353" s="124"/>
      <c r="M353" s="124"/>
    </row>
    <row r="354" spans="1:13">
      <c r="A354" s="199"/>
      <c r="B354" s="199"/>
      <c r="C354" s="124"/>
      <c r="D354" s="124"/>
      <c r="E354" s="124"/>
      <c r="F354" s="124"/>
      <c r="G354" s="124"/>
      <c r="H354" s="124"/>
      <c r="I354" s="124"/>
      <c r="J354" s="124"/>
      <c r="K354" s="124"/>
      <c r="L354" s="124"/>
      <c r="M354" s="124"/>
    </row>
    <row r="355" spans="1:13">
      <c r="A355" s="199"/>
      <c r="B355" s="199"/>
      <c r="C355" s="124"/>
      <c r="D355" s="124"/>
      <c r="E355" s="124"/>
      <c r="F355" s="124"/>
      <c r="G355" s="124"/>
      <c r="H355" s="124"/>
      <c r="I355" s="124"/>
      <c r="J355" s="124"/>
      <c r="K355" s="124"/>
      <c r="L355" s="124"/>
      <c r="M355" s="124"/>
    </row>
    <row r="356" spans="1:13">
      <c r="A356" s="199"/>
      <c r="B356" s="199"/>
      <c r="C356" s="124"/>
      <c r="D356" s="124"/>
      <c r="E356" s="124"/>
      <c r="F356" s="124"/>
      <c r="G356" s="124"/>
      <c r="H356" s="124"/>
      <c r="I356" s="124"/>
      <c r="J356" s="124"/>
      <c r="K356" s="124"/>
      <c r="L356" s="124"/>
      <c r="M356" s="124"/>
    </row>
    <row r="357" spans="1:13">
      <c r="A357" s="199"/>
      <c r="B357" s="199"/>
      <c r="C357" s="124"/>
      <c r="D357" s="124"/>
      <c r="E357" s="124"/>
      <c r="F357" s="124"/>
      <c r="G357" s="124"/>
      <c r="H357" s="124"/>
      <c r="I357" s="124"/>
      <c r="J357" s="124"/>
      <c r="K357" s="124"/>
      <c r="L357" s="124"/>
      <c r="M357" s="124"/>
    </row>
    <row r="358" spans="1:13">
      <c r="A358" s="199"/>
      <c r="B358" s="199"/>
      <c r="C358" s="124"/>
      <c r="D358" s="124"/>
      <c r="E358" s="124"/>
      <c r="F358" s="124"/>
      <c r="G358" s="124"/>
      <c r="H358" s="124"/>
      <c r="I358" s="124"/>
      <c r="J358" s="124"/>
      <c r="K358" s="124"/>
      <c r="L358" s="124"/>
      <c r="M358" s="124"/>
    </row>
    <row r="359" spans="1:13">
      <c r="A359" s="199"/>
      <c r="B359" s="199"/>
      <c r="C359" s="124"/>
      <c r="D359" s="124"/>
      <c r="E359" s="124"/>
      <c r="F359" s="124"/>
      <c r="G359" s="124"/>
      <c r="H359" s="124"/>
      <c r="I359" s="124"/>
      <c r="J359" s="124"/>
      <c r="K359" s="124"/>
      <c r="L359" s="124"/>
      <c r="M359" s="124"/>
    </row>
    <row r="360" spans="1:13">
      <c r="A360" s="199"/>
      <c r="B360" s="199"/>
      <c r="C360" s="124"/>
      <c r="D360" s="124"/>
      <c r="E360" s="124"/>
      <c r="F360" s="124"/>
      <c r="G360" s="124"/>
      <c r="H360" s="124"/>
      <c r="I360" s="124"/>
      <c r="J360" s="124"/>
      <c r="K360" s="124"/>
      <c r="L360" s="124"/>
      <c r="M360" s="124"/>
    </row>
    <row r="361" spans="1:13">
      <c r="A361" s="199"/>
      <c r="B361" s="199"/>
      <c r="C361" s="124"/>
      <c r="D361" s="124"/>
      <c r="E361" s="124"/>
      <c r="F361" s="124"/>
      <c r="G361" s="124"/>
      <c r="H361" s="124"/>
      <c r="I361" s="124"/>
      <c r="J361" s="124"/>
      <c r="K361" s="124"/>
      <c r="L361" s="124"/>
      <c r="M361" s="124"/>
    </row>
    <row r="362" spans="1:13">
      <c r="A362" s="199"/>
      <c r="B362" s="199"/>
      <c r="C362" s="124"/>
      <c r="D362" s="124"/>
      <c r="E362" s="124"/>
      <c r="F362" s="124"/>
      <c r="G362" s="124"/>
      <c r="H362" s="124"/>
      <c r="I362" s="124"/>
      <c r="J362" s="124"/>
      <c r="K362" s="124"/>
      <c r="L362" s="124"/>
      <c r="M362" s="124"/>
    </row>
    <row r="363" spans="1:13">
      <c r="A363" s="199"/>
      <c r="B363" s="199"/>
      <c r="C363" s="124"/>
      <c r="D363" s="124"/>
      <c r="E363" s="124"/>
      <c r="F363" s="124"/>
      <c r="G363" s="124"/>
      <c r="H363" s="124"/>
      <c r="I363" s="124"/>
      <c r="J363" s="124"/>
      <c r="K363" s="124"/>
      <c r="L363" s="124"/>
      <c r="M363" s="124"/>
    </row>
    <row r="364" spans="1:13">
      <c r="A364" s="199"/>
      <c r="B364" s="199"/>
      <c r="C364" s="124"/>
      <c r="D364" s="124"/>
      <c r="E364" s="124"/>
      <c r="F364" s="124"/>
      <c r="G364" s="124"/>
      <c r="H364" s="124"/>
      <c r="I364" s="124"/>
      <c r="J364" s="124"/>
      <c r="K364" s="124"/>
      <c r="L364" s="124"/>
      <c r="M364" s="124"/>
    </row>
    <row r="365" spans="1:13">
      <c r="A365" s="199"/>
      <c r="B365" s="199"/>
      <c r="C365" s="124"/>
      <c r="D365" s="124"/>
      <c r="E365" s="124"/>
      <c r="F365" s="124"/>
      <c r="G365" s="124"/>
      <c r="H365" s="124"/>
      <c r="I365" s="124"/>
      <c r="J365" s="124"/>
      <c r="K365" s="124"/>
      <c r="L365" s="124"/>
      <c r="M365" s="124"/>
    </row>
    <row r="366" spans="1:13">
      <c r="A366" s="199"/>
      <c r="B366" s="199"/>
      <c r="C366" s="124"/>
      <c r="D366" s="124"/>
      <c r="E366" s="124"/>
      <c r="F366" s="124"/>
      <c r="G366" s="124"/>
      <c r="H366" s="124"/>
      <c r="I366" s="124"/>
      <c r="J366" s="124"/>
      <c r="K366" s="124"/>
      <c r="L366" s="124"/>
      <c r="M366" s="124"/>
    </row>
    <row r="367" spans="1:13">
      <c r="A367" s="199"/>
      <c r="B367" s="199"/>
      <c r="C367" s="124"/>
      <c r="D367" s="124"/>
      <c r="E367" s="124"/>
      <c r="F367" s="124"/>
      <c r="G367" s="124"/>
      <c r="H367" s="124"/>
      <c r="I367" s="124"/>
      <c r="J367" s="124"/>
      <c r="K367" s="124"/>
      <c r="L367" s="124"/>
      <c r="M367" s="124"/>
    </row>
    <row r="368" spans="1:13">
      <c r="A368" s="199"/>
      <c r="B368" s="199"/>
      <c r="C368" s="124"/>
      <c r="D368" s="124"/>
      <c r="E368" s="124"/>
      <c r="F368" s="124"/>
      <c r="G368" s="124"/>
      <c r="H368" s="124"/>
      <c r="I368" s="124"/>
      <c r="J368" s="124"/>
      <c r="K368" s="124"/>
      <c r="L368" s="124"/>
      <c r="M368" s="124"/>
    </row>
    <row r="369" spans="1:13">
      <c r="A369" s="199"/>
      <c r="B369" s="199"/>
      <c r="C369" s="124"/>
      <c r="D369" s="124"/>
      <c r="E369" s="124"/>
      <c r="F369" s="124"/>
      <c r="G369" s="124"/>
      <c r="H369" s="124"/>
      <c r="I369" s="124"/>
      <c r="J369" s="124"/>
      <c r="K369" s="124"/>
      <c r="L369" s="124"/>
      <c r="M369" s="124"/>
    </row>
    <row r="370" spans="1:13">
      <c r="A370" s="199"/>
      <c r="B370" s="199"/>
      <c r="C370" s="124"/>
      <c r="D370" s="124"/>
      <c r="E370" s="124"/>
      <c r="F370" s="124"/>
      <c r="G370" s="124"/>
      <c r="H370" s="124"/>
      <c r="I370" s="124"/>
      <c r="J370" s="124"/>
      <c r="K370" s="124"/>
      <c r="L370" s="124"/>
      <c r="M370" s="124"/>
    </row>
    <row r="371" spans="1:13">
      <c r="A371" s="199"/>
      <c r="B371" s="199"/>
      <c r="C371" s="124"/>
      <c r="D371" s="124"/>
      <c r="E371" s="124"/>
      <c r="F371" s="124"/>
      <c r="G371" s="124"/>
      <c r="H371" s="124"/>
      <c r="I371" s="124"/>
      <c r="J371" s="124"/>
      <c r="K371" s="124"/>
      <c r="L371" s="124"/>
      <c r="M371" s="124"/>
    </row>
    <row r="372" spans="1:13">
      <c r="A372" s="199"/>
      <c r="B372" s="199"/>
      <c r="C372" s="124"/>
      <c r="D372" s="124"/>
      <c r="E372" s="124"/>
      <c r="F372" s="124"/>
      <c r="G372" s="124"/>
      <c r="H372" s="124"/>
      <c r="I372" s="124"/>
      <c r="J372" s="124"/>
      <c r="K372" s="124"/>
      <c r="L372" s="124"/>
      <c r="M372" s="124"/>
    </row>
    <row r="373" spans="1:13">
      <c r="A373" s="199"/>
      <c r="B373" s="199"/>
      <c r="C373" s="124"/>
      <c r="D373" s="124"/>
      <c r="E373" s="124"/>
      <c r="F373" s="124"/>
      <c r="G373" s="124"/>
      <c r="H373" s="124"/>
      <c r="I373" s="124"/>
      <c r="J373" s="124"/>
      <c r="K373" s="124"/>
      <c r="L373" s="124"/>
      <c r="M373" s="124"/>
    </row>
    <row r="374" spans="1:13">
      <c r="A374" s="199"/>
      <c r="B374" s="199"/>
      <c r="C374" s="124"/>
      <c r="D374" s="124"/>
      <c r="E374" s="124"/>
      <c r="F374" s="124"/>
      <c r="G374" s="124"/>
      <c r="H374" s="124"/>
      <c r="I374" s="124"/>
      <c r="J374" s="124"/>
      <c r="K374" s="124"/>
      <c r="L374" s="124"/>
      <c r="M374" s="124"/>
    </row>
    <row r="375" spans="1:13">
      <c r="A375" s="199"/>
      <c r="B375" s="199"/>
      <c r="C375" s="124"/>
      <c r="D375" s="124"/>
      <c r="E375" s="124"/>
      <c r="F375" s="124"/>
      <c r="G375" s="124"/>
      <c r="H375" s="124"/>
      <c r="I375" s="124"/>
      <c r="J375" s="124"/>
      <c r="K375" s="124"/>
      <c r="L375" s="124"/>
      <c r="M375" s="124"/>
    </row>
    <row r="376" spans="1:13">
      <c r="A376" s="199"/>
      <c r="B376" s="199"/>
      <c r="C376" s="124"/>
      <c r="D376" s="124"/>
      <c r="E376" s="124"/>
      <c r="F376" s="124"/>
      <c r="G376" s="124"/>
      <c r="H376" s="124"/>
      <c r="I376" s="124"/>
      <c r="J376" s="124"/>
      <c r="K376" s="124"/>
      <c r="L376" s="124"/>
      <c r="M376" s="124"/>
    </row>
    <row r="377" spans="1:13">
      <c r="A377" s="199"/>
      <c r="B377" s="199"/>
      <c r="C377" s="124"/>
      <c r="D377" s="124"/>
      <c r="E377" s="124"/>
      <c r="F377" s="124"/>
      <c r="G377" s="124"/>
      <c r="H377" s="124"/>
      <c r="I377" s="124"/>
      <c r="J377" s="124"/>
      <c r="K377" s="124"/>
      <c r="L377" s="124"/>
      <c r="M377" s="124"/>
    </row>
    <row r="378" spans="1:13">
      <c r="A378" s="199"/>
      <c r="B378" s="199"/>
      <c r="C378" s="124"/>
      <c r="D378" s="124"/>
      <c r="E378" s="124"/>
      <c r="F378" s="124"/>
      <c r="G378" s="124"/>
      <c r="H378" s="124"/>
      <c r="I378" s="124"/>
      <c r="J378" s="124"/>
      <c r="K378" s="124"/>
      <c r="L378" s="124"/>
      <c r="M378" s="124"/>
    </row>
    <row r="379" spans="1:13">
      <c r="A379" s="199"/>
      <c r="B379" s="199"/>
      <c r="C379" s="124"/>
      <c r="D379" s="124"/>
      <c r="E379" s="124"/>
      <c r="F379" s="124"/>
      <c r="G379" s="124"/>
      <c r="H379" s="124"/>
      <c r="I379" s="124"/>
      <c r="J379" s="124"/>
      <c r="K379" s="124"/>
      <c r="L379" s="124"/>
      <c r="M379" s="124"/>
    </row>
    <row r="380" spans="1:13">
      <c r="A380" s="199"/>
      <c r="B380" s="199"/>
      <c r="C380" s="124"/>
      <c r="D380" s="124"/>
      <c r="E380" s="124"/>
      <c r="F380" s="124"/>
      <c r="G380" s="124"/>
      <c r="H380" s="124"/>
      <c r="I380" s="124"/>
      <c r="J380" s="124"/>
      <c r="K380" s="124"/>
      <c r="L380" s="124"/>
      <c r="M380" s="124"/>
    </row>
    <row r="381" spans="1:13">
      <c r="A381" s="199"/>
      <c r="B381" s="199"/>
      <c r="C381" s="124"/>
      <c r="D381" s="124"/>
      <c r="E381" s="124"/>
      <c r="F381" s="124"/>
      <c r="G381" s="124"/>
      <c r="H381" s="124"/>
      <c r="I381" s="124"/>
      <c r="J381" s="124"/>
      <c r="K381" s="124"/>
      <c r="L381" s="124"/>
      <c r="M381" s="124"/>
    </row>
    <row r="382" spans="1:13">
      <c r="A382" s="199"/>
      <c r="B382" s="199"/>
      <c r="C382" s="124"/>
      <c r="D382" s="124"/>
      <c r="E382" s="124"/>
      <c r="F382" s="124"/>
      <c r="G382" s="124"/>
      <c r="H382" s="124"/>
      <c r="I382" s="124"/>
      <c r="J382" s="124"/>
      <c r="K382" s="124"/>
      <c r="L382" s="124"/>
      <c r="M382" s="124"/>
    </row>
    <row r="383" spans="1:13">
      <c r="A383" s="199"/>
      <c r="B383" s="199"/>
      <c r="C383" s="124"/>
      <c r="D383" s="124"/>
      <c r="E383" s="124"/>
      <c r="F383" s="124"/>
      <c r="G383" s="124"/>
      <c r="H383" s="124"/>
      <c r="I383" s="124"/>
      <c r="J383" s="124"/>
      <c r="K383" s="124"/>
      <c r="L383" s="124"/>
      <c r="M383" s="124"/>
    </row>
    <row r="384" spans="1:13">
      <c r="A384" s="199"/>
      <c r="B384" s="199"/>
      <c r="C384" s="124"/>
      <c r="D384" s="124"/>
      <c r="E384" s="124"/>
      <c r="F384" s="124"/>
      <c r="G384" s="124"/>
      <c r="H384" s="124"/>
      <c r="I384" s="124"/>
      <c r="J384" s="124"/>
      <c r="K384" s="124"/>
      <c r="L384" s="124"/>
      <c r="M384" s="124"/>
    </row>
    <row r="385" spans="1:13">
      <c r="A385" s="199"/>
      <c r="B385" s="199"/>
      <c r="C385" s="124"/>
      <c r="D385" s="124"/>
      <c r="E385" s="124"/>
      <c r="F385" s="124"/>
      <c r="G385" s="124"/>
      <c r="H385" s="124"/>
      <c r="I385" s="124"/>
      <c r="J385" s="124"/>
      <c r="K385" s="124"/>
      <c r="L385" s="124"/>
      <c r="M385" s="124"/>
    </row>
    <row r="386" spans="1:13">
      <c r="A386" s="199"/>
      <c r="B386" s="199"/>
      <c r="C386" s="124"/>
      <c r="D386" s="124"/>
      <c r="E386" s="124"/>
      <c r="F386" s="124"/>
      <c r="G386" s="124"/>
      <c r="H386" s="124"/>
      <c r="I386" s="124"/>
      <c r="J386" s="124"/>
      <c r="K386" s="124"/>
      <c r="L386" s="124"/>
      <c r="M386" s="124"/>
    </row>
    <row r="387" spans="1:13">
      <c r="A387" s="199"/>
      <c r="B387" s="199"/>
      <c r="C387" s="124"/>
      <c r="D387" s="124"/>
      <c r="E387" s="124"/>
      <c r="F387" s="124"/>
      <c r="G387" s="124"/>
      <c r="H387" s="124"/>
      <c r="I387" s="124"/>
      <c r="J387" s="124"/>
      <c r="K387" s="124"/>
      <c r="L387" s="124"/>
      <c r="M387" s="124"/>
    </row>
    <row r="388" spans="1:13">
      <c r="A388" s="199"/>
      <c r="B388" s="199"/>
      <c r="C388" s="124"/>
      <c r="D388" s="124"/>
      <c r="E388" s="124"/>
      <c r="F388" s="124"/>
      <c r="G388" s="124"/>
      <c r="H388" s="124"/>
      <c r="I388" s="124"/>
      <c r="J388" s="124"/>
      <c r="K388" s="124"/>
      <c r="L388" s="124"/>
      <c r="M388" s="124"/>
    </row>
    <row r="389" spans="1:13">
      <c r="A389" s="199"/>
      <c r="B389" s="199"/>
      <c r="C389" s="124"/>
      <c r="D389" s="124"/>
      <c r="E389" s="124"/>
      <c r="F389" s="124"/>
      <c r="G389" s="124"/>
      <c r="H389" s="124"/>
      <c r="I389" s="124"/>
      <c r="J389" s="124"/>
      <c r="K389" s="124"/>
      <c r="L389" s="124"/>
      <c r="M389" s="124"/>
    </row>
    <row r="390" spans="1:13">
      <c r="A390" s="199"/>
      <c r="B390" s="199"/>
      <c r="C390" s="124"/>
      <c r="D390" s="124"/>
      <c r="E390" s="124"/>
      <c r="F390" s="124"/>
      <c r="G390" s="124"/>
      <c r="H390" s="124"/>
      <c r="I390" s="124"/>
      <c r="J390" s="124"/>
      <c r="K390" s="124"/>
      <c r="L390" s="124"/>
      <c r="M390" s="124"/>
    </row>
    <row r="391" spans="1:13">
      <c r="A391" s="199"/>
      <c r="B391" s="199"/>
      <c r="C391" s="124"/>
      <c r="D391" s="124"/>
      <c r="E391" s="124"/>
      <c r="F391" s="124"/>
      <c r="G391" s="124"/>
      <c r="H391" s="124"/>
      <c r="I391" s="124"/>
      <c r="J391" s="124"/>
      <c r="K391" s="124"/>
      <c r="L391" s="124"/>
      <c r="M391" s="124"/>
    </row>
    <row r="392" spans="1:13">
      <c r="A392" s="199"/>
      <c r="B392" s="199"/>
      <c r="C392" s="124"/>
      <c r="D392" s="124"/>
      <c r="E392" s="124"/>
      <c r="F392" s="124"/>
      <c r="G392" s="124"/>
      <c r="H392" s="124"/>
      <c r="I392" s="124"/>
      <c r="J392" s="124"/>
      <c r="K392" s="124"/>
      <c r="L392" s="124"/>
      <c r="M392" s="124"/>
    </row>
    <row r="393" spans="1:13">
      <c r="A393" s="199"/>
      <c r="B393" s="199"/>
      <c r="C393" s="124"/>
      <c r="D393" s="124"/>
      <c r="E393" s="124"/>
      <c r="F393" s="124"/>
      <c r="G393" s="124"/>
      <c r="H393" s="124"/>
      <c r="I393" s="124"/>
      <c r="J393" s="124"/>
      <c r="K393" s="124"/>
      <c r="L393" s="124"/>
      <c r="M393" s="124"/>
    </row>
    <row r="394" spans="1:13">
      <c r="A394" s="199"/>
      <c r="B394" s="199"/>
      <c r="C394" s="124"/>
      <c r="D394" s="124"/>
      <c r="E394" s="124"/>
      <c r="F394" s="124"/>
      <c r="G394" s="124"/>
      <c r="H394" s="124"/>
      <c r="I394" s="124"/>
      <c r="J394" s="124"/>
      <c r="K394" s="124"/>
      <c r="L394" s="124"/>
      <c r="M394" s="124"/>
    </row>
    <row r="395" spans="1:13">
      <c r="A395" s="199"/>
      <c r="B395" s="199"/>
      <c r="C395" s="124"/>
      <c r="D395" s="124"/>
      <c r="E395" s="124"/>
      <c r="F395" s="124"/>
      <c r="G395" s="124"/>
      <c r="H395" s="124"/>
      <c r="I395" s="124"/>
      <c r="J395" s="124"/>
      <c r="K395" s="124"/>
      <c r="L395" s="124"/>
      <c r="M395" s="124"/>
    </row>
    <row r="396" spans="1:13">
      <c r="A396" s="199"/>
      <c r="B396" s="199"/>
      <c r="C396" s="124"/>
      <c r="D396" s="124"/>
      <c r="E396" s="124"/>
      <c r="F396" s="124"/>
      <c r="G396" s="124"/>
      <c r="H396" s="124"/>
      <c r="I396" s="124"/>
      <c r="J396" s="124"/>
      <c r="K396" s="124"/>
      <c r="L396" s="124"/>
      <c r="M396" s="124"/>
    </row>
    <row r="397" spans="1:13">
      <c r="A397" s="199"/>
      <c r="B397" s="199"/>
      <c r="C397" s="124"/>
      <c r="D397" s="124"/>
      <c r="E397" s="124"/>
      <c r="F397" s="124"/>
      <c r="G397" s="124"/>
      <c r="H397" s="124"/>
      <c r="I397" s="124"/>
      <c r="J397" s="124"/>
      <c r="K397" s="124"/>
      <c r="L397" s="124"/>
      <c r="M397" s="124"/>
    </row>
    <row r="398" spans="1:13">
      <c r="A398" s="199"/>
      <c r="B398" s="199"/>
      <c r="C398" s="124"/>
      <c r="D398" s="124"/>
      <c r="E398" s="124"/>
      <c r="F398" s="124"/>
      <c r="G398" s="124"/>
      <c r="H398" s="124"/>
      <c r="I398" s="124"/>
      <c r="J398" s="124"/>
      <c r="K398" s="124"/>
      <c r="L398" s="124"/>
      <c r="M398" s="124"/>
    </row>
    <row r="399" spans="1:13">
      <c r="A399" s="199"/>
      <c r="B399" s="199"/>
      <c r="C399" s="124"/>
      <c r="D399" s="124"/>
      <c r="E399" s="124"/>
      <c r="F399" s="124"/>
      <c r="G399" s="124"/>
      <c r="H399" s="124"/>
      <c r="I399" s="124"/>
      <c r="J399" s="124"/>
      <c r="K399" s="124"/>
      <c r="L399" s="124"/>
      <c r="M399" s="124"/>
    </row>
    <row r="400" spans="1:13">
      <c r="A400" s="199"/>
      <c r="B400" s="199"/>
      <c r="C400" s="124"/>
      <c r="D400" s="124"/>
      <c r="E400" s="124"/>
      <c r="F400" s="124"/>
      <c r="G400" s="124"/>
      <c r="H400" s="124"/>
      <c r="I400" s="124"/>
      <c r="J400" s="124"/>
      <c r="K400" s="124"/>
      <c r="L400" s="124"/>
      <c r="M400" s="124"/>
    </row>
    <row r="401" spans="1:13">
      <c r="A401" s="199"/>
      <c r="B401" s="199"/>
      <c r="C401" s="124"/>
      <c r="D401" s="124"/>
      <c r="E401" s="124"/>
      <c r="F401" s="124"/>
      <c r="G401" s="124"/>
      <c r="H401" s="124"/>
      <c r="I401" s="124"/>
      <c r="J401" s="124"/>
      <c r="K401" s="124"/>
      <c r="L401" s="124"/>
      <c r="M401" s="124"/>
    </row>
    <row r="402" spans="1:13">
      <c r="A402" s="199"/>
      <c r="B402" s="199"/>
      <c r="C402" s="124"/>
      <c r="D402" s="124"/>
      <c r="E402" s="124"/>
      <c r="F402" s="124"/>
      <c r="G402" s="124"/>
      <c r="H402" s="124"/>
      <c r="I402" s="124"/>
      <c r="J402" s="124"/>
      <c r="K402" s="124"/>
      <c r="L402" s="124"/>
      <c r="M402" s="124"/>
    </row>
    <row r="403" spans="1:13">
      <c r="A403" s="199"/>
      <c r="B403" s="199"/>
      <c r="C403" s="124"/>
      <c r="D403" s="124"/>
      <c r="E403" s="124"/>
      <c r="F403" s="124"/>
      <c r="G403" s="124"/>
      <c r="H403" s="124"/>
      <c r="I403" s="124"/>
      <c r="J403" s="124"/>
      <c r="K403" s="124"/>
      <c r="L403" s="124"/>
      <c r="M403" s="124"/>
    </row>
    <row r="404" spans="1:13">
      <c r="A404" s="199"/>
      <c r="B404" s="199"/>
      <c r="C404" s="124"/>
      <c r="D404" s="124"/>
      <c r="E404" s="124"/>
      <c r="F404" s="124"/>
      <c r="G404" s="124"/>
      <c r="H404" s="124"/>
      <c r="I404" s="124"/>
      <c r="J404" s="124"/>
      <c r="K404" s="124"/>
      <c r="L404" s="124"/>
      <c r="M404" s="124"/>
    </row>
    <row r="405" spans="1:13">
      <c r="A405" s="199"/>
      <c r="B405" s="199"/>
      <c r="C405" s="124"/>
      <c r="D405" s="124"/>
      <c r="E405" s="124"/>
      <c r="F405" s="124"/>
      <c r="G405" s="124"/>
      <c r="H405" s="124"/>
      <c r="I405" s="124"/>
      <c r="J405" s="124"/>
      <c r="K405" s="124"/>
      <c r="L405" s="124"/>
      <c r="M405" s="124"/>
    </row>
    <row r="406" spans="1:13">
      <c r="A406" s="199"/>
      <c r="B406" s="199"/>
      <c r="C406" s="124"/>
      <c r="D406" s="124"/>
      <c r="E406" s="124"/>
      <c r="F406" s="124"/>
      <c r="G406" s="124"/>
      <c r="H406" s="124"/>
      <c r="I406" s="124"/>
      <c r="J406" s="124"/>
      <c r="K406" s="124"/>
      <c r="L406" s="124"/>
      <c r="M406" s="124"/>
    </row>
    <row r="407" spans="1:13">
      <c r="A407" s="199"/>
      <c r="B407" s="199"/>
      <c r="C407" s="124"/>
      <c r="D407" s="124"/>
      <c r="E407" s="124"/>
      <c r="F407" s="124"/>
      <c r="G407" s="124"/>
      <c r="H407" s="124"/>
      <c r="I407" s="124"/>
      <c r="J407" s="124"/>
      <c r="K407" s="124"/>
      <c r="L407" s="124"/>
      <c r="M407" s="124"/>
    </row>
    <row r="408" spans="1:13">
      <c r="A408" s="199"/>
      <c r="B408" s="199"/>
      <c r="C408" s="124"/>
      <c r="D408" s="124"/>
      <c r="E408" s="124"/>
      <c r="F408" s="124"/>
      <c r="G408" s="124"/>
      <c r="H408" s="124"/>
      <c r="I408" s="124"/>
      <c r="J408" s="124"/>
      <c r="K408" s="124"/>
      <c r="L408" s="124"/>
      <c r="M408" s="124"/>
    </row>
    <row r="409" spans="1:13">
      <c r="A409" s="199"/>
      <c r="B409" s="199"/>
      <c r="C409" s="124"/>
      <c r="D409" s="124"/>
      <c r="E409" s="124"/>
      <c r="F409" s="124"/>
      <c r="G409" s="124"/>
      <c r="H409" s="124"/>
      <c r="I409" s="124"/>
      <c r="J409" s="124"/>
      <c r="K409" s="124"/>
      <c r="L409" s="124"/>
      <c r="M409" s="124"/>
    </row>
    <row r="410" spans="1:13">
      <c r="A410" s="199"/>
      <c r="B410" s="199"/>
      <c r="C410" s="124"/>
      <c r="D410" s="124"/>
      <c r="E410" s="124"/>
      <c r="F410" s="124"/>
      <c r="G410" s="124"/>
      <c r="H410" s="124"/>
      <c r="I410" s="124"/>
      <c r="J410" s="124"/>
      <c r="K410" s="124"/>
      <c r="L410" s="124"/>
      <c r="M410" s="124"/>
    </row>
    <row r="411" spans="1:13">
      <c r="A411" s="199"/>
      <c r="B411" s="199"/>
      <c r="C411" s="124"/>
      <c r="D411" s="124"/>
      <c r="E411" s="124"/>
      <c r="F411" s="124"/>
      <c r="G411" s="124"/>
      <c r="H411" s="124"/>
      <c r="I411" s="124"/>
      <c r="J411" s="124"/>
      <c r="K411" s="124"/>
      <c r="L411" s="124"/>
      <c r="M411" s="124"/>
    </row>
    <row r="412" spans="1:13">
      <c r="A412" s="199"/>
      <c r="B412" s="199"/>
      <c r="C412" s="124"/>
      <c r="D412" s="124"/>
      <c r="E412" s="124"/>
      <c r="F412" s="124"/>
      <c r="G412" s="124"/>
      <c r="H412" s="124"/>
      <c r="I412" s="124"/>
      <c r="J412" s="124"/>
      <c r="K412" s="124"/>
      <c r="L412" s="124"/>
      <c r="M412" s="124"/>
    </row>
    <row r="413" spans="1:13">
      <c r="A413" s="199"/>
      <c r="B413" s="199"/>
      <c r="C413" s="124"/>
      <c r="D413" s="124"/>
      <c r="E413" s="124"/>
      <c r="F413" s="124"/>
      <c r="G413" s="124"/>
      <c r="H413" s="124"/>
      <c r="I413" s="124"/>
      <c r="J413" s="124"/>
      <c r="K413" s="124"/>
      <c r="L413" s="124"/>
      <c r="M413" s="124"/>
    </row>
    <row r="414" spans="1:13">
      <c r="A414" s="199"/>
      <c r="B414" s="199"/>
      <c r="C414" s="124"/>
      <c r="D414" s="124"/>
      <c r="E414" s="124"/>
      <c r="F414" s="124"/>
      <c r="G414" s="124"/>
      <c r="H414" s="124"/>
      <c r="I414" s="124"/>
      <c r="J414" s="124"/>
      <c r="K414" s="124"/>
      <c r="L414" s="124"/>
      <c r="M414" s="124"/>
    </row>
    <row r="415" spans="1:13">
      <c r="A415" s="199"/>
      <c r="B415" s="199"/>
      <c r="C415" s="124"/>
      <c r="D415" s="124"/>
      <c r="E415" s="124"/>
      <c r="F415" s="124"/>
      <c r="G415" s="124"/>
      <c r="H415" s="124"/>
      <c r="I415" s="124"/>
      <c r="J415" s="124"/>
      <c r="K415" s="124"/>
      <c r="L415" s="124"/>
      <c r="M415" s="124"/>
    </row>
    <row r="416" spans="1:13">
      <c r="A416" s="199"/>
      <c r="B416" s="199"/>
      <c r="C416" s="124"/>
      <c r="D416" s="124"/>
      <c r="E416" s="124"/>
      <c r="F416" s="124"/>
      <c r="G416" s="124"/>
      <c r="H416" s="124"/>
      <c r="I416" s="124"/>
      <c r="J416" s="124"/>
      <c r="K416" s="124"/>
      <c r="L416" s="124"/>
      <c r="M416" s="124"/>
    </row>
    <row r="417" spans="1:13">
      <c r="A417" s="199"/>
      <c r="B417" s="199"/>
      <c r="C417" s="124"/>
      <c r="D417" s="124"/>
      <c r="E417" s="124"/>
      <c r="F417" s="124"/>
      <c r="G417" s="124"/>
      <c r="H417" s="124"/>
      <c r="I417" s="124"/>
      <c r="J417" s="124"/>
      <c r="K417" s="124"/>
      <c r="L417" s="124"/>
      <c r="M417" s="124"/>
    </row>
  </sheetData>
  <mergeCells count="418">
    <mergeCell ref="A400:B400"/>
    <mergeCell ref="A401:B401"/>
    <mergeCell ref="A402:B402"/>
    <mergeCell ref="A403:B403"/>
    <mergeCell ref="A404:B404"/>
    <mergeCell ref="A405:B405"/>
    <mergeCell ref="A394:B394"/>
    <mergeCell ref="A395:B395"/>
    <mergeCell ref="A396:B396"/>
    <mergeCell ref="A397:B397"/>
    <mergeCell ref="A398:B398"/>
    <mergeCell ref="A412:B412"/>
    <mergeCell ref="A413:B413"/>
    <mergeCell ref="A414:B414"/>
    <mergeCell ref="A415:B415"/>
    <mergeCell ref="A416:B416"/>
    <mergeCell ref="A417:B417"/>
    <mergeCell ref="A406:B406"/>
    <mergeCell ref="A407:B407"/>
    <mergeCell ref="A408:B408"/>
    <mergeCell ref="A409:B409"/>
    <mergeCell ref="A410:B410"/>
    <mergeCell ref="A411:B411"/>
    <mergeCell ref="A399:B399"/>
    <mergeCell ref="A388:B388"/>
    <mergeCell ref="A389:B389"/>
    <mergeCell ref="A390:B390"/>
    <mergeCell ref="A391:B391"/>
    <mergeCell ref="A392:B392"/>
    <mergeCell ref="A393:B393"/>
    <mergeCell ref="A382:B382"/>
    <mergeCell ref="A383:B383"/>
    <mergeCell ref="A384:B384"/>
    <mergeCell ref="A385:B385"/>
    <mergeCell ref="A386:B386"/>
    <mergeCell ref="A387:B387"/>
    <mergeCell ref="A376:B376"/>
    <mergeCell ref="A377:B377"/>
    <mergeCell ref="A378:B378"/>
    <mergeCell ref="A379:B379"/>
    <mergeCell ref="A380:B380"/>
    <mergeCell ref="A381:B381"/>
    <mergeCell ref="A370:B370"/>
    <mergeCell ref="A371:B371"/>
    <mergeCell ref="A372:B372"/>
    <mergeCell ref="A373:B373"/>
    <mergeCell ref="A374:B374"/>
    <mergeCell ref="A375:B375"/>
    <mergeCell ref="A364:B364"/>
    <mergeCell ref="A365:B365"/>
    <mergeCell ref="A366:B366"/>
    <mergeCell ref="A367:B367"/>
    <mergeCell ref="A368:B368"/>
    <mergeCell ref="A369:B369"/>
    <mergeCell ref="A358:B358"/>
    <mergeCell ref="A359:B359"/>
    <mergeCell ref="A360:B360"/>
    <mergeCell ref="A361:B361"/>
    <mergeCell ref="A362:B362"/>
    <mergeCell ref="A363:B363"/>
    <mergeCell ref="A352:B352"/>
    <mergeCell ref="A353:B353"/>
    <mergeCell ref="A354:B354"/>
    <mergeCell ref="A355:B355"/>
    <mergeCell ref="A356:B356"/>
    <mergeCell ref="A357:B357"/>
    <mergeCell ref="A346:B346"/>
    <mergeCell ref="A347:B347"/>
    <mergeCell ref="A348:B348"/>
    <mergeCell ref="A349:B349"/>
    <mergeCell ref="A350:B350"/>
    <mergeCell ref="A351:B351"/>
    <mergeCell ref="A340:B340"/>
    <mergeCell ref="A341:B341"/>
    <mergeCell ref="A342:B342"/>
    <mergeCell ref="A343:B343"/>
    <mergeCell ref="A344:B344"/>
    <mergeCell ref="A345:B345"/>
    <mergeCell ref="A334:B334"/>
    <mergeCell ref="A335:B335"/>
    <mergeCell ref="A336:B336"/>
    <mergeCell ref="A337:B337"/>
    <mergeCell ref="A338:B338"/>
    <mergeCell ref="A339:B339"/>
    <mergeCell ref="A328:B328"/>
    <mergeCell ref="A329:B329"/>
    <mergeCell ref="A330:B330"/>
    <mergeCell ref="A331:B331"/>
    <mergeCell ref="A332:B332"/>
    <mergeCell ref="A333:B333"/>
    <mergeCell ref="A322:B322"/>
    <mergeCell ref="A323:B323"/>
    <mergeCell ref="A324:B324"/>
    <mergeCell ref="A325:B325"/>
    <mergeCell ref="A326:B326"/>
    <mergeCell ref="A327:B327"/>
    <mergeCell ref="A316:B316"/>
    <mergeCell ref="A317:B317"/>
    <mergeCell ref="A318:B318"/>
    <mergeCell ref="A319:B319"/>
    <mergeCell ref="A320:B320"/>
    <mergeCell ref="A321:B321"/>
    <mergeCell ref="A310:B310"/>
    <mergeCell ref="A311:B311"/>
    <mergeCell ref="A312:B312"/>
    <mergeCell ref="A313:B313"/>
    <mergeCell ref="A314:B314"/>
    <mergeCell ref="A315:B315"/>
    <mergeCell ref="A304:B304"/>
    <mergeCell ref="A305:B305"/>
    <mergeCell ref="A306:B306"/>
    <mergeCell ref="A307:B307"/>
    <mergeCell ref="A308:B308"/>
    <mergeCell ref="A309:B309"/>
    <mergeCell ref="A298:B298"/>
    <mergeCell ref="A299:B299"/>
    <mergeCell ref="A300:B300"/>
    <mergeCell ref="A301:B301"/>
    <mergeCell ref="A302:B302"/>
    <mergeCell ref="A303:B303"/>
    <mergeCell ref="A292:B292"/>
    <mergeCell ref="A293:B293"/>
    <mergeCell ref="A294:B294"/>
    <mergeCell ref="A295:B295"/>
    <mergeCell ref="A296:B296"/>
    <mergeCell ref="A297:B297"/>
    <mergeCell ref="A286:B286"/>
    <mergeCell ref="A287:B287"/>
    <mergeCell ref="A288:B288"/>
    <mergeCell ref="A289:B289"/>
    <mergeCell ref="A290:B290"/>
    <mergeCell ref="A291:B291"/>
    <mergeCell ref="A280:B280"/>
    <mergeCell ref="A281:B281"/>
    <mergeCell ref="A282:B282"/>
    <mergeCell ref="A283:B283"/>
    <mergeCell ref="A284:B284"/>
    <mergeCell ref="A285:B285"/>
    <mergeCell ref="A274:B274"/>
    <mergeCell ref="A275:B275"/>
    <mergeCell ref="A276:B276"/>
    <mergeCell ref="A277:B277"/>
    <mergeCell ref="A278:B278"/>
    <mergeCell ref="A279:B279"/>
    <mergeCell ref="A268:B268"/>
    <mergeCell ref="A269:B269"/>
    <mergeCell ref="A270:B270"/>
    <mergeCell ref="A271:B271"/>
    <mergeCell ref="A272:B272"/>
    <mergeCell ref="A273:B273"/>
    <mergeCell ref="A262:B262"/>
    <mergeCell ref="A263:B263"/>
    <mergeCell ref="A264:B264"/>
    <mergeCell ref="A265:B265"/>
    <mergeCell ref="A266:B266"/>
    <mergeCell ref="A267:B267"/>
    <mergeCell ref="A256:B256"/>
    <mergeCell ref="A257:B257"/>
    <mergeCell ref="A258:B258"/>
    <mergeCell ref="A259:B259"/>
    <mergeCell ref="A260:B260"/>
    <mergeCell ref="A261:B261"/>
    <mergeCell ref="A250:B250"/>
    <mergeCell ref="A251:B251"/>
    <mergeCell ref="A252:B252"/>
    <mergeCell ref="A253:B253"/>
    <mergeCell ref="A254:B254"/>
    <mergeCell ref="A255:B255"/>
    <mergeCell ref="A244:B244"/>
    <mergeCell ref="A245:B245"/>
    <mergeCell ref="A246:B246"/>
    <mergeCell ref="A247:B247"/>
    <mergeCell ref="A248:B248"/>
    <mergeCell ref="A249:B249"/>
    <mergeCell ref="A238:B238"/>
    <mergeCell ref="A239:B239"/>
    <mergeCell ref="A240:B240"/>
    <mergeCell ref="A241:B241"/>
    <mergeCell ref="A242:B242"/>
    <mergeCell ref="A243:B243"/>
    <mergeCell ref="A232:B232"/>
    <mergeCell ref="A233:B233"/>
    <mergeCell ref="A234:B234"/>
    <mergeCell ref="A235:B235"/>
    <mergeCell ref="A236:B236"/>
    <mergeCell ref="A237:B237"/>
    <mergeCell ref="A226:B226"/>
    <mergeCell ref="A227:B227"/>
    <mergeCell ref="A228:B228"/>
    <mergeCell ref="A229:B229"/>
    <mergeCell ref="A230:B230"/>
    <mergeCell ref="A231:B231"/>
    <mergeCell ref="A220:B220"/>
    <mergeCell ref="A221:B221"/>
    <mergeCell ref="A222:B222"/>
    <mergeCell ref="A223:B223"/>
    <mergeCell ref="A224:B224"/>
    <mergeCell ref="A225:B225"/>
    <mergeCell ref="A214:B214"/>
    <mergeCell ref="A215:B215"/>
    <mergeCell ref="A216:B216"/>
    <mergeCell ref="A217:B217"/>
    <mergeCell ref="A218:B218"/>
    <mergeCell ref="A219:B219"/>
    <mergeCell ref="A208:B208"/>
    <mergeCell ref="A209:B209"/>
    <mergeCell ref="A210:B210"/>
    <mergeCell ref="A211:B211"/>
    <mergeCell ref="A212:B212"/>
    <mergeCell ref="A213:B213"/>
    <mergeCell ref="A202:B202"/>
    <mergeCell ref="A203:B203"/>
    <mergeCell ref="A204:B204"/>
    <mergeCell ref="A205:B205"/>
    <mergeCell ref="A206:B206"/>
    <mergeCell ref="A207:B207"/>
    <mergeCell ref="A196:B196"/>
    <mergeCell ref="A197:B197"/>
    <mergeCell ref="A198:B198"/>
    <mergeCell ref="A199:B199"/>
    <mergeCell ref="A200:B200"/>
    <mergeCell ref="A201:B201"/>
    <mergeCell ref="A190:B190"/>
    <mergeCell ref="A191:B191"/>
    <mergeCell ref="A192:B192"/>
    <mergeCell ref="A193:B193"/>
    <mergeCell ref="A194:B194"/>
    <mergeCell ref="A195:B195"/>
    <mergeCell ref="A184:B184"/>
    <mergeCell ref="A185:B185"/>
    <mergeCell ref="A186:B186"/>
    <mergeCell ref="A187:B187"/>
    <mergeCell ref="A188:B188"/>
    <mergeCell ref="A189:B189"/>
    <mergeCell ref="A178:B178"/>
    <mergeCell ref="A179:B179"/>
    <mergeCell ref="A180:B180"/>
    <mergeCell ref="A181:B181"/>
    <mergeCell ref="A182:B182"/>
    <mergeCell ref="A183:B183"/>
    <mergeCell ref="A172:B172"/>
    <mergeCell ref="A173:B173"/>
    <mergeCell ref="A174:B174"/>
    <mergeCell ref="A175:B175"/>
    <mergeCell ref="A176:B176"/>
    <mergeCell ref="A177:B177"/>
    <mergeCell ref="A166:B166"/>
    <mergeCell ref="A167:B167"/>
    <mergeCell ref="A168:B168"/>
    <mergeCell ref="A169:B169"/>
    <mergeCell ref="A170:B170"/>
    <mergeCell ref="A171:B171"/>
    <mergeCell ref="A160:B160"/>
    <mergeCell ref="A161:B161"/>
    <mergeCell ref="A162:B162"/>
    <mergeCell ref="A163:B163"/>
    <mergeCell ref="A164:B164"/>
    <mergeCell ref="A165:B165"/>
    <mergeCell ref="A154:B154"/>
    <mergeCell ref="A155:B155"/>
    <mergeCell ref="A156:B156"/>
    <mergeCell ref="A157:B157"/>
    <mergeCell ref="A158:B158"/>
    <mergeCell ref="A159:B159"/>
    <mergeCell ref="A148:B148"/>
    <mergeCell ref="A149:B149"/>
    <mergeCell ref="A150:B150"/>
    <mergeCell ref="A151:B151"/>
    <mergeCell ref="A152:B152"/>
    <mergeCell ref="A153:B153"/>
    <mergeCell ref="A142:B142"/>
    <mergeCell ref="A143:B143"/>
    <mergeCell ref="A144:B144"/>
    <mergeCell ref="A145:B145"/>
    <mergeCell ref="A146:B146"/>
    <mergeCell ref="A147:B147"/>
    <mergeCell ref="A136:B136"/>
    <mergeCell ref="A137:B137"/>
    <mergeCell ref="A138:B138"/>
    <mergeCell ref="A139:B139"/>
    <mergeCell ref="A140:B140"/>
    <mergeCell ref="A141:B141"/>
    <mergeCell ref="A130:B130"/>
    <mergeCell ref="A131:B131"/>
    <mergeCell ref="A132:B132"/>
    <mergeCell ref="A133:B133"/>
    <mergeCell ref="A134:B134"/>
    <mergeCell ref="A135:B135"/>
    <mergeCell ref="A124:B124"/>
    <mergeCell ref="A125:B125"/>
    <mergeCell ref="A126:B126"/>
    <mergeCell ref="A127:B127"/>
    <mergeCell ref="A128:B128"/>
    <mergeCell ref="A129:B129"/>
    <mergeCell ref="A118:B118"/>
    <mergeCell ref="A119:B119"/>
    <mergeCell ref="A120:B120"/>
    <mergeCell ref="A121:B121"/>
    <mergeCell ref="A122:B122"/>
    <mergeCell ref="A123:B123"/>
    <mergeCell ref="A112:B112"/>
    <mergeCell ref="A113:B113"/>
    <mergeCell ref="A114:B114"/>
    <mergeCell ref="A115:B115"/>
    <mergeCell ref="A116:B116"/>
    <mergeCell ref="A117:B117"/>
    <mergeCell ref="A106:B106"/>
    <mergeCell ref="A107:B107"/>
    <mergeCell ref="A108:B108"/>
    <mergeCell ref="A109:B109"/>
    <mergeCell ref="A110:B110"/>
    <mergeCell ref="A111:B111"/>
    <mergeCell ref="A100:B100"/>
    <mergeCell ref="A101:B101"/>
    <mergeCell ref="A102:B102"/>
    <mergeCell ref="A103:B103"/>
    <mergeCell ref="A104:B104"/>
    <mergeCell ref="A105:B105"/>
    <mergeCell ref="A94:B94"/>
    <mergeCell ref="A95:B95"/>
    <mergeCell ref="A96:B96"/>
    <mergeCell ref="A97:B97"/>
    <mergeCell ref="A98:B98"/>
    <mergeCell ref="A99:B99"/>
    <mergeCell ref="A88:B88"/>
    <mergeCell ref="A89:B89"/>
    <mergeCell ref="A90:B90"/>
    <mergeCell ref="A91:B91"/>
    <mergeCell ref="A92:B92"/>
    <mergeCell ref="A93:B93"/>
    <mergeCell ref="A82:B82"/>
    <mergeCell ref="A83:B83"/>
    <mergeCell ref="A84:B84"/>
    <mergeCell ref="A85:B85"/>
    <mergeCell ref="A86:B86"/>
    <mergeCell ref="A87:B87"/>
    <mergeCell ref="A76:B76"/>
    <mergeCell ref="A77:B77"/>
    <mergeCell ref="A78:B78"/>
    <mergeCell ref="A79:B79"/>
    <mergeCell ref="A80:B80"/>
    <mergeCell ref="A81:B81"/>
    <mergeCell ref="A70:B70"/>
    <mergeCell ref="A71:B71"/>
    <mergeCell ref="A72:B72"/>
    <mergeCell ref="A73:B73"/>
    <mergeCell ref="A74:B74"/>
    <mergeCell ref="A75:B75"/>
    <mergeCell ref="A64:B64"/>
    <mergeCell ref="A65:B65"/>
    <mergeCell ref="A66:B66"/>
    <mergeCell ref="A67:B67"/>
    <mergeCell ref="A68:B68"/>
    <mergeCell ref="A69:B69"/>
    <mergeCell ref="A58:B58"/>
    <mergeCell ref="A59:B59"/>
    <mergeCell ref="A60:B60"/>
    <mergeCell ref="A61:B61"/>
    <mergeCell ref="A62:B62"/>
    <mergeCell ref="A63:B63"/>
    <mergeCell ref="A52:B52"/>
    <mergeCell ref="A53:B53"/>
    <mergeCell ref="A54:B54"/>
    <mergeCell ref="A55:B55"/>
    <mergeCell ref="A56:B56"/>
    <mergeCell ref="A57:B57"/>
    <mergeCell ref="A46:B46"/>
    <mergeCell ref="A47:B47"/>
    <mergeCell ref="A48:B48"/>
    <mergeCell ref="A49:B49"/>
    <mergeCell ref="A50:B50"/>
    <mergeCell ref="A51:B51"/>
    <mergeCell ref="A40:B40"/>
    <mergeCell ref="A41:B41"/>
    <mergeCell ref="A42:B42"/>
    <mergeCell ref="A43:B43"/>
    <mergeCell ref="A44:B44"/>
    <mergeCell ref="A45:B45"/>
    <mergeCell ref="A34:B34"/>
    <mergeCell ref="A35:B35"/>
    <mergeCell ref="A36:B36"/>
    <mergeCell ref="A37:B37"/>
    <mergeCell ref="A38:B38"/>
    <mergeCell ref="A39:B39"/>
    <mergeCell ref="B13:B19"/>
    <mergeCell ref="I13:M13"/>
    <mergeCell ref="I14:M14"/>
    <mergeCell ref="I16:M16"/>
    <mergeCell ref="I18:M18"/>
    <mergeCell ref="B30:B33"/>
    <mergeCell ref="I30:M30"/>
    <mergeCell ref="I31:M31"/>
    <mergeCell ref="I32:M32"/>
    <mergeCell ref="I33:M33"/>
    <mergeCell ref="B27:B29"/>
    <mergeCell ref="I27:M27"/>
    <mergeCell ref="I28:M28"/>
    <mergeCell ref="I29:M29"/>
    <mergeCell ref="I19:M19"/>
    <mergeCell ref="B23:B26"/>
    <mergeCell ref="I23:M23"/>
    <mergeCell ref="I24:M24"/>
    <mergeCell ref="I25:M25"/>
    <mergeCell ref="I26:M26"/>
    <mergeCell ref="B20:B22"/>
    <mergeCell ref="I20:M20"/>
    <mergeCell ref="I21:M21"/>
    <mergeCell ref="I22:M22"/>
    <mergeCell ref="B1:H1"/>
    <mergeCell ref="I3:M3"/>
    <mergeCell ref="B4:B6"/>
    <mergeCell ref="I4:M4"/>
    <mergeCell ref="I5:M5"/>
    <mergeCell ref="I6:M6"/>
    <mergeCell ref="B7:B12"/>
    <mergeCell ref="I7:M7"/>
    <mergeCell ref="I8:M8"/>
    <mergeCell ref="I12:M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99CBF-2EC2-784C-846A-28DAC791BA84}">
  <dimension ref="A1:Q421"/>
  <sheetViews>
    <sheetView topLeftCell="A2" workbookViewId="0">
      <selection activeCell="D6" sqref="D6"/>
    </sheetView>
  </sheetViews>
  <sheetFormatPr baseColWidth="10" defaultRowHeight="15"/>
  <cols>
    <col min="2" max="2" width="25.1640625" customWidth="1"/>
    <col min="3" max="3" width="8.5" customWidth="1"/>
    <col min="4" max="4" width="25.1640625" customWidth="1"/>
    <col min="5" max="6" width="14.33203125" customWidth="1"/>
    <col min="7" max="7" width="13" customWidth="1"/>
    <col min="8" max="8" width="21.1640625" customWidth="1"/>
    <col min="9" max="9" width="25.1640625" customWidth="1"/>
    <col min="10" max="10" width="15.6640625" customWidth="1"/>
    <col min="11" max="17" width="25.1640625" customWidth="1"/>
  </cols>
  <sheetData>
    <row r="1" spans="1:17" ht="35" thickBot="1">
      <c r="A1" s="124"/>
      <c r="B1" s="181" t="s">
        <v>498</v>
      </c>
      <c r="C1" s="182"/>
      <c r="D1" s="182"/>
      <c r="E1" s="182"/>
      <c r="F1" s="182"/>
      <c r="G1" s="182"/>
      <c r="H1" s="182"/>
      <c r="I1" s="182"/>
      <c r="J1" s="182"/>
      <c r="K1" s="182"/>
      <c r="L1" s="183"/>
      <c r="M1" s="126"/>
      <c r="N1" s="127"/>
      <c r="O1" s="127"/>
      <c r="P1" s="127"/>
      <c r="Q1" s="127"/>
    </row>
    <row r="2" spans="1:17" ht="18" thickBot="1">
      <c r="A2" s="124"/>
      <c r="B2" s="130" t="s">
        <v>486</v>
      </c>
      <c r="C2" s="130"/>
      <c r="D2" s="130" t="s">
        <v>559</v>
      </c>
      <c r="E2" s="147" t="s">
        <v>518</v>
      </c>
      <c r="F2" s="147" t="s">
        <v>542</v>
      </c>
      <c r="G2" s="200" t="s">
        <v>499</v>
      </c>
      <c r="H2" s="201"/>
      <c r="I2" s="202"/>
      <c r="J2" s="200" t="s">
        <v>500</v>
      </c>
      <c r="K2" s="202"/>
      <c r="L2" s="130" t="s">
        <v>443</v>
      </c>
      <c r="M2" s="184" t="s">
        <v>28</v>
      </c>
      <c r="N2" s="185"/>
      <c r="O2" s="185"/>
      <c r="P2" s="185"/>
      <c r="Q2" s="186"/>
    </row>
    <row r="3" spans="1:17" ht="18" thickBot="1">
      <c r="A3" s="124"/>
      <c r="B3" s="146"/>
      <c r="C3" s="146"/>
      <c r="D3" s="130"/>
      <c r="E3" s="147"/>
      <c r="F3" s="147"/>
      <c r="G3" s="147" t="s">
        <v>501</v>
      </c>
      <c r="H3" s="147" t="s">
        <v>537</v>
      </c>
      <c r="I3" s="147" t="s">
        <v>522</v>
      </c>
      <c r="J3" s="147" t="s">
        <v>501</v>
      </c>
      <c r="K3" s="147" t="s">
        <v>522</v>
      </c>
      <c r="L3" s="146"/>
      <c r="M3" s="143"/>
      <c r="N3" s="144"/>
      <c r="O3" s="144"/>
      <c r="P3" s="144"/>
      <c r="Q3" s="144"/>
    </row>
    <row r="4" spans="1:17" ht="18" thickBot="1">
      <c r="A4" s="124"/>
      <c r="B4" s="193" t="s">
        <v>487</v>
      </c>
      <c r="C4" s="131">
        <v>1</v>
      </c>
      <c r="D4" s="137" t="s">
        <v>488</v>
      </c>
      <c r="E4" s="137" t="s">
        <v>30</v>
      </c>
      <c r="F4" s="137" t="s">
        <v>519</v>
      </c>
      <c r="G4" s="137" t="s">
        <v>30</v>
      </c>
      <c r="H4" s="137" t="s">
        <v>538</v>
      </c>
      <c r="I4" s="137"/>
      <c r="J4" s="137"/>
      <c r="K4" s="132"/>
      <c r="L4" s="133"/>
      <c r="M4" s="190"/>
      <c r="N4" s="191"/>
      <c r="O4" s="191"/>
      <c r="P4" s="191"/>
      <c r="Q4" s="191"/>
    </row>
    <row r="5" spans="1:17" ht="18" thickBot="1">
      <c r="A5" s="124"/>
      <c r="B5" s="194"/>
      <c r="C5" s="131" t="s">
        <v>511</v>
      </c>
      <c r="D5" s="137" t="s">
        <v>512</v>
      </c>
      <c r="E5" s="137" t="s">
        <v>32</v>
      </c>
      <c r="F5" s="137" t="s">
        <v>520</v>
      </c>
      <c r="G5" s="137"/>
      <c r="H5" s="137" t="s">
        <v>539</v>
      </c>
      <c r="I5" s="137"/>
      <c r="J5" s="137"/>
      <c r="K5" s="132"/>
      <c r="L5" s="133"/>
      <c r="M5" s="145"/>
      <c r="N5" s="139"/>
      <c r="O5" s="139"/>
      <c r="P5" s="139"/>
      <c r="Q5" s="139"/>
    </row>
    <row r="6" spans="1:17" ht="18" thickBot="1">
      <c r="A6" s="124"/>
      <c r="B6" s="194"/>
      <c r="C6" s="131" t="s">
        <v>553</v>
      </c>
      <c r="D6" s="137" t="s">
        <v>552</v>
      </c>
      <c r="E6" s="137"/>
      <c r="F6" s="137" t="s">
        <v>521</v>
      </c>
      <c r="G6" s="137"/>
      <c r="H6" s="137" t="s">
        <v>540</v>
      </c>
      <c r="I6" s="137"/>
      <c r="J6" s="137"/>
      <c r="K6" s="132"/>
      <c r="L6" s="133"/>
      <c r="M6" s="145"/>
      <c r="N6" s="139"/>
      <c r="O6" s="139"/>
      <c r="P6" s="139"/>
      <c r="Q6" s="139"/>
    </row>
    <row r="7" spans="1:17" ht="17" thickBot="1">
      <c r="A7" s="124"/>
      <c r="B7" s="194"/>
      <c r="C7" s="131"/>
      <c r="D7" s="137"/>
      <c r="E7" s="137"/>
      <c r="F7" s="137"/>
      <c r="G7" s="137"/>
      <c r="H7" s="137"/>
      <c r="I7" s="137"/>
      <c r="J7" s="137"/>
      <c r="K7" s="132"/>
      <c r="L7" s="133"/>
      <c r="M7" s="145"/>
      <c r="N7" s="139"/>
      <c r="O7" s="139"/>
      <c r="P7" s="139"/>
      <c r="Q7" s="139"/>
    </row>
    <row r="8" spans="1:17" ht="17" thickBot="1">
      <c r="A8" s="124"/>
      <c r="B8" s="194"/>
      <c r="C8" s="135">
        <v>2</v>
      </c>
      <c r="D8" s="138" t="s">
        <v>479</v>
      </c>
      <c r="E8" s="138"/>
      <c r="F8" s="138"/>
      <c r="G8" s="138" t="s">
        <v>32</v>
      </c>
      <c r="H8" s="138" t="s">
        <v>541</v>
      </c>
      <c r="I8" s="137"/>
      <c r="J8" s="138"/>
      <c r="K8" s="132"/>
      <c r="L8" s="133"/>
      <c r="M8" s="190"/>
      <c r="N8" s="191"/>
      <c r="O8" s="191"/>
      <c r="P8" s="191"/>
      <c r="Q8" s="191"/>
    </row>
    <row r="9" spans="1:17" ht="17" thickBot="1">
      <c r="A9" s="124"/>
      <c r="B9" s="194"/>
      <c r="C9" s="135" t="s">
        <v>510</v>
      </c>
      <c r="D9" s="138" t="s">
        <v>517</v>
      </c>
      <c r="E9" s="138"/>
      <c r="F9" s="138"/>
      <c r="G9" s="138"/>
      <c r="H9" s="138"/>
      <c r="I9" s="137"/>
      <c r="J9" s="138"/>
      <c r="K9" s="132"/>
      <c r="L9" s="133"/>
      <c r="M9" s="139"/>
      <c r="N9" s="139"/>
      <c r="O9" s="139"/>
      <c r="P9" s="139"/>
      <c r="Q9" s="139"/>
    </row>
    <row r="10" spans="1:17" ht="17" thickBot="1">
      <c r="A10" s="124"/>
      <c r="B10" s="194"/>
      <c r="C10" s="135" t="s">
        <v>513</v>
      </c>
      <c r="D10" s="138" t="s">
        <v>515</v>
      </c>
      <c r="E10" s="138"/>
      <c r="F10" s="138"/>
      <c r="G10" s="138"/>
      <c r="H10" s="138"/>
      <c r="I10" s="137"/>
      <c r="J10" s="138"/>
      <c r="K10" s="132"/>
      <c r="L10" s="133"/>
      <c r="M10" s="139"/>
      <c r="N10" s="139"/>
      <c r="O10" s="139"/>
      <c r="P10" s="139"/>
      <c r="Q10" s="139"/>
    </row>
    <row r="11" spans="1:17" ht="17" thickBot="1">
      <c r="A11" s="124"/>
      <c r="B11" s="194"/>
      <c r="C11" s="135" t="s">
        <v>514</v>
      </c>
      <c r="D11" s="138" t="s">
        <v>516</v>
      </c>
      <c r="E11" s="138"/>
      <c r="F11" s="138"/>
      <c r="G11" s="138"/>
      <c r="H11" s="138"/>
      <c r="I11" s="137"/>
      <c r="J11" s="138"/>
      <c r="K11" s="132"/>
      <c r="L11" s="133"/>
      <c r="M11" s="139"/>
      <c r="N11" s="139"/>
      <c r="O11" s="139"/>
      <c r="P11" s="139"/>
      <c r="Q11" s="139"/>
    </row>
    <row r="12" spans="1:17" ht="17" thickBot="1">
      <c r="A12" s="124"/>
      <c r="B12" s="194"/>
      <c r="C12" s="135"/>
      <c r="D12" s="138" t="s">
        <v>551</v>
      </c>
      <c r="E12" s="138"/>
      <c r="F12" s="138"/>
      <c r="G12" s="138"/>
      <c r="H12" s="138"/>
      <c r="I12" s="137"/>
      <c r="J12" s="138"/>
      <c r="K12" s="132"/>
      <c r="L12" s="133"/>
      <c r="M12" s="139"/>
      <c r="N12" s="139"/>
      <c r="O12" s="139"/>
      <c r="P12" s="139"/>
      <c r="Q12" s="139"/>
    </row>
    <row r="13" spans="1:17" ht="17" thickBot="1">
      <c r="A13" s="124"/>
      <c r="B13" s="194"/>
      <c r="C13" s="135"/>
      <c r="D13" s="138"/>
      <c r="E13" s="138"/>
      <c r="F13" s="138"/>
      <c r="G13" s="138"/>
      <c r="H13" s="138"/>
      <c r="I13" s="137"/>
      <c r="J13" s="138"/>
      <c r="K13" s="132"/>
      <c r="L13" s="133"/>
      <c r="M13" s="139"/>
      <c r="N13" s="139"/>
      <c r="O13" s="139"/>
      <c r="P13" s="139"/>
      <c r="Q13" s="139"/>
    </row>
    <row r="14" spans="1:17" ht="17" thickBot="1">
      <c r="A14" s="124"/>
      <c r="B14" s="194"/>
      <c r="C14" s="135">
        <v>3</v>
      </c>
      <c r="D14" s="138" t="s">
        <v>554</v>
      </c>
      <c r="E14" s="138"/>
      <c r="F14" s="138"/>
      <c r="G14" s="138"/>
      <c r="H14" s="138"/>
      <c r="I14" s="137"/>
      <c r="J14" s="138"/>
      <c r="K14" s="132"/>
      <c r="L14" s="133"/>
      <c r="M14" s="139"/>
      <c r="N14" s="139"/>
      <c r="O14" s="139"/>
      <c r="P14" s="139"/>
      <c r="Q14" s="139"/>
    </row>
    <row r="15" spans="1:17" ht="17" thickBot="1">
      <c r="A15" s="124"/>
      <c r="B15" s="194"/>
      <c r="C15" s="135" t="s">
        <v>556</v>
      </c>
      <c r="D15" s="138" t="s">
        <v>555</v>
      </c>
      <c r="E15" s="138"/>
      <c r="F15" s="138"/>
      <c r="G15" s="138"/>
      <c r="H15" s="138"/>
      <c r="I15" s="137"/>
      <c r="J15" s="138"/>
      <c r="K15" s="132"/>
      <c r="L15" s="133"/>
      <c r="M15" s="139"/>
      <c r="N15" s="139"/>
      <c r="O15" s="139"/>
      <c r="P15" s="139"/>
      <c r="Q15" s="139"/>
    </row>
    <row r="16" spans="1:17" ht="17" thickBot="1">
      <c r="A16" s="124"/>
      <c r="B16" s="194"/>
      <c r="C16" s="135" t="s">
        <v>557</v>
      </c>
      <c r="D16" s="138"/>
      <c r="E16" s="138"/>
      <c r="F16" s="138"/>
      <c r="G16" s="138"/>
      <c r="H16" s="138"/>
      <c r="I16" s="137"/>
      <c r="J16" s="138"/>
      <c r="K16" s="132"/>
      <c r="L16" s="133"/>
      <c r="M16" s="139"/>
      <c r="N16" s="139"/>
      <c r="O16" s="139"/>
      <c r="P16" s="139"/>
      <c r="Q16" s="139"/>
    </row>
    <row r="17" spans="1:17" ht="17" thickBot="1">
      <c r="A17" s="124"/>
      <c r="B17" s="194"/>
      <c r="C17" s="135"/>
      <c r="D17" s="138"/>
      <c r="E17" s="138"/>
      <c r="F17" s="138"/>
      <c r="G17" s="138"/>
      <c r="H17" s="138"/>
      <c r="I17" s="137"/>
      <c r="J17" s="138"/>
      <c r="K17" s="132"/>
      <c r="L17" s="133"/>
      <c r="M17" s="139"/>
      <c r="N17" s="139"/>
      <c r="O17" s="139"/>
      <c r="P17" s="139"/>
      <c r="Q17" s="139"/>
    </row>
    <row r="18" spans="1:17" ht="17" thickBot="1">
      <c r="A18" s="124"/>
      <c r="B18" s="194"/>
      <c r="C18" s="135"/>
      <c r="D18" s="138"/>
      <c r="E18" s="138"/>
      <c r="F18" s="138"/>
      <c r="G18" s="138"/>
      <c r="H18" s="138"/>
      <c r="I18" s="137"/>
      <c r="J18" s="138"/>
      <c r="K18" s="132"/>
      <c r="L18" s="133"/>
      <c r="M18" s="139"/>
      <c r="N18" s="139"/>
      <c r="O18" s="139"/>
      <c r="P18" s="139"/>
      <c r="Q18" s="139"/>
    </row>
    <row r="19" spans="1:17" ht="17" thickBot="1">
      <c r="A19" s="124"/>
      <c r="B19" s="194"/>
      <c r="C19" s="135">
        <v>3</v>
      </c>
      <c r="D19" s="138" t="s">
        <v>485</v>
      </c>
      <c r="E19" s="138"/>
      <c r="F19" s="138"/>
      <c r="G19" s="138"/>
      <c r="H19" s="138"/>
      <c r="I19" s="137"/>
      <c r="J19" s="138"/>
      <c r="K19" s="132"/>
      <c r="L19" s="133"/>
      <c r="M19" s="134"/>
      <c r="N19" s="139"/>
      <c r="O19" s="139"/>
      <c r="P19" s="139"/>
      <c r="Q19" s="140"/>
    </row>
    <row r="20" spans="1:17" ht="17" thickBot="1">
      <c r="A20" s="124"/>
      <c r="B20" s="194"/>
      <c r="C20" s="135">
        <v>4</v>
      </c>
      <c r="D20" s="138" t="s">
        <v>492</v>
      </c>
      <c r="E20" s="138"/>
      <c r="F20" s="138"/>
      <c r="G20" s="138"/>
      <c r="H20" s="138"/>
      <c r="I20" s="137"/>
      <c r="J20" s="138"/>
      <c r="K20" s="132"/>
      <c r="L20" s="133"/>
      <c r="M20" s="190"/>
      <c r="N20" s="191"/>
      <c r="O20" s="191"/>
      <c r="P20" s="191"/>
      <c r="Q20" s="191"/>
    </row>
    <row r="21" spans="1:17" ht="17" thickBot="1">
      <c r="A21" s="124"/>
      <c r="B21" s="194"/>
      <c r="C21" s="135">
        <v>5</v>
      </c>
      <c r="D21" s="138" t="s">
        <v>493</v>
      </c>
      <c r="E21" s="138"/>
      <c r="F21" s="138"/>
      <c r="G21" s="138"/>
      <c r="H21" s="138"/>
      <c r="I21" s="138"/>
      <c r="J21" s="138"/>
      <c r="K21" s="132"/>
      <c r="L21" s="133"/>
      <c r="M21" s="134"/>
      <c r="N21" s="139"/>
      <c r="O21" s="139"/>
      <c r="P21" s="139"/>
      <c r="Q21" s="140"/>
    </row>
    <row r="22" spans="1:17" ht="17" thickBot="1">
      <c r="A22" s="124"/>
      <c r="B22" s="194"/>
      <c r="C22" s="135">
        <v>6</v>
      </c>
      <c r="D22" s="138" t="s">
        <v>496</v>
      </c>
      <c r="E22" s="138"/>
      <c r="F22" s="138"/>
      <c r="G22" s="138"/>
      <c r="H22" s="138"/>
      <c r="I22" s="138"/>
      <c r="J22" s="138"/>
      <c r="K22" s="132"/>
      <c r="L22" s="133"/>
      <c r="M22" s="190"/>
      <c r="N22" s="191"/>
      <c r="O22" s="191"/>
      <c r="P22" s="191"/>
      <c r="Q22" s="191"/>
    </row>
    <row r="23" spans="1:17" ht="17" thickBot="1">
      <c r="A23" s="124"/>
      <c r="B23" s="194"/>
      <c r="C23" s="135" t="s">
        <v>509</v>
      </c>
      <c r="D23" s="138" t="s">
        <v>523</v>
      </c>
      <c r="E23" s="138"/>
      <c r="F23" s="138"/>
      <c r="G23" s="138"/>
      <c r="H23" s="138"/>
      <c r="I23" s="138"/>
      <c r="J23" s="138"/>
      <c r="K23" s="132"/>
      <c r="L23" s="148"/>
      <c r="M23" s="139"/>
      <c r="N23" s="139"/>
      <c r="O23" s="139"/>
      <c r="P23" s="139"/>
      <c r="Q23" s="139"/>
    </row>
    <row r="24" spans="1:17" ht="16" thickBot="1">
      <c r="A24" s="124"/>
      <c r="B24" s="194"/>
      <c r="C24" s="135"/>
      <c r="D24" s="138"/>
      <c r="E24" s="138"/>
      <c r="F24" s="138"/>
      <c r="G24" s="138"/>
      <c r="H24" s="138"/>
      <c r="I24" s="138"/>
      <c r="J24" s="138"/>
      <c r="K24" s="132"/>
      <c r="L24" s="148"/>
      <c r="M24" s="139"/>
      <c r="N24" s="139"/>
      <c r="O24" s="139"/>
      <c r="P24" s="139"/>
      <c r="Q24" s="139"/>
    </row>
    <row r="25" spans="1:17" ht="17" thickBot="1">
      <c r="A25" s="124"/>
      <c r="B25" s="194"/>
      <c r="C25" s="135">
        <v>7</v>
      </c>
      <c r="D25" s="138" t="s">
        <v>451</v>
      </c>
      <c r="E25" s="138"/>
      <c r="F25" s="138"/>
      <c r="G25" s="138"/>
      <c r="H25" s="138"/>
      <c r="I25" s="138"/>
      <c r="J25" s="138"/>
      <c r="K25" s="132"/>
      <c r="L25" s="148"/>
      <c r="M25" s="139"/>
      <c r="N25" s="139"/>
      <c r="O25" s="139"/>
      <c r="P25" s="139"/>
      <c r="Q25" s="139"/>
    </row>
    <row r="26" spans="1:17" ht="17" thickBot="1">
      <c r="A26" s="124"/>
      <c r="B26" s="194"/>
      <c r="C26" s="135">
        <v>8</v>
      </c>
      <c r="D26" s="138" t="s">
        <v>558</v>
      </c>
      <c r="E26" s="138"/>
      <c r="F26" s="138"/>
      <c r="G26" s="138"/>
      <c r="H26" s="138"/>
      <c r="I26" s="138"/>
      <c r="J26" s="138"/>
      <c r="K26" s="132"/>
      <c r="L26" s="148"/>
      <c r="M26" s="139"/>
      <c r="N26" s="139"/>
      <c r="O26" s="139"/>
      <c r="P26" s="139"/>
      <c r="Q26" s="139"/>
    </row>
    <row r="27" spans="1:17" ht="16" thickBot="1">
      <c r="A27" s="124"/>
      <c r="B27" s="194"/>
      <c r="C27" s="135"/>
      <c r="D27" s="138"/>
      <c r="E27" s="138"/>
      <c r="F27" s="138"/>
      <c r="G27" s="138"/>
      <c r="H27" s="138"/>
      <c r="I27" s="138"/>
      <c r="J27" s="138"/>
      <c r="K27" s="132"/>
      <c r="L27" s="148"/>
      <c r="M27" s="139"/>
      <c r="N27" s="139"/>
      <c r="O27" s="139"/>
      <c r="P27" s="139"/>
      <c r="Q27" s="139"/>
    </row>
    <row r="28" spans="1:17" ht="17" thickBot="1">
      <c r="A28" s="124"/>
      <c r="B28" s="194"/>
      <c r="C28" s="135">
        <v>8</v>
      </c>
      <c r="D28" s="138" t="s">
        <v>504</v>
      </c>
      <c r="E28" s="138"/>
      <c r="F28" s="138"/>
      <c r="G28" s="138"/>
      <c r="H28" s="138"/>
      <c r="I28" s="138"/>
      <c r="J28" s="138"/>
      <c r="K28" s="132"/>
      <c r="L28" s="148"/>
      <c r="M28" s="139"/>
      <c r="N28" s="139"/>
      <c r="O28" s="139"/>
      <c r="P28" s="139"/>
      <c r="Q28" s="139"/>
    </row>
    <row r="29" spans="1:17" ht="17" thickBot="1">
      <c r="A29" s="124"/>
      <c r="B29" s="194"/>
      <c r="C29" s="135" t="s">
        <v>505</v>
      </c>
      <c r="D29" s="138" t="s">
        <v>524</v>
      </c>
      <c r="E29" s="138"/>
      <c r="F29" s="138"/>
      <c r="G29" s="138"/>
      <c r="H29" s="138"/>
      <c r="I29" s="138"/>
      <c r="J29" s="138"/>
      <c r="K29" s="132"/>
      <c r="L29" s="148"/>
      <c r="M29" s="139"/>
      <c r="N29" s="139"/>
      <c r="O29" s="139"/>
      <c r="P29" s="139"/>
      <c r="Q29" s="139"/>
    </row>
    <row r="30" spans="1:17" ht="17" thickBot="1">
      <c r="A30" s="124"/>
      <c r="B30" s="194"/>
      <c r="C30" s="135" t="s">
        <v>508</v>
      </c>
      <c r="D30" s="138" t="s">
        <v>507</v>
      </c>
      <c r="E30" s="138"/>
      <c r="F30" s="138"/>
      <c r="G30" s="138"/>
      <c r="H30" s="138"/>
      <c r="I30" s="138"/>
      <c r="J30" s="138"/>
      <c r="K30" s="132"/>
      <c r="L30" s="148"/>
      <c r="M30" s="139"/>
      <c r="N30" s="139"/>
      <c r="O30" s="139"/>
      <c r="P30" s="139"/>
      <c r="Q30" s="139"/>
    </row>
    <row r="31" spans="1:17" ht="17" thickBot="1">
      <c r="A31" s="124"/>
      <c r="B31" s="194"/>
      <c r="C31" s="135">
        <v>9</v>
      </c>
      <c r="D31" s="138" t="s">
        <v>502</v>
      </c>
      <c r="E31" s="138"/>
      <c r="F31" s="138"/>
      <c r="G31" s="138"/>
      <c r="H31" s="138"/>
      <c r="I31" s="138"/>
      <c r="J31" s="138"/>
      <c r="K31" s="132"/>
      <c r="L31" s="148"/>
      <c r="M31" s="139"/>
      <c r="N31" s="139"/>
      <c r="O31" s="139"/>
      <c r="P31" s="139"/>
      <c r="Q31" s="139"/>
    </row>
    <row r="32" spans="1:17" ht="17" thickBot="1">
      <c r="A32" s="124"/>
      <c r="B32" s="194"/>
      <c r="C32" s="150" t="s">
        <v>506</v>
      </c>
      <c r="D32" s="149" t="s">
        <v>503</v>
      </c>
      <c r="E32" s="149"/>
      <c r="F32" s="149"/>
      <c r="G32" s="138"/>
      <c r="H32" s="138"/>
      <c r="I32" s="138"/>
      <c r="J32" s="138"/>
      <c r="K32" s="132"/>
      <c r="L32" s="148"/>
      <c r="M32" s="139"/>
      <c r="N32" s="139"/>
      <c r="O32" s="139"/>
      <c r="P32" s="139"/>
      <c r="Q32" s="139"/>
    </row>
    <row r="33" spans="1:17" ht="17" thickBot="1">
      <c r="A33" s="124"/>
      <c r="B33" s="194"/>
      <c r="C33" s="150" t="s">
        <v>525</v>
      </c>
      <c r="D33" s="149" t="s">
        <v>526</v>
      </c>
      <c r="E33" s="149"/>
      <c r="F33" s="149"/>
      <c r="G33" s="138"/>
      <c r="H33" s="138"/>
      <c r="I33" s="138"/>
      <c r="J33" s="138"/>
      <c r="K33" s="132"/>
      <c r="L33" s="148"/>
      <c r="M33" s="139"/>
      <c r="N33" s="139"/>
      <c r="O33" s="139"/>
      <c r="P33" s="139"/>
      <c r="Q33" s="139"/>
    </row>
    <row r="34" spans="1:17" ht="17" thickBot="1">
      <c r="A34" s="124"/>
      <c r="B34" s="194"/>
      <c r="C34" s="150" t="s">
        <v>527</v>
      </c>
      <c r="D34" s="149" t="s">
        <v>545</v>
      </c>
      <c r="E34" s="149"/>
      <c r="F34" s="149"/>
      <c r="G34" s="138"/>
      <c r="H34" s="138"/>
      <c r="I34" s="138"/>
      <c r="J34" s="138"/>
      <c r="K34" s="132"/>
      <c r="L34" s="148"/>
      <c r="M34" s="139"/>
      <c r="N34" s="139"/>
      <c r="O34" s="139"/>
      <c r="P34" s="139"/>
      <c r="Q34" s="139"/>
    </row>
    <row r="35" spans="1:17" ht="17" thickBot="1">
      <c r="A35" s="124"/>
      <c r="B35" s="194"/>
      <c r="C35" s="150" t="s">
        <v>529</v>
      </c>
      <c r="D35" s="149" t="s">
        <v>546</v>
      </c>
      <c r="E35" s="149"/>
      <c r="F35" s="149"/>
      <c r="G35" s="138"/>
      <c r="H35" s="138"/>
      <c r="I35" s="138"/>
      <c r="J35" s="138"/>
      <c r="K35" s="132"/>
      <c r="L35" s="148"/>
      <c r="M35" s="139"/>
      <c r="N35" s="139"/>
      <c r="O35" s="139"/>
      <c r="P35" s="139"/>
      <c r="Q35" s="139"/>
    </row>
    <row r="36" spans="1:17" ht="17" thickBot="1">
      <c r="A36" s="124"/>
      <c r="B36" s="194"/>
      <c r="C36" s="150" t="s">
        <v>547</v>
      </c>
      <c r="D36" s="149" t="s">
        <v>528</v>
      </c>
      <c r="E36" s="149"/>
      <c r="F36" s="149"/>
      <c r="G36" s="138"/>
      <c r="H36" s="138"/>
      <c r="I36" s="138"/>
      <c r="J36" s="138"/>
      <c r="K36" s="132"/>
      <c r="L36" s="148"/>
      <c r="M36" s="139"/>
      <c r="N36" s="139"/>
      <c r="O36" s="139"/>
      <c r="P36" s="139"/>
      <c r="Q36" s="139"/>
    </row>
    <row r="37" spans="1:17" ht="17" thickBot="1">
      <c r="A37" s="124"/>
      <c r="B37" s="194"/>
      <c r="C37" s="150" t="s">
        <v>548</v>
      </c>
      <c r="D37" s="149"/>
      <c r="E37" s="149"/>
      <c r="F37" s="149"/>
      <c r="G37" s="138"/>
      <c r="H37" s="138"/>
      <c r="I37" s="138"/>
      <c r="J37" s="138"/>
      <c r="K37" s="132"/>
      <c r="L37" s="148"/>
      <c r="M37" s="139"/>
      <c r="N37" s="139"/>
      <c r="O37" s="139"/>
      <c r="P37" s="139"/>
      <c r="Q37" s="139"/>
    </row>
    <row r="38" spans="1:17" ht="16" thickBot="1">
      <c r="A38" s="124"/>
      <c r="B38" s="195"/>
      <c r="C38" s="150"/>
      <c r="D38" s="149"/>
      <c r="E38" s="149"/>
      <c r="F38" s="149"/>
      <c r="G38" s="138"/>
      <c r="H38" s="138"/>
      <c r="I38" s="138"/>
      <c r="J38" s="138"/>
      <c r="K38" s="132"/>
      <c r="L38" s="136"/>
      <c r="M38" s="192"/>
      <c r="N38" s="191"/>
      <c r="O38" s="191"/>
      <c r="P38" s="191"/>
      <c r="Q38" s="191"/>
    </row>
    <row r="39" spans="1:17">
      <c r="A39" s="199"/>
      <c r="B39" s="199"/>
      <c r="C39" s="124"/>
      <c r="D39" s="124"/>
      <c r="E39" s="124"/>
      <c r="F39" s="124"/>
      <c r="G39" s="124"/>
      <c r="H39" s="124"/>
      <c r="I39" s="124"/>
      <c r="J39" s="124"/>
      <c r="K39" s="124"/>
      <c r="L39" s="124"/>
      <c r="M39" s="124"/>
      <c r="N39" s="124"/>
      <c r="O39" s="124"/>
      <c r="P39" s="124"/>
      <c r="Q39" s="124"/>
    </row>
    <row r="40" spans="1:17">
      <c r="A40" s="199"/>
      <c r="B40" s="199"/>
      <c r="C40" s="124"/>
      <c r="D40" s="124"/>
      <c r="E40" s="124"/>
      <c r="F40" s="124"/>
      <c r="G40" s="124"/>
      <c r="H40" s="124"/>
      <c r="I40" s="124"/>
      <c r="J40" s="124"/>
      <c r="K40" s="124"/>
      <c r="L40" s="124"/>
      <c r="M40" s="124"/>
      <c r="N40" s="124"/>
      <c r="O40" s="124"/>
      <c r="P40" s="124"/>
      <c r="Q40" s="124"/>
    </row>
    <row r="41" spans="1:17">
      <c r="A41" s="199"/>
      <c r="B41" s="199"/>
      <c r="C41" s="124"/>
      <c r="D41" s="124"/>
      <c r="E41" s="124"/>
      <c r="F41" s="124"/>
      <c r="G41" s="124"/>
      <c r="H41" s="124"/>
      <c r="I41" s="124"/>
      <c r="J41" s="124"/>
      <c r="K41" s="124"/>
      <c r="L41" s="124"/>
      <c r="M41" s="124"/>
      <c r="N41" s="124"/>
      <c r="O41" s="124"/>
      <c r="P41" s="124"/>
      <c r="Q41" s="124"/>
    </row>
    <row r="42" spans="1:17">
      <c r="A42" s="199"/>
      <c r="B42" s="199"/>
      <c r="C42" s="124"/>
      <c r="D42" s="124"/>
      <c r="E42" s="124"/>
      <c r="F42" s="124"/>
      <c r="G42" s="124"/>
      <c r="H42" s="124"/>
      <c r="I42" s="124"/>
      <c r="J42" s="124"/>
      <c r="K42" s="124"/>
      <c r="L42" s="124"/>
      <c r="M42" s="124"/>
      <c r="N42" s="124"/>
      <c r="O42" s="124"/>
      <c r="P42" s="124"/>
      <c r="Q42" s="124"/>
    </row>
    <row r="43" spans="1:17">
      <c r="A43" s="199"/>
      <c r="B43" s="199"/>
      <c r="C43" s="124"/>
      <c r="D43" s="124"/>
      <c r="E43" s="124"/>
      <c r="F43" s="124"/>
      <c r="G43" s="124"/>
      <c r="H43" s="124"/>
      <c r="I43" s="124"/>
      <c r="J43" s="124"/>
      <c r="K43" s="124"/>
      <c r="L43" s="124"/>
      <c r="M43" s="124"/>
      <c r="N43" s="124"/>
      <c r="O43" s="124"/>
      <c r="P43" s="124"/>
      <c r="Q43" s="124"/>
    </row>
    <row r="44" spans="1:17">
      <c r="A44" s="199"/>
      <c r="B44" s="199"/>
      <c r="C44" s="124"/>
      <c r="D44" s="124"/>
      <c r="E44" s="124"/>
      <c r="F44" s="124"/>
      <c r="G44" s="124"/>
      <c r="H44" s="124"/>
      <c r="I44" s="124"/>
      <c r="J44" s="124"/>
      <c r="K44" s="124"/>
      <c r="L44" s="124"/>
      <c r="M44" s="124"/>
      <c r="N44" s="124"/>
      <c r="O44" s="124"/>
      <c r="P44" s="124"/>
      <c r="Q44" s="124"/>
    </row>
    <row r="45" spans="1:17">
      <c r="A45" s="199"/>
      <c r="B45" s="199"/>
      <c r="C45" s="124"/>
      <c r="D45" s="124"/>
      <c r="E45" s="124"/>
      <c r="F45" s="124"/>
      <c r="G45" s="124"/>
      <c r="H45" s="124"/>
      <c r="I45" s="124"/>
      <c r="J45" s="124"/>
      <c r="K45" s="124"/>
      <c r="L45" s="124"/>
      <c r="M45" s="124"/>
      <c r="N45" s="124"/>
      <c r="O45" s="124"/>
      <c r="P45" s="124"/>
      <c r="Q45" s="124"/>
    </row>
    <row r="46" spans="1:17">
      <c r="A46" s="199"/>
      <c r="B46" s="199"/>
      <c r="C46" s="124"/>
      <c r="D46" s="124"/>
      <c r="E46" s="124"/>
      <c r="F46" s="124"/>
      <c r="G46" s="124"/>
      <c r="H46" s="124"/>
      <c r="I46" s="124"/>
      <c r="J46" s="124"/>
      <c r="K46" s="124"/>
      <c r="L46" s="124"/>
      <c r="M46" s="124"/>
      <c r="N46" s="124"/>
      <c r="O46" s="124"/>
      <c r="P46" s="124"/>
      <c r="Q46" s="124"/>
    </row>
    <row r="47" spans="1:17">
      <c r="A47" s="199"/>
      <c r="B47" s="199"/>
      <c r="C47" s="124"/>
      <c r="D47" s="124"/>
      <c r="E47" s="124"/>
      <c r="F47" s="124"/>
      <c r="G47" s="124"/>
      <c r="H47" s="124"/>
      <c r="I47" s="124"/>
      <c r="J47" s="124"/>
      <c r="K47" s="124"/>
      <c r="L47" s="124"/>
      <c r="M47" s="124"/>
      <c r="N47" s="124"/>
      <c r="O47" s="124"/>
      <c r="P47" s="124"/>
      <c r="Q47" s="124"/>
    </row>
    <row r="48" spans="1:17">
      <c r="A48" s="199"/>
      <c r="B48" s="199"/>
      <c r="C48" s="124"/>
      <c r="D48" s="124"/>
      <c r="E48" s="124"/>
      <c r="F48" s="124"/>
      <c r="G48" s="124"/>
      <c r="H48" s="124"/>
      <c r="I48" s="124"/>
      <c r="J48" s="124"/>
      <c r="K48" s="124"/>
      <c r="L48" s="124"/>
      <c r="M48" s="124"/>
      <c r="N48" s="124"/>
      <c r="O48" s="124"/>
      <c r="P48" s="124"/>
      <c r="Q48" s="124"/>
    </row>
    <row r="49" spans="1:17">
      <c r="A49" s="199"/>
      <c r="B49" s="199"/>
      <c r="C49" s="124"/>
      <c r="D49" s="124"/>
      <c r="E49" s="124"/>
      <c r="F49" s="124"/>
      <c r="G49" s="124"/>
      <c r="H49" s="124"/>
      <c r="I49" s="124"/>
      <c r="J49" s="124"/>
      <c r="K49" s="124"/>
      <c r="L49" s="124"/>
      <c r="M49" s="124"/>
      <c r="N49" s="124"/>
      <c r="O49" s="124"/>
      <c r="P49" s="124"/>
      <c r="Q49" s="124"/>
    </row>
    <row r="50" spans="1:17">
      <c r="A50" s="199"/>
      <c r="B50" s="199"/>
      <c r="C50" s="124"/>
      <c r="D50" s="124"/>
      <c r="E50" s="124"/>
      <c r="F50" s="124"/>
      <c r="G50" s="124"/>
      <c r="H50" s="124"/>
      <c r="I50" s="124"/>
      <c r="J50" s="124"/>
      <c r="K50" s="124"/>
      <c r="L50" s="124"/>
      <c r="M50" s="124"/>
      <c r="N50" s="124"/>
      <c r="O50" s="124"/>
      <c r="P50" s="124"/>
      <c r="Q50" s="124"/>
    </row>
    <row r="51" spans="1:17">
      <c r="A51" s="199"/>
      <c r="B51" s="199"/>
      <c r="C51" s="124"/>
      <c r="D51" s="124"/>
      <c r="E51" s="124"/>
      <c r="F51" s="124"/>
      <c r="G51" s="124"/>
      <c r="H51" s="124"/>
      <c r="I51" s="124"/>
      <c r="J51" s="124"/>
      <c r="K51" s="124"/>
      <c r="L51" s="124"/>
      <c r="M51" s="124"/>
      <c r="N51" s="124"/>
      <c r="O51" s="124"/>
      <c r="P51" s="124"/>
      <c r="Q51" s="124"/>
    </row>
    <row r="52" spans="1:17">
      <c r="A52" s="199"/>
      <c r="B52" s="199"/>
      <c r="C52" s="124"/>
      <c r="D52" s="124"/>
      <c r="E52" s="124"/>
      <c r="F52" s="124"/>
      <c r="G52" s="124"/>
      <c r="H52" s="124"/>
      <c r="I52" s="124"/>
      <c r="J52" s="124"/>
      <c r="K52" s="124"/>
      <c r="L52" s="124"/>
      <c r="M52" s="124"/>
      <c r="N52" s="124"/>
      <c r="O52" s="124"/>
      <c r="P52" s="124"/>
      <c r="Q52" s="124"/>
    </row>
    <row r="53" spans="1:17">
      <c r="A53" s="199"/>
      <c r="B53" s="199"/>
      <c r="C53" s="124"/>
      <c r="D53" s="124"/>
      <c r="E53" s="124"/>
      <c r="F53" s="124"/>
      <c r="G53" s="124"/>
      <c r="H53" s="124"/>
      <c r="I53" s="124"/>
      <c r="J53" s="124"/>
      <c r="K53" s="124"/>
      <c r="L53" s="124"/>
      <c r="M53" s="124"/>
      <c r="N53" s="124"/>
      <c r="O53" s="124"/>
      <c r="P53" s="124"/>
      <c r="Q53" s="124"/>
    </row>
    <row r="54" spans="1:17">
      <c r="A54" s="199"/>
      <c r="B54" s="199"/>
      <c r="C54" s="124"/>
      <c r="D54" s="124"/>
      <c r="E54" s="124"/>
      <c r="F54" s="124"/>
      <c r="G54" s="124"/>
      <c r="H54" s="124"/>
      <c r="I54" s="124"/>
      <c r="J54" s="124"/>
      <c r="K54" s="124"/>
      <c r="L54" s="124"/>
      <c r="M54" s="124"/>
      <c r="N54" s="124"/>
      <c r="O54" s="124"/>
      <c r="P54" s="124"/>
      <c r="Q54" s="124"/>
    </row>
    <row r="55" spans="1:17">
      <c r="A55" s="199"/>
      <c r="B55" s="199"/>
      <c r="C55" s="124"/>
      <c r="D55" s="124"/>
      <c r="E55" s="124"/>
      <c r="F55" s="124"/>
      <c r="G55" s="124"/>
      <c r="H55" s="124"/>
      <c r="I55" s="124"/>
      <c r="J55" s="124"/>
      <c r="K55" s="124"/>
      <c r="L55" s="124"/>
      <c r="M55" s="124"/>
      <c r="N55" s="124"/>
      <c r="O55" s="124"/>
      <c r="P55" s="124"/>
      <c r="Q55" s="124"/>
    </row>
    <row r="56" spans="1:17">
      <c r="A56" s="199"/>
      <c r="B56" s="199"/>
      <c r="C56" s="124"/>
      <c r="D56" s="124"/>
      <c r="E56" s="124"/>
      <c r="F56" s="124"/>
      <c r="G56" s="124"/>
      <c r="H56" s="124"/>
      <c r="I56" s="124"/>
      <c r="J56" s="124"/>
      <c r="K56" s="124"/>
      <c r="L56" s="124"/>
      <c r="M56" s="124"/>
      <c r="N56" s="124"/>
      <c r="O56" s="124"/>
      <c r="P56" s="124"/>
      <c r="Q56" s="124"/>
    </row>
    <row r="57" spans="1:17">
      <c r="A57" s="199"/>
      <c r="B57" s="199"/>
      <c r="C57" s="124"/>
      <c r="D57" s="124"/>
      <c r="E57" s="124"/>
      <c r="F57" s="124"/>
      <c r="G57" s="124"/>
      <c r="H57" s="124"/>
      <c r="I57" s="124"/>
      <c r="J57" s="124"/>
      <c r="K57" s="124"/>
      <c r="L57" s="124"/>
      <c r="M57" s="124"/>
      <c r="N57" s="124"/>
      <c r="O57" s="124"/>
      <c r="P57" s="124"/>
      <c r="Q57" s="124"/>
    </row>
    <row r="58" spans="1:17">
      <c r="A58" s="199"/>
      <c r="B58" s="199"/>
      <c r="C58" s="124"/>
      <c r="D58" s="124"/>
      <c r="E58" s="124"/>
      <c r="F58" s="124"/>
      <c r="G58" s="124"/>
      <c r="H58" s="124"/>
      <c r="I58" s="124"/>
      <c r="J58" s="124"/>
      <c r="K58" s="124"/>
      <c r="L58" s="124"/>
      <c r="M58" s="124"/>
      <c r="N58" s="124"/>
      <c r="O58" s="124"/>
      <c r="P58" s="124"/>
      <c r="Q58" s="124"/>
    </row>
    <row r="59" spans="1:17">
      <c r="A59" s="199"/>
      <c r="B59" s="199"/>
      <c r="C59" s="124"/>
      <c r="D59" s="124"/>
      <c r="E59" s="124"/>
      <c r="F59" s="124"/>
      <c r="G59" s="124"/>
      <c r="H59" s="124"/>
      <c r="I59" s="124"/>
      <c r="J59" s="124"/>
      <c r="K59" s="124"/>
      <c r="L59" s="124"/>
      <c r="M59" s="124"/>
      <c r="N59" s="124"/>
      <c r="O59" s="124"/>
      <c r="P59" s="124"/>
      <c r="Q59" s="124"/>
    </row>
    <row r="60" spans="1:17">
      <c r="A60" s="199"/>
      <c r="B60" s="199"/>
      <c r="C60" s="124"/>
      <c r="D60" s="124"/>
      <c r="E60" s="124"/>
      <c r="F60" s="124"/>
      <c r="G60" s="124"/>
      <c r="H60" s="124"/>
      <c r="I60" s="124"/>
      <c r="J60" s="124"/>
      <c r="K60" s="124"/>
      <c r="L60" s="124"/>
      <c r="M60" s="124"/>
      <c r="N60" s="124"/>
      <c r="O60" s="124"/>
      <c r="P60" s="124"/>
      <c r="Q60" s="124"/>
    </row>
    <row r="61" spans="1:17">
      <c r="A61" s="199"/>
      <c r="B61" s="199"/>
      <c r="C61" s="124"/>
      <c r="D61" s="124"/>
      <c r="E61" s="124"/>
      <c r="F61" s="124"/>
      <c r="G61" s="124"/>
      <c r="H61" s="124"/>
      <c r="I61" s="124"/>
      <c r="J61" s="124"/>
      <c r="K61" s="124"/>
      <c r="L61" s="124"/>
      <c r="M61" s="124"/>
      <c r="N61" s="124"/>
      <c r="O61" s="124"/>
      <c r="P61" s="124"/>
      <c r="Q61" s="124"/>
    </row>
    <row r="62" spans="1:17">
      <c r="A62" s="199"/>
      <c r="B62" s="199"/>
      <c r="C62" s="124"/>
      <c r="D62" s="124"/>
      <c r="E62" s="124"/>
      <c r="F62" s="124"/>
      <c r="G62" s="124"/>
      <c r="H62" s="124"/>
      <c r="I62" s="124"/>
      <c r="J62" s="124"/>
      <c r="K62" s="124"/>
      <c r="L62" s="124"/>
      <c r="M62" s="124"/>
      <c r="N62" s="124"/>
      <c r="O62" s="124"/>
      <c r="P62" s="124"/>
      <c r="Q62" s="124"/>
    </row>
    <row r="63" spans="1:17">
      <c r="A63" s="199"/>
      <c r="B63" s="199"/>
      <c r="C63" s="124"/>
      <c r="D63" s="124"/>
      <c r="E63" s="124"/>
      <c r="F63" s="124"/>
      <c r="G63" s="124"/>
      <c r="H63" s="124"/>
      <c r="I63" s="124"/>
      <c r="J63" s="124"/>
      <c r="K63" s="124"/>
      <c r="L63" s="124"/>
      <c r="M63" s="124"/>
      <c r="N63" s="124"/>
      <c r="O63" s="124"/>
      <c r="P63" s="124"/>
      <c r="Q63" s="124"/>
    </row>
    <row r="64" spans="1:17">
      <c r="A64" s="199"/>
      <c r="B64" s="199"/>
      <c r="C64" s="124"/>
      <c r="D64" s="124"/>
      <c r="E64" s="124"/>
      <c r="F64" s="124"/>
      <c r="G64" s="124"/>
      <c r="H64" s="124"/>
      <c r="I64" s="124"/>
      <c r="J64" s="124"/>
      <c r="K64" s="124"/>
      <c r="L64" s="124"/>
      <c r="M64" s="124"/>
      <c r="N64" s="124"/>
      <c r="O64" s="124"/>
      <c r="P64" s="124"/>
      <c r="Q64" s="124"/>
    </row>
    <row r="65" spans="1:17">
      <c r="A65" s="199"/>
      <c r="B65" s="199"/>
      <c r="C65" s="124"/>
      <c r="D65" s="124"/>
      <c r="E65" s="124"/>
      <c r="F65" s="124"/>
      <c r="G65" s="124"/>
      <c r="H65" s="124"/>
      <c r="I65" s="124"/>
      <c r="J65" s="124"/>
      <c r="K65" s="124"/>
      <c r="L65" s="124"/>
      <c r="M65" s="124"/>
      <c r="N65" s="124"/>
      <c r="O65" s="124"/>
      <c r="P65" s="124"/>
      <c r="Q65" s="124"/>
    </row>
    <row r="66" spans="1:17">
      <c r="A66" s="199"/>
      <c r="B66" s="199"/>
      <c r="C66" s="124"/>
      <c r="D66" s="124"/>
      <c r="E66" s="124"/>
      <c r="F66" s="124"/>
      <c r="G66" s="124"/>
      <c r="H66" s="124"/>
      <c r="I66" s="124"/>
      <c r="J66" s="124"/>
      <c r="K66" s="124"/>
      <c r="L66" s="124"/>
      <c r="M66" s="124"/>
      <c r="N66" s="124"/>
      <c r="O66" s="124"/>
      <c r="P66" s="124"/>
      <c r="Q66" s="124"/>
    </row>
    <row r="67" spans="1:17">
      <c r="A67" s="199"/>
      <c r="B67" s="199"/>
      <c r="C67" s="124"/>
      <c r="D67" s="124"/>
      <c r="E67" s="124"/>
      <c r="F67" s="124"/>
      <c r="G67" s="124"/>
      <c r="H67" s="124"/>
      <c r="I67" s="124"/>
      <c r="J67" s="124"/>
      <c r="K67" s="124"/>
      <c r="L67" s="124"/>
      <c r="M67" s="124"/>
      <c r="N67" s="124"/>
      <c r="O67" s="124"/>
      <c r="P67" s="124"/>
      <c r="Q67" s="124"/>
    </row>
    <row r="68" spans="1:17">
      <c r="A68" s="199"/>
      <c r="B68" s="199"/>
      <c r="C68" s="124"/>
      <c r="D68" s="124"/>
      <c r="E68" s="124"/>
      <c r="F68" s="124"/>
      <c r="G68" s="124"/>
      <c r="H68" s="124"/>
      <c r="I68" s="124"/>
      <c r="J68" s="124"/>
      <c r="K68" s="124"/>
      <c r="L68" s="124"/>
      <c r="M68" s="124"/>
      <c r="N68" s="124"/>
      <c r="O68" s="124"/>
      <c r="P68" s="124"/>
      <c r="Q68" s="124"/>
    </row>
    <row r="69" spans="1:17">
      <c r="A69" s="199"/>
      <c r="B69" s="199"/>
      <c r="C69" s="124"/>
      <c r="D69" s="124"/>
      <c r="E69" s="124"/>
      <c r="F69" s="124"/>
      <c r="G69" s="124"/>
      <c r="H69" s="124"/>
      <c r="I69" s="124"/>
      <c r="J69" s="124"/>
      <c r="K69" s="124"/>
      <c r="L69" s="124"/>
      <c r="M69" s="124"/>
      <c r="N69" s="124"/>
      <c r="O69" s="124"/>
      <c r="P69" s="124"/>
      <c r="Q69" s="124"/>
    </row>
    <row r="70" spans="1:17">
      <c r="A70" s="199"/>
      <c r="B70" s="199"/>
      <c r="C70" s="124"/>
      <c r="D70" s="124"/>
      <c r="E70" s="124"/>
      <c r="F70" s="124"/>
      <c r="G70" s="124"/>
      <c r="H70" s="124"/>
      <c r="I70" s="124"/>
      <c r="J70" s="124"/>
      <c r="K70" s="124"/>
      <c r="L70" s="124"/>
      <c r="M70" s="124"/>
      <c r="N70" s="124"/>
      <c r="O70" s="124"/>
      <c r="P70" s="124"/>
      <c r="Q70" s="124"/>
    </row>
    <row r="71" spans="1:17">
      <c r="A71" s="199"/>
      <c r="B71" s="199"/>
      <c r="C71" s="124"/>
      <c r="D71" s="124"/>
      <c r="E71" s="124"/>
      <c r="F71" s="124"/>
      <c r="G71" s="124"/>
      <c r="H71" s="124"/>
      <c r="I71" s="124"/>
      <c r="J71" s="124"/>
      <c r="K71" s="124"/>
      <c r="L71" s="124"/>
      <c r="M71" s="124"/>
      <c r="N71" s="124"/>
      <c r="O71" s="124"/>
      <c r="P71" s="124"/>
      <c r="Q71" s="124"/>
    </row>
    <row r="72" spans="1:17">
      <c r="A72" s="199"/>
      <c r="B72" s="199"/>
      <c r="C72" s="124"/>
      <c r="D72" s="124"/>
      <c r="E72" s="124"/>
      <c r="F72" s="124"/>
      <c r="G72" s="124"/>
      <c r="H72" s="124"/>
      <c r="I72" s="124"/>
      <c r="J72" s="124"/>
      <c r="K72" s="124"/>
      <c r="L72" s="124"/>
      <c r="M72" s="124"/>
      <c r="N72" s="124"/>
      <c r="O72" s="124"/>
      <c r="P72" s="124"/>
      <c r="Q72" s="124"/>
    </row>
    <row r="73" spans="1:17">
      <c r="A73" s="199"/>
      <c r="B73" s="199"/>
      <c r="C73" s="124"/>
      <c r="D73" s="124"/>
      <c r="E73" s="124"/>
      <c r="F73" s="124"/>
      <c r="G73" s="124"/>
      <c r="H73" s="124"/>
      <c r="I73" s="124"/>
      <c r="J73" s="124"/>
      <c r="K73" s="124"/>
      <c r="L73" s="124"/>
      <c r="M73" s="124"/>
      <c r="N73" s="124"/>
      <c r="O73" s="124"/>
      <c r="P73" s="124"/>
      <c r="Q73" s="124"/>
    </row>
    <row r="74" spans="1:17">
      <c r="A74" s="199"/>
      <c r="B74" s="199"/>
      <c r="C74" s="124"/>
      <c r="D74" s="124"/>
      <c r="E74" s="124"/>
      <c r="F74" s="124"/>
      <c r="G74" s="124"/>
      <c r="H74" s="124"/>
      <c r="I74" s="124"/>
      <c r="J74" s="124"/>
      <c r="K74" s="124"/>
      <c r="L74" s="124"/>
      <c r="M74" s="124"/>
      <c r="N74" s="124"/>
      <c r="O74" s="124"/>
      <c r="P74" s="124"/>
      <c r="Q74" s="124"/>
    </row>
    <row r="75" spans="1:17">
      <c r="A75" s="199"/>
      <c r="B75" s="199"/>
      <c r="C75" s="124"/>
      <c r="D75" s="124"/>
      <c r="E75" s="124"/>
      <c r="F75" s="124"/>
      <c r="G75" s="124"/>
      <c r="H75" s="124"/>
      <c r="I75" s="124"/>
      <c r="J75" s="124"/>
      <c r="K75" s="124"/>
      <c r="L75" s="124"/>
      <c r="M75" s="124"/>
      <c r="N75" s="124"/>
      <c r="O75" s="124"/>
      <c r="P75" s="124"/>
      <c r="Q75" s="124"/>
    </row>
    <row r="76" spans="1:17">
      <c r="A76" s="199"/>
      <c r="B76" s="199"/>
      <c r="C76" s="124"/>
      <c r="D76" s="124"/>
      <c r="E76" s="124"/>
      <c r="F76" s="124"/>
      <c r="G76" s="124"/>
      <c r="H76" s="124"/>
      <c r="I76" s="124"/>
      <c r="J76" s="124"/>
      <c r="K76" s="124"/>
      <c r="L76" s="124"/>
      <c r="M76" s="124"/>
      <c r="N76" s="124"/>
      <c r="O76" s="124"/>
      <c r="P76" s="124"/>
      <c r="Q76" s="124"/>
    </row>
    <row r="77" spans="1:17">
      <c r="A77" s="199"/>
      <c r="B77" s="199"/>
      <c r="C77" s="124"/>
      <c r="D77" s="124"/>
      <c r="E77" s="124"/>
      <c r="F77" s="124"/>
      <c r="G77" s="124"/>
      <c r="H77" s="124"/>
      <c r="I77" s="124"/>
      <c r="J77" s="124"/>
      <c r="K77" s="124"/>
      <c r="L77" s="124"/>
      <c r="M77" s="124"/>
      <c r="N77" s="124"/>
      <c r="O77" s="124"/>
      <c r="P77" s="124"/>
      <c r="Q77" s="124"/>
    </row>
    <row r="78" spans="1:17">
      <c r="A78" s="199"/>
      <c r="B78" s="199"/>
      <c r="C78" s="124"/>
      <c r="D78" s="124"/>
      <c r="E78" s="124"/>
      <c r="F78" s="124"/>
      <c r="G78" s="124"/>
      <c r="H78" s="124"/>
      <c r="I78" s="124"/>
      <c r="J78" s="124"/>
      <c r="K78" s="124"/>
      <c r="L78" s="124"/>
      <c r="M78" s="124"/>
      <c r="N78" s="124"/>
      <c r="O78" s="124"/>
      <c r="P78" s="124"/>
      <c r="Q78" s="124"/>
    </row>
    <row r="79" spans="1:17">
      <c r="A79" s="199"/>
      <c r="B79" s="199"/>
      <c r="C79" s="124"/>
      <c r="D79" s="124"/>
      <c r="E79" s="124"/>
      <c r="F79" s="124"/>
      <c r="G79" s="124"/>
      <c r="H79" s="124"/>
      <c r="I79" s="124"/>
      <c r="J79" s="124"/>
      <c r="K79" s="124"/>
      <c r="L79" s="124"/>
      <c r="M79" s="124"/>
      <c r="N79" s="124"/>
      <c r="O79" s="124"/>
      <c r="P79" s="124"/>
      <c r="Q79" s="124"/>
    </row>
    <row r="80" spans="1:17">
      <c r="A80" s="199"/>
      <c r="B80" s="199"/>
      <c r="C80" s="124"/>
      <c r="D80" s="124"/>
      <c r="E80" s="124"/>
      <c r="F80" s="124"/>
      <c r="G80" s="124"/>
      <c r="H80" s="124"/>
      <c r="I80" s="124"/>
      <c r="J80" s="124"/>
      <c r="K80" s="124"/>
      <c r="L80" s="124"/>
      <c r="M80" s="124"/>
      <c r="N80" s="124"/>
      <c r="O80" s="124"/>
      <c r="P80" s="124"/>
      <c r="Q80" s="124"/>
    </row>
    <row r="81" spans="1:17">
      <c r="A81" s="199"/>
      <c r="B81" s="199"/>
      <c r="C81" s="124"/>
      <c r="D81" s="124"/>
      <c r="E81" s="124"/>
      <c r="F81" s="124"/>
      <c r="G81" s="124"/>
      <c r="H81" s="124"/>
      <c r="I81" s="124"/>
      <c r="J81" s="124"/>
      <c r="K81" s="124"/>
      <c r="L81" s="124"/>
      <c r="M81" s="124"/>
      <c r="N81" s="124"/>
      <c r="O81" s="124"/>
      <c r="P81" s="124"/>
      <c r="Q81" s="124"/>
    </row>
    <row r="82" spans="1:17">
      <c r="A82" s="199"/>
      <c r="B82" s="199"/>
      <c r="C82" s="124"/>
      <c r="D82" s="124"/>
      <c r="E82" s="124"/>
      <c r="F82" s="124"/>
      <c r="G82" s="124"/>
      <c r="H82" s="124"/>
      <c r="I82" s="124"/>
      <c r="J82" s="124"/>
      <c r="K82" s="124"/>
      <c r="L82" s="124"/>
      <c r="M82" s="124"/>
      <c r="N82" s="124"/>
      <c r="O82" s="124"/>
      <c r="P82" s="124"/>
      <c r="Q82" s="124"/>
    </row>
    <row r="83" spans="1:17">
      <c r="A83" s="199"/>
      <c r="B83" s="199"/>
      <c r="C83" s="124"/>
      <c r="D83" s="124"/>
      <c r="E83" s="124"/>
      <c r="F83" s="124"/>
      <c r="G83" s="124"/>
      <c r="H83" s="124"/>
      <c r="I83" s="124"/>
      <c r="J83" s="124"/>
      <c r="K83" s="124"/>
      <c r="L83" s="124"/>
      <c r="M83" s="124"/>
      <c r="N83" s="124"/>
      <c r="O83" s="124"/>
      <c r="P83" s="124"/>
      <c r="Q83" s="124"/>
    </row>
    <row r="84" spans="1:17">
      <c r="A84" s="199"/>
      <c r="B84" s="199"/>
      <c r="C84" s="124"/>
      <c r="D84" s="124"/>
      <c r="E84" s="124"/>
      <c r="F84" s="124"/>
      <c r="G84" s="124"/>
      <c r="H84" s="124"/>
      <c r="I84" s="124"/>
      <c r="J84" s="124"/>
      <c r="K84" s="124"/>
      <c r="L84" s="124"/>
      <c r="M84" s="124"/>
      <c r="N84" s="124"/>
      <c r="O84" s="124"/>
      <c r="P84" s="124"/>
      <c r="Q84" s="124"/>
    </row>
    <row r="85" spans="1:17">
      <c r="A85" s="199"/>
      <c r="B85" s="199"/>
      <c r="C85" s="124"/>
      <c r="D85" s="124"/>
      <c r="E85" s="124"/>
      <c r="F85" s="124"/>
      <c r="G85" s="124"/>
      <c r="H85" s="124"/>
      <c r="I85" s="124"/>
      <c r="J85" s="124"/>
      <c r="K85" s="124"/>
      <c r="L85" s="124"/>
      <c r="M85" s="124"/>
      <c r="N85" s="124"/>
      <c r="O85" s="124"/>
      <c r="P85" s="124"/>
      <c r="Q85" s="124"/>
    </row>
    <row r="86" spans="1:17">
      <c r="A86" s="199"/>
      <c r="B86" s="199"/>
      <c r="C86" s="124"/>
      <c r="D86" s="124"/>
      <c r="E86" s="124"/>
      <c r="F86" s="124"/>
      <c r="G86" s="124"/>
      <c r="H86" s="124"/>
      <c r="I86" s="124"/>
      <c r="J86" s="124"/>
      <c r="K86" s="124"/>
      <c r="L86" s="124"/>
      <c r="M86" s="124"/>
      <c r="N86" s="124"/>
      <c r="O86" s="124"/>
      <c r="P86" s="124"/>
      <c r="Q86" s="124"/>
    </row>
    <row r="87" spans="1:17">
      <c r="A87" s="199"/>
      <c r="B87" s="199"/>
      <c r="C87" s="124"/>
      <c r="D87" s="124"/>
      <c r="E87" s="124"/>
      <c r="F87" s="124"/>
      <c r="G87" s="124"/>
      <c r="H87" s="124"/>
      <c r="I87" s="124"/>
      <c r="J87" s="124"/>
      <c r="K87" s="124"/>
      <c r="L87" s="124"/>
      <c r="M87" s="124"/>
      <c r="N87" s="124"/>
      <c r="O87" s="124"/>
      <c r="P87" s="124"/>
      <c r="Q87" s="124"/>
    </row>
    <row r="88" spans="1:17">
      <c r="A88" s="199"/>
      <c r="B88" s="199"/>
      <c r="C88" s="124"/>
      <c r="D88" s="124"/>
      <c r="E88" s="124"/>
      <c r="F88" s="124"/>
      <c r="G88" s="124"/>
      <c r="H88" s="124"/>
      <c r="I88" s="124"/>
      <c r="J88" s="124"/>
      <c r="K88" s="124"/>
      <c r="L88" s="124"/>
      <c r="M88" s="124"/>
      <c r="N88" s="124"/>
      <c r="O88" s="124"/>
      <c r="P88" s="124"/>
      <c r="Q88" s="124"/>
    </row>
    <row r="89" spans="1:17">
      <c r="A89" s="199"/>
      <c r="B89" s="199"/>
      <c r="C89" s="124"/>
      <c r="D89" s="124"/>
      <c r="E89" s="124"/>
      <c r="F89" s="124"/>
      <c r="G89" s="124"/>
      <c r="H89" s="124"/>
      <c r="I89" s="124"/>
      <c r="J89" s="124"/>
      <c r="K89" s="124"/>
      <c r="L89" s="124"/>
      <c r="M89" s="124"/>
      <c r="N89" s="124"/>
      <c r="O89" s="124"/>
      <c r="P89" s="124"/>
      <c r="Q89" s="124"/>
    </row>
    <row r="90" spans="1:17">
      <c r="A90" s="199"/>
      <c r="B90" s="199"/>
      <c r="C90" s="124"/>
      <c r="D90" s="124"/>
      <c r="E90" s="124"/>
      <c r="F90" s="124"/>
      <c r="G90" s="124"/>
      <c r="H90" s="124"/>
      <c r="I90" s="124"/>
      <c r="J90" s="124"/>
      <c r="K90" s="124"/>
      <c r="L90" s="124"/>
      <c r="M90" s="124"/>
      <c r="N90" s="124"/>
      <c r="O90" s="124"/>
      <c r="P90" s="124"/>
      <c r="Q90" s="124"/>
    </row>
    <row r="91" spans="1:17">
      <c r="A91" s="199"/>
      <c r="B91" s="199"/>
      <c r="C91" s="124"/>
      <c r="D91" s="124"/>
      <c r="E91" s="124"/>
      <c r="F91" s="124"/>
      <c r="G91" s="124"/>
      <c r="H91" s="124"/>
      <c r="I91" s="124"/>
      <c r="J91" s="124"/>
      <c r="K91" s="124"/>
      <c r="L91" s="124"/>
      <c r="M91" s="124"/>
      <c r="N91" s="124"/>
      <c r="O91" s="124"/>
      <c r="P91" s="124"/>
      <c r="Q91" s="124"/>
    </row>
    <row r="92" spans="1:17">
      <c r="A92" s="199"/>
      <c r="B92" s="199"/>
      <c r="C92" s="124"/>
      <c r="D92" s="124"/>
      <c r="E92" s="124"/>
      <c r="F92" s="124"/>
      <c r="G92" s="124"/>
      <c r="H92" s="124"/>
      <c r="I92" s="124"/>
      <c r="J92" s="124"/>
      <c r="K92" s="124"/>
      <c r="L92" s="124"/>
      <c r="M92" s="124"/>
      <c r="N92" s="124"/>
      <c r="O92" s="124"/>
      <c r="P92" s="124"/>
      <c r="Q92" s="124"/>
    </row>
    <row r="93" spans="1:17">
      <c r="A93" s="199"/>
      <c r="B93" s="199"/>
      <c r="C93" s="124"/>
      <c r="D93" s="124"/>
      <c r="E93" s="124"/>
      <c r="F93" s="124"/>
      <c r="G93" s="124"/>
      <c r="H93" s="124"/>
      <c r="I93" s="124"/>
      <c r="J93" s="124"/>
      <c r="K93" s="124"/>
      <c r="L93" s="124"/>
      <c r="M93" s="124"/>
      <c r="N93" s="124"/>
      <c r="O93" s="124"/>
      <c r="P93" s="124"/>
      <c r="Q93" s="124"/>
    </row>
    <row r="94" spans="1:17">
      <c r="A94" s="199"/>
      <c r="B94" s="199"/>
      <c r="C94" s="124"/>
      <c r="D94" s="124"/>
      <c r="E94" s="124"/>
      <c r="F94" s="124"/>
      <c r="G94" s="124"/>
      <c r="H94" s="124"/>
      <c r="I94" s="124"/>
      <c r="J94" s="124"/>
      <c r="K94" s="124"/>
      <c r="L94" s="124"/>
      <c r="M94" s="124"/>
      <c r="N94" s="124"/>
      <c r="O94" s="124"/>
      <c r="P94" s="124"/>
      <c r="Q94" s="124"/>
    </row>
    <row r="95" spans="1:17">
      <c r="A95" s="199"/>
      <c r="B95" s="199"/>
      <c r="C95" s="124"/>
      <c r="D95" s="124"/>
      <c r="E95" s="124"/>
      <c r="F95" s="124"/>
      <c r="G95" s="124"/>
      <c r="H95" s="124"/>
      <c r="I95" s="124"/>
      <c r="J95" s="124"/>
      <c r="K95" s="124"/>
      <c r="L95" s="124"/>
      <c r="M95" s="124"/>
      <c r="N95" s="124"/>
      <c r="O95" s="124"/>
      <c r="P95" s="124"/>
      <c r="Q95" s="124"/>
    </row>
    <row r="96" spans="1:17">
      <c r="A96" s="199"/>
      <c r="B96" s="199"/>
      <c r="C96" s="124"/>
      <c r="D96" s="124"/>
      <c r="E96" s="124"/>
      <c r="F96" s="124"/>
      <c r="G96" s="124"/>
      <c r="H96" s="124"/>
      <c r="I96" s="124"/>
      <c r="J96" s="124"/>
      <c r="K96" s="124"/>
      <c r="L96" s="124"/>
      <c r="M96" s="124"/>
      <c r="N96" s="124"/>
      <c r="O96" s="124"/>
      <c r="P96" s="124"/>
      <c r="Q96" s="124"/>
    </row>
    <row r="97" spans="1:17">
      <c r="A97" s="199"/>
      <c r="B97" s="199"/>
      <c r="C97" s="124"/>
      <c r="D97" s="124"/>
      <c r="E97" s="124"/>
      <c r="F97" s="124"/>
      <c r="G97" s="124"/>
      <c r="H97" s="124"/>
      <c r="I97" s="124"/>
      <c r="J97" s="124"/>
      <c r="K97" s="124"/>
      <c r="L97" s="124"/>
      <c r="M97" s="124"/>
      <c r="N97" s="124"/>
      <c r="O97" s="124"/>
      <c r="P97" s="124"/>
      <c r="Q97" s="124"/>
    </row>
    <row r="98" spans="1:17">
      <c r="A98" s="199"/>
      <c r="B98" s="199"/>
      <c r="C98" s="124"/>
      <c r="D98" s="124"/>
      <c r="E98" s="124"/>
      <c r="F98" s="124"/>
      <c r="G98" s="124"/>
      <c r="H98" s="124"/>
      <c r="I98" s="124"/>
      <c r="J98" s="124"/>
      <c r="K98" s="124"/>
      <c r="L98" s="124"/>
      <c r="M98" s="124"/>
      <c r="N98" s="124"/>
      <c r="O98" s="124"/>
      <c r="P98" s="124"/>
      <c r="Q98" s="124"/>
    </row>
    <row r="99" spans="1:17">
      <c r="A99" s="199"/>
      <c r="B99" s="199"/>
      <c r="C99" s="124"/>
      <c r="D99" s="124"/>
      <c r="E99" s="124"/>
      <c r="F99" s="124"/>
      <c r="G99" s="124"/>
      <c r="H99" s="124"/>
      <c r="I99" s="124"/>
      <c r="J99" s="124"/>
      <c r="K99" s="124"/>
      <c r="L99" s="124"/>
      <c r="M99" s="124"/>
      <c r="N99" s="124"/>
      <c r="O99" s="124"/>
      <c r="P99" s="124"/>
      <c r="Q99" s="124"/>
    </row>
    <row r="100" spans="1:17">
      <c r="A100" s="199"/>
      <c r="B100" s="199"/>
      <c r="C100" s="124"/>
      <c r="D100" s="124"/>
      <c r="E100" s="124"/>
      <c r="F100" s="124"/>
      <c r="G100" s="124"/>
      <c r="H100" s="124"/>
      <c r="I100" s="124"/>
      <c r="J100" s="124"/>
      <c r="K100" s="124"/>
      <c r="L100" s="124"/>
      <c r="M100" s="124"/>
      <c r="N100" s="124"/>
      <c r="O100" s="124"/>
      <c r="P100" s="124"/>
      <c r="Q100" s="124"/>
    </row>
    <row r="101" spans="1:17">
      <c r="A101" s="199"/>
      <c r="B101" s="199"/>
      <c r="C101" s="124"/>
      <c r="D101" s="124"/>
      <c r="E101" s="124"/>
      <c r="F101" s="124"/>
      <c r="G101" s="124"/>
      <c r="H101" s="124"/>
      <c r="I101" s="124"/>
      <c r="J101" s="124"/>
      <c r="K101" s="124"/>
      <c r="L101" s="124"/>
      <c r="M101" s="124"/>
      <c r="N101" s="124"/>
      <c r="O101" s="124"/>
      <c r="P101" s="124"/>
      <c r="Q101" s="124"/>
    </row>
    <row r="102" spans="1:17">
      <c r="A102" s="199"/>
      <c r="B102" s="199"/>
      <c r="C102" s="124"/>
      <c r="D102" s="124"/>
      <c r="E102" s="124"/>
      <c r="F102" s="124"/>
      <c r="G102" s="124"/>
      <c r="H102" s="124"/>
      <c r="I102" s="124"/>
      <c r="J102" s="124"/>
      <c r="K102" s="124"/>
      <c r="L102" s="124"/>
      <c r="M102" s="124"/>
      <c r="N102" s="124"/>
      <c r="O102" s="124"/>
      <c r="P102" s="124"/>
      <c r="Q102" s="124"/>
    </row>
    <row r="103" spans="1:17">
      <c r="A103" s="199"/>
      <c r="B103" s="199"/>
      <c r="C103" s="124"/>
      <c r="D103" s="124"/>
      <c r="E103" s="124"/>
      <c r="F103" s="124"/>
      <c r="G103" s="124"/>
      <c r="H103" s="124"/>
      <c r="I103" s="124"/>
      <c r="J103" s="124"/>
      <c r="K103" s="124"/>
      <c r="L103" s="124"/>
      <c r="M103" s="124"/>
      <c r="N103" s="124"/>
      <c r="O103" s="124"/>
      <c r="P103" s="124"/>
      <c r="Q103" s="124"/>
    </row>
    <row r="104" spans="1:17">
      <c r="A104" s="199"/>
      <c r="B104" s="199"/>
      <c r="C104" s="124"/>
      <c r="D104" s="124"/>
      <c r="E104" s="124"/>
      <c r="F104" s="124"/>
      <c r="G104" s="124"/>
      <c r="H104" s="124"/>
      <c r="I104" s="124"/>
      <c r="J104" s="124"/>
      <c r="K104" s="124"/>
      <c r="L104" s="124"/>
      <c r="M104" s="124"/>
      <c r="N104" s="124"/>
      <c r="O104" s="124"/>
      <c r="P104" s="124"/>
      <c r="Q104" s="124"/>
    </row>
    <row r="105" spans="1:17">
      <c r="A105" s="199"/>
      <c r="B105" s="199"/>
      <c r="C105" s="124"/>
      <c r="D105" s="124"/>
      <c r="E105" s="124"/>
      <c r="F105" s="124"/>
      <c r="G105" s="124"/>
      <c r="H105" s="124"/>
      <c r="I105" s="124"/>
      <c r="J105" s="124"/>
      <c r="K105" s="124"/>
      <c r="L105" s="124"/>
      <c r="M105" s="124"/>
      <c r="N105" s="124"/>
      <c r="O105" s="124"/>
      <c r="P105" s="124"/>
      <c r="Q105" s="124"/>
    </row>
    <row r="106" spans="1:17">
      <c r="A106" s="199"/>
      <c r="B106" s="199"/>
      <c r="C106" s="124"/>
      <c r="D106" s="124"/>
      <c r="E106" s="124"/>
      <c r="F106" s="124"/>
      <c r="G106" s="124"/>
      <c r="H106" s="124"/>
      <c r="I106" s="124"/>
      <c r="J106" s="124"/>
      <c r="K106" s="124"/>
      <c r="L106" s="124"/>
      <c r="M106" s="124"/>
      <c r="N106" s="124"/>
      <c r="O106" s="124"/>
      <c r="P106" s="124"/>
      <c r="Q106" s="124"/>
    </row>
    <row r="107" spans="1:17">
      <c r="A107" s="199"/>
      <c r="B107" s="199"/>
      <c r="C107" s="124"/>
      <c r="D107" s="124"/>
      <c r="E107" s="124"/>
      <c r="F107" s="124"/>
      <c r="G107" s="124"/>
      <c r="H107" s="124"/>
      <c r="I107" s="124"/>
      <c r="J107" s="124"/>
      <c r="K107" s="124"/>
      <c r="L107" s="124"/>
      <c r="M107" s="124"/>
      <c r="N107" s="124"/>
      <c r="O107" s="124"/>
      <c r="P107" s="124"/>
      <c r="Q107" s="124"/>
    </row>
    <row r="108" spans="1:17">
      <c r="A108" s="199"/>
      <c r="B108" s="199"/>
      <c r="C108" s="124"/>
      <c r="D108" s="124"/>
      <c r="E108" s="124"/>
      <c r="F108" s="124"/>
      <c r="G108" s="124"/>
      <c r="H108" s="124"/>
      <c r="I108" s="124"/>
      <c r="J108" s="124"/>
      <c r="K108" s="124"/>
      <c r="L108" s="124"/>
      <c r="M108" s="124"/>
      <c r="N108" s="124"/>
      <c r="O108" s="124"/>
      <c r="P108" s="124"/>
      <c r="Q108" s="124"/>
    </row>
    <row r="109" spans="1:17">
      <c r="A109" s="199"/>
      <c r="B109" s="199"/>
      <c r="C109" s="124"/>
      <c r="D109" s="124"/>
      <c r="E109" s="124"/>
      <c r="F109" s="124"/>
      <c r="G109" s="124"/>
      <c r="H109" s="124"/>
      <c r="I109" s="124"/>
      <c r="J109" s="124"/>
      <c r="K109" s="124"/>
      <c r="L109" s="124"/>
      <c r="M109" s="124"/>
      <c r="N109" s="124"/>
      <c r="O109" s="124"/>
      <c r="P109" s="124"/>
      <c r="Q109" s="124"/>
    </row>
    <row r="110" spans="1:17">
      <c r="A110" s="199"/>
      <c r="B110" s="199"/>
      <c r="C110" s="124"/>
      <c r="D110" s="124"/>
      <c r="E110" s="124"/>
      <c r="F110" s="124"/>
      <c r="G110" s="124"/>
      <c r="H110" s="124"/>
      <c r="I110" s="124"/>
      <c r="J110" s="124"/>
      <c r="K110" s="124"/>
      <c r="L110" s="124"/>
      <c r="M110" s="124"/>
      <c r="N110" s="124"/>
      <c r="O110" s="124"/>
      <c r="P110" s="124"/>
      <c r="Q110" s="124"/>
    </row>
    <row r="111" spans="1:17">
      <c r="A111" s="199"/>
      <c r="B111" s="199"/>
      <c r="C111" s="124"/>
      <c r="D111" s="124"/>
      <c r="E111" s="124"/>
      <c r="F111" s="124"/>
      <c r="G111" s="124"/>
      <c r="H111" s="124"/>
      <c r="I111" s="124"/>
      <c r="J111" s="124"/>
      <c r="K111" s="124"/>
      <c r="L111" s="124"/>
      <c r="M111" s="124"/>
      <c r="N111" s="124"/>
      <c r="O111" s="124"/>
      <c r="P111" s="124"/>
      <c r="Q111" s="124"/>
    </row>
    <row r="112" spans="1:17">
      <c r="A112" s="199"/>
      <c r="B112" s="199"/>
      <c r="C112" s="124"/>
      <c r="D112" s="124"/>
      <c r="E112" s="124"/>
      <c r="F112" s="124"/>
      <c r="G112" s="124"/>
      <c r="H112" s="124"/>
      <c r="I112" s="124"/>
      <c r="J112" s="124"/>
      <c r="K112" s="124"/>
      <c r="L112" s="124"/>
      <c r="M112" s="124"/>
      <c r="N112" s="124"/>
      <c r="O112" s="124"/>
      <c r="P112" s="124"/>
      <c r="Q112" s="124"/>
    </row>
    <row r="113" spans="1:17">
      <c r="A113" s="199"/>
      <c r="B113" s="199"/>
      <c r="C113" s="124"/>
      <c r="D113" s="124"/>
      <c r="E113" s="124"/>
      <c r="F113" s="124"/>
      <c r="G113" s="124"/>
      <c r="H113" s="124"/>
      <c r="I113" s="124"/>
      <c r="J113" s="124"/>
      <c r="K113" s="124"/>
      <c r="L113" s="124"/>
      <c r="M113" s="124"/>
      <c r="N113" s="124"/>
      <c r="O113" s="124"/>
      <c r="P113" s="124"/>
      <c r="Q113" s="124"/>
    </row>
    <row r="114" spans="1:17">
      <c r="A114" s="199"/>
      <c r="B114" s="199"/>
      <c r="C114" s="124"/>
      <c r="D114" s="124"/>
      <c r="E114" s="124"/>
      <c r="F114" s="124"/>
      <c r="G114" s="124"/>
      <c r="H114" s="124"/>
      <c r="I114" s="124"/>
      <c r="J114" s="124"/>
      <c r="K114" s="124"/>
      <c r="L114" s="124"/>
      <c r="M114" s="124"/>
      <c r="N114" s="124"/>
      <c r="O114" s="124"/>
      <c r="P114" s="124"/>
      <c r="Q114" s="124"/>
    </row>
    <row r="115" spans="1:17">
      <c r="A115" s="199"/>
      <c r="B115" s="199"/>
      <c r="C115" s="124"/>
      <c r="D115" s="124"/>
      <c r="E115" s="124"/>
      <c r="F115" s="124"/>
      <c r="G115" s="124"/>
      <c r="H115" s="124"/>
      <c r="I115" s="124"/>
      <c r="J115" s="124"/>
      <c r="K115" s="124"/>
      <c r="L115" s="124"/>
      <c r="M115" s="124"/>
      <c r="N115" s="124"/>
      <c r="O115" s="124"/>
      <c r="P115" s="124"/>
      <c r="Q115" s="124"/>
    </row>
    <row r="116" spans="1:17">
      <c r="A116" s="199"/>
      <c r="B116" s="199"/>
      <c r="C116" s="124"/>
      <c r="D116" s="124"/>
      <c r="E116" s="124"/>
      <c r="F116" s="124"/>
      <c r="G116" s="124"/>
      <c r="H116" s="124"/>
      <c r="I116" s="124"/>
      <c r="J116" s="124"/>
      <c r="K116" s="124"/>
      <c r="L116" s="124"/>
      <c r="M116" s="124"/>
      <c r="N116" s="124"/>
      <c r="O116" s="124"/>
      <c r="P116" s="124"/>
      <c r="Q116" s="124"/>
    </row>
    <row r="117" spans="1:17">
      <c r="A117" s="199"/>
      <c r="B117" s="199"/>
      <c r="C117" s="124"/>
      <c r="D117" s="124"/>
      <c r="E117" s="124"/>
      <c r="F117" s="124"/>
      <c r="G117" s="124"/>
      <c r="H117" s="124"/>
      <c r="I117" s="124"/>
      <c r="J117" s="124"/>
      <c r="K117" s="124"/>
      <c r="L117" s="124"/>
      <c r="M117" s="124"/>
      <c r="N117" s="124"/>
      <c r="O117" s="124"/>
      <c r="P117" s="124"/>
      <c r="Q117" s="124"/>
    </row>
    <row r="118" spans="1:17">
      <c r="A118" s="199"/>
      <c r="B118" s="199"/>
      <c r="C118" s="124"/>
      <c r="D118" s="124"/>
      <c r="E118" s="124"/>
      <c r="F118" s="124"/>
      <c r="G118" s="124"/>
      <c r="H118" s="124"/>
      <c r="I118" s="124"/>
      <c r="J118" s="124"/>
      <c r="K118" s="124"/>
      <c r="L118" s="124"/>
      <c r="M118" s="124"/>
      <c r="N118" s="124"/>
      <c r="O118" s="124"/>
      <c r="P118" s="124"/>
      <c r="Q118" s="124"/>
    </row>
    <row r="119" spans="1:17">
      <c r="A119" s="199"/>
      <c r="B119" s="199"/>
      <c r="C119" s="124"/>
      <c r="D119" s="124"/>
      <c r="E119" s="124"/>
      <c r="F119" s="124"/>
      <c r="G119" s="124"/>
      <c r="H119" s="124"/>
      <c r="I119" s="124"/>
      <c r="J119" s="124"/>
      <c r="K119" s="124"/>
      <c r="L119" s="124"/>
      <c r="M119" s="124"/>
      <c r="N119" s="124"/>
      <c r="O119" s="124"/>
      <c r="P119" s="124"/>
      <c r="Q119" s="124"/>
    </row>
    <row r="120" spans="1:17">
      <c r="A120" s="199"/>
      <c r="B120" s="199"/>
      <c r="C120" s="124"/>
      <c r="D120" s="124"/>
      <c r="E120" s="124"/>
      <c r="F120" s="124"/>
      <c r="G120" s="124"/>
      <c r="H120" s="124"/>
      <c r="I120" s="124"/>
      <c r="J120" s="124"/>
      <c r="K120" s="124"/>
      <c r="L120" s="124"/>
      <c r="M120" s="124"/>
      <c r="N120" s="124"/>
      <c r="O120" s="124"/>
      <c r="P120" s="124"/>
      <c r="Q120" s="124"/>
    </row>
    <row r="121" spans="1:17">
      <c r="A121" s="199"/>
      <c r="B121" s="199"/>
      <c r="C121" s="124"/>
      <c r="D121" s="124"/>
      <c r="E121" s="124"/>
      <c r="F121" s="124"/>
      <c r="G121" s="124"/>
      <c r="H121" s="124"/>
      <c r="I121" s="124"/>
      <c r="J121" s="124"/>
      <c r="K121" s="124"/>
      <c r="L121" s="124"/>
      <c r="M121" s="124"/>
      <c r="N121" s="124"/>
      <c r="O121" s="124"/>
      <c r="P121" s="124"/>
      <c r="Q121" s="124"/>
    </row>
    <row r="122" spans="1:17">
      <c r="A122" s="199"/>
      <c r="B122" s="199"/>
      <c r="C122" s="124"/>
      <c r="D122" s="124"/>
      <c r="E122" s="124"/>
      <c r="F122" s="124"/>
      <c r="G122" s="124"/>
      <c r="H122" s="124"/>
      <c r="I122" s="124"/>
      <c r="J122" s="124"/>
      <c r="K122" s="124"/>
      <c r="L122" s="124"/>
      <c r="M122" s="124"/>
      <c r="N122" s="124"/>
      <c r="O122" s="124"/>
      <c r="P122" s="124"/>
      <c r="Q122" s="124"/>
    </row>
    <row r="123" spans="1:17">
      <c r="A123" s="199"/>
      <c r="B123" s="199"/>
      <c r="C123" s="124"/>
      <c r="D123" s="124"/>
      <c r="E123" s="124"/>
      <c r="F123" s="124"/>
      <c r="G123" s="124"/>
      <c r="H123" s="124"/>
      <c r="I123" s="124"/>
      <c r="J123" s="124"/>
      <c r="K123" s="124"/>
      <c r="L123" s="124"/>
      <c r="M123" s="124"/>
      <c r="N123" s="124"/>
      <c r="O123" s="124"/>
      <c r="P123" s="124"/>
      <c r="Q123" s="124"/>
    </row>
    <row r="124" spans="1:17">
      <c r="A124" s="199"/>
      <c r="B124" s="199"/>
      <c r="C124" s="124"/>
      <c r="D124" s="124"/>
      <c r="E124" s="124"/>
      <c r="F124" s="124"/>
      <c r="G124" s="124"/>
      <c r="H124" s="124"/>
      <c r="I124" s="124"/>
      <c r="J124" s="124"/>
      <c r="K124" s="124"/>
      <c r="L124" s="124"/>
      <c r="M124" s="124"/>
      <c r="N124" s="124"/>
      <c r="O124" s="124"/>
      <c r="P124" s="124"/>
      <c r="Q124" s="124"/>
    </row>
    <row r="125" spans="1:17">
      <c r="A125" s="199"/>
      <c r="B125" s="199"/>
      <c r="C125" s="124"/>
      <c r="D125" s="124"/>
      <c r="E125" s="124"/>
      <c r="F125" s="124"/>
      <c r="G125" s="124"/>
      <c r="H125" s="124"/>
      <c r="I125" s="124"/>
      <c r="J125" s="124"/>
      <c r="K125" s="124"/>
      <c r="L125" s="124"/>
      <c r="M125" s="124"/>
      <c r="N125" s="124"/>
      <c r="O125" s="124"/>
      <c r="P125" s="124"/>
      <c r="Q125" s="124"/>
    </row>
    <row r="126" spans="1:17">
      <c r="A126" s="199"/>
      <c r="B126" s="199"/>
      <c r="C126" s="124"/>
      <c r="D126" s="124"/>
      <c r="E126" s="124"/>
      <c r="F126" s="124"/>
      <c r="G126" s="124"/>
      <c r="H126" s="124"/>
      <c r="I126" s="124"/>
      <c r="J126" s="124"/>
      <c r="K126" s="124"/>
      <c r="L126" s="124"/>
      <c r="M126" s="124"/>
      <c r="N126" s="124"/>
      <c r="O126" s="124"/>
      <c r="P126" s="124"/>
      <c r="Q126" s="124"/>
    </row>
    <row r="127" spans="1:17">
      <c r="A127" s="199"/>
      <c r="B127" s="199"/>
      <c r="C127" s="124"/>
      <c r="D127" s="124"/>
      <c r="E127" s="124"/>
      <c r="F127" s="124"/>
      <c r="G127" s="124"/>
      <c r="H127" s="124"/>
      <c r="I127" s="124"/>
      <c r="J127" s="124"/>
      <c r="K127" s="124"/>
      <c r="L127" s="124"/>
      <c r="M127" s="124"/>
      <c r="N127" s="124"/>
      <c r="O127" s="124"/>
      <c r="P127" s="124"/>
      <c r="Q127" s="124"/>
    </row>
    <row r="128" spans="1:17">
      <c r="A128" s="199"/>
      <c r="B128" s="199"/>
      <c r="C128" s="124"/>
      <c r="D128" s="124"/>
      <c r="E128" s="124"/>
      <c r="F128" s="124"/>
      <c r="G128" s="124"/>
      <c r="H128" s="124"/>
      <c r="I128" s="124"/>
      <c r="J128" s="124"/>
      <c r="K128" s="124"/>
      <c r="L128" s="124"/>
      <c r="M128" s="124"/>
      <c r="N128" s="124"/>
      <c r="O128" s="124"/>
      <c r="P128" s="124"/>
      <c r="Q128" s="124"/>
    </row>
    <row r="129" spans="1:17">
      <c r="A129" s="199"/>
      <c r="B129" s="199"/>
      <c r="C129" s="124"/>
      <c r="D129" s="124"/>
      <c r="E129" s="124"/>
      <c r="F129" s="124"/>
      <c r="G129" s="124"/>
      <c r="H129" s="124"/>
      <c r="I129" s="124"/>
      <c r="J129" s="124"/>
      <c r="K129" s="124"/>
      <c r="L129" s="124"/>
      <c r="M129" s="124"/>
      <c r="N129" s="124"/>
      <c r="O129" s="124"/>
      <c r="P129" s="124"/>
      <c r="Q129" s="124"/>
    </row>
    <row r="130" spans="1:17">
      <c r="A130" s="199"/>
      <c r="B130" s="199"/>
      <c r="C130" s="124"/>
      <c r="D130" s="124"/>
      <c r="E130" s="124"/>
      <c r="F130" s="124"/>
      <c r="G130" s="124"/>
      <c r="H130" s="124"/>
      <c r="I130" s="124"/>
      <c r="J130" s="124"/>
      <c r="K130" s="124"/>
      <c r="L130" s="124"/>
      <c r="M130" s="124"/>
      <c r="N130" s="124"/>
      <c r="O130" s="124"/>
      <c r="P130" s="124"/>
      <c r="Q130" s="124"/>
    </row>
    <row r="131" spans="1:17">
      <c r="A131" s="199"/>
      <c r="B131" s="199"/>
      <c r="C131" s="124"/>
      <c r="D131" s="124"/>
      <c r="E131" s="124"/>
      <c r="F131" s="124"/>
      <c r="G131" s="124"/>
      <c r="H131" s="124"/>
      <c r="I131" s="124"/>
      <c r="J131" s="124"/>
      <c r="K131" s="124"/>
      <c r="L131" s="124"/>
      <c r="M131" s="124"/>
      <c r="N131" s="124"/>
      <c r="O131" s="124"/>
      <c r="P131" s="124"/>
      <c r="Q131" s="124"/>
    </row>
    <row r="132" spans="1:17">
      <c r="A132" s="199"/>
      <c r="B132" s="199"/>
      <c r="C132" s="124"/>
      <c r="D132" s="124"/>
      <c r="E132" s="124"/>
      <c r="F132" s="124"/>
      <c r="G132" s="124"/>
      <c r="H132" s="124"/>
      <c r="I132" s="124"/>
      <c r="J132" s="124"/>
      <c r="K132" s="124"/>
      <c r="L132" s="124"/>
      <c r="M132" s="124"/>
      <c r="N132" s="124"/>
      <c r="O132" s="124"/>
      <c r="P132" s="124"/>
      <c r="Q132" s="124"/>
    </row>
    <row r="133" spans="1:17">
      <c r="A133" s="199"/>
      <c r="B133" s="199"/>
      <c r="C133" s="124"/>
      <c r="D133" s="124"/>
      <c r="E133" s="124"/>
      <c r="F133" s="124"/>
      <c r="G133" s="124"/>
      <c r="H133" s="124"/>
      <c r="I133" s="124"/>
      <c r="J133" s="124"/>
      <c r="K133" s="124"/>
      <c r="L133" s="124"/>
      <c r="M133" s="124"/>
      <c r="N133" s="124"/>
      <c r="O133" s="124"/>
      <c r="P133" s="124"/>
      <c r="Q133" s="124"/>
    </row>
    <row r="134" spans="1:17">
      <c r="A134" s="199"/>
      <c r="B134" s="199"/>
      <c r="C134" s="124"/>
      <c r="D134" s="124"/>
      <c r="E134" s="124"/>
      <c r="F134" s="124"/>
      <c r="G134" s="124"/>
      <c r="H134" s="124"/>
      <c r="I134" s="124"/>
      <c r="J134" s="124"/>
      <c r="K134" s="124"/>
      <c r="L134" s="124"/>
      <c r="M134" s="124"/>
      <c r="N134" s="124"/>
      <c r="O134" s="124"/>
      <c r="P134" s="124"/>
      <c r="Q134" s="124"/>
    </row>
    <row r="135" spans="1:17">
      <c r="A135" s="199"/>
      <c r="B135" s="199"/>
      <c r="C135" s="124"/>
      <c r="D135" s="124"/>
      <c r="E135" s="124"/>
      <c r="F135" s="124"/>
      <c r="G135" s="124"/>
      <c r="H135" s="124"/>
      <c r="I135" s="124"/>
      <c r="J135" s="124"/>
      <c r="K135" s="124"/>
      <c r="L135" s="124"/>
      <c r="M135" s="124"/>
      <c r="N135" s="124"/>
      <c r="O135" s="124"/>
      <c r="P135" s="124"/>
      <c r="Q135" s="124"/>
    </row>
    <row r="136" spans="1:17">
      <c r="A136" s="199"/>
      <c r="B136" s="199"/>
      <c r="C136" s="124"/>
      <c r="D136" s="124"/>
      <c r="E136" s="124"/>
      <c r="F136" s="124"/>
      <c r="G136" s="124"/>
      <c r="H136" s="124"/>
      <c r="I136" s="124"/>
      <c r="J136" s="124"/>
      <c r="K136" s="124"/>
      <c r="L136" s="124"/>
      <c r="M136" s="124"/>
      <c r="N136" s="124"/>
      <c r="O136" s="124"/>
      <c r="P136" s="124"/>
      <c r="Q136" s="124"/>
    </row>
    <row r="137" spans="1:17">
      <c r="A137" s="199"/>
      <c r="B137" s="199"/>
      <c r="C137" s="124"/>
      <c r="D137" s="124"/>
      <c r="E137" s="124"/>
      <c r="F137" s="124"/>
      <c r="G137" s="124"/>
      <c r="H137" s="124"/>
      <c r="I137" s="124"/>
      <c r="J137" s="124"/>
      <c r="K137" s="124"/>
      <c r="L137" s="124"/>
      <c r="M137" s="124"/>
      <c r="N137" s="124"/>
      <c r="O137" s="124"/>
      <c r="P137" s="124"/>
      <c r="Q137" s="124"/>
    </row>
    <row r="138" spans="1:17">
      <c r="A138" s="199"/>
      <c r="B138" s="199"/>
      <c r="C138" s="124"/>
      <c r="D138" s="124"/>
      <c r="E138" s="124"/>
      <c r="F138" s="124"/>
      <c r="G138" s="124"/>
      <c r="H138" s="124"/>
      <c r="I138" s="124"/>
      <c r="J138" s="124"/>
      <c r="K138" s="124"/>
      <c r="L138" s="124"/>
      <c r="M138" s="124"/>
      <c r="N138" s="124"/>
      <c r="O138" s="124"/>
      <c r="P138" s="124"/>
      <c r="Q138" s="124"/>
    </row>
    <row r="139" spans="1:17">
      <c r="A139" s="199"/>
      <c r="B139" s="199"/>
      <c r="C139" s="124"/>
      <c r="D139" s="124"/>
      <c r="E139" s="124"/>
      <c r="F139" s="124"/>
      <c r="G139" s="124"/>
      <c r="H139" s="124"/>
      <c r="I139" s="124"/>
      <c r="J139" s="124"/>
      <c r="K139" s="124"/>
      <c r="L139" s="124"/>
      <c r="M139" s="124"/>
      <c r="N139" s="124"/>
      <c r="O139" s="124"/>
      <c r="P139" s="124"/>
      <c r="Q139" s="124"/>
    </row>
    <row r="140" spans="1:17">
      <c r="A140" s="199"/>
      <c r="B140" s="199"/>
      <c r="C140" s="124"/>
      <c r="D140" s="124"/>
      <c r="E140" s="124"/>
      <c r="F140" s="124"/>
      <c r="G140" s="124"/>
      <c r="H140" s="124"/>
      <c r="I140" s="124"/>
      <c r="J140" s="124"/>
      <c r="K140" s="124"/>
      <c r="L140" s="124"/>
      <c r="M140" s="124"/>
      <c r="N140" s="124"/>
      <c r="O140" s="124"/>
      <c r="P140" s="124"/>
      <c r="Q140" s="124"/>
    </row>
    <row r="141" spans="1:17">
      <c r="A141" s="199"/>
      <c r="B141" s="199"/>
      <c r="C141" s="124"/>
      <c r="D141" s="124"/>
      <c r="E141" s="124"/>
      <c r="F141" s="124"/>
      <c r="G141" s="124"/>
      <c r="H141" s="124"/>
      <c r="I141" s="124"/>
      <c r="J141" s="124"/>
      <c r="K141" s="124"/>
      <c r="L141" s="124"/>
      <c r="M141" s="124"/>
      <c r="N141" s="124"/>
      <c r="O141" s="124"/>
      <c r="P141" s="124"/>
      <c r="Q141" s="124"/>
    </row>
    <row r="142" spans="1:17">
      <c r="A142" s="199"/>
      <c r="B142" s="199"/>
      <c r="C142" s="124"/>
      <c r="D142" s="124"/>
      <c r="E142" s="124"/>
      <c r="F142" s="124"/>
      <c r="G142" s="124"/>
      <c r="H142" s="124"/>
      <c r="I142" s="124"/>
      <c r="J142" s="124"/>
      <c r="K142" s="124"/>
      <c r="L142" s="124"/>
      <c r="M142" s="124"/>
      <c r="N142" s="124"/>
      <c r="O142" s="124"/>
      <c r="P142" s="124"/>
      <c r="Q142" s="124"/>
    </row>
    <row r="143" spans="1:17">
      <c r="A143" s="199"/>
      <c r="B143" s="199"/>
      <c r="C143" s="124"/>
      <c r="D143" s="124"/>
      <c r="E143" s="124"/>
      <c r="F143" s="124"/>
      <c r="G143" s="124"/>
      <c r="H143" s="124"/>
      <c r="I143" s="124"/>
      <c r="J143" s="124"/>
      <c r="K143" s="124"/>
      <c r="L143" s="124"/>
      <c r="M143" s="124"/>
      <c r="N143" s="124"/>
      <c r="O143" s="124"/>
      <c r="P143" s="124"/>
      <c r="Q143" s="124"/>
    </row>
    <row r="144" spans="1:17">
      <c r="A144" s="199"/>
      <c r="B144" s="199"/>
      <c r="C144" s="124"/>
      <c r="D144" s="124"/>
      <c r="E144" s="124"/>
      <c r="F144" s="124"/>
      <c r="G144" s="124"/>
      <c r="H144" s="124"/>
      <c r="I144" s="124"/>
      <c r="J144" s="124"/>
      <c r="K144" s="124"/>
      <c r="L144" s="124"/>
      <c r="M144" s="124"/>
      <c r="N144" s="124"/>
      <c r="O144" s="124"/>
      <c r="P144" s="124"/>
      <c r="Q144" s="124"/>
    </row>
    <row r="145" spans="1:17">
      <c r="A145" s="199"/>
      <c r="B145" s="199"/>
      <c r="C145" s="124"/>
      <c r="D145" s="124"/>
      <c r="E145" s="124"/>
      <c r="F145" s="124"/>
      <c r="G145" s="124"/>
      <c r="H145" s="124"/>
      <c r="I145" s="124"/>
      <c r="J145" s="124"/>
      <c r="K145" s="124"/>
      <c r="L145" s="124"/>
      <c r="M145" s="124"/>
      <c r="N145" s="124"/>
      <c r="O145" s="124"/>
      <c r="P145" s="124"/>
      <c r="Q145" s="124"/>
    </row>
    <row r="146" spans="1:17">
      <c r="A146" s="199"/>
      <c r="B146" s="199"/>
      <c r="C146" s="124"/>
      <c r="D146" s="124"/>
      <c r="E146" s="124"/>
      <c r="F146" s="124"/>
      <c r="G146" s="124"/>
      <c r="H146" s="124"/>
      <c r="I146" s="124"/>
      <c r="J146" s="124"/>
      <c r="K146" s="124"/>
      <c r="L146" s="124"/>
      <c r="M146" s="124"/>
      <c r="N146" s="124"/>
      <c r="O146" s="124"/>
      <c r="P146" s="124"/>
      <c r="Q146" s="124"/>
    </row>
    <row r="147" spans="1:17">
      <c r="A147" s="199"/>
      <c r="B147" s="199"/>
      <c r="C147" s="124"/>
      <c r="D147" s="124"/>
      <c r="E147" s="124"/>
      <c r="F147" s="124"/>
      <c r="G147" s="124"/>
      <c r="H147" s="124"/>
      <c r="I147" s="124"/>
      <c r="J147" s="124"/>
      <c r="K147" s="124"/>
      <c r="L147" s="124"/>
      <c r="M147" s="124"/>
      <c r="N147" s="124"/>
      <c r="O147" s="124"/>
      <c r="P147" s="124"/>
      <c r="Q147" s="124"/>
    </row>
    <row r="148" spans="1:17">
      <c r="A148" s="199"/>
      <c r="B148" s="199"/>
      <c r="C148" s="124"/>
      <c r="D148" s="124"/>
      <c r="E148" s="124"/>
      <c r="F148" s="124"/>
      <c r="G148" s="124"/>
      <c r="H148" s="124"/>
      <c r="I148" s="124"/>
      <c r="J148" s="124"/>
      <c r="K148" s="124"/>
      <c r="L148" s="124"/>
      <c r="M148" s="124"/>
      <c r="N148" s="124"/>
      <c r="O148" s="124"/>
      <c r="P148" s="124"/>
      <c r="Q148" s="124"/>
    </row>
    <row r="149" spans="1:17">
      <c r="A149" s="199"/>
      <c r="B149" s="199"/>
      <c r="C149" s="124"/>
      <c r="D149" s="124"/>
      <c r="E149" s="124"/>
      <c r="F149" s="124"/>
      <c r="G149" s="124"/>
      <c r="H149" s="124"/>
      <c r="I149" s="124"/>
      <c r="J149" s="124"/>
      <c r="K149" s="124"/>
      <c r="L149" s="124"/>
      <c r="M149" s="124"/>
      <c r="N149" s="124"/>
      <c r="O149" s="124"/>
      <c r="P149" s="124"/>
      <c r="Q149" s="124"/>
    </row>
    <row r="150" spans="1:17">
      <c r="A150" s="199"/>
      <c r="B150" s="199"/>
      <c r="C150" s="124"/>
      <c r="D150" s="124"/>
      <c r="E150" s="124"/>
      <c r="F150" s="124"/>
      <c r="G150" s="124"/>
      <c r="H150" s="124"/>
      <c r="I150" s="124"/>
      <c r="J150" s="124"/>
      <c r="K150" s="124"/>
      <c r="L150" s="124"/>
      <c r="M150" s="124"/>
      <c r="N150" s="124"/>
      <c r="O150" s="124"/>
      <c r="P150" s="124"/>
      <c r="Q150" s="124"/>
    </row>
    <row r="151" spans="1:17">
      <c r="A151" s="199"/>
      <c r="B151" s="199"/>
      <c r="C151" s="124"/>
      <c r="D151" s="124"/>
      <c r="E151" s="124"/>
      <c r="F151" s="124"/>
      <c r="G151" s="124"/>
      <c r="H151" s="124"/>
      <c r="I151" s="124"/>
      <c r="J151" s="124"/>
      <c r="K151" s="124"/>
      <c r="L151" s="124"/>
      <c r="M151" s="124"/>
      <c r="N151" s="124"/>
      <c r="O151" s="124"/>
      <c r="P151" s="124"/>
      <c r="Q151" s="124"/>
    </row>
    <row r="152" spans="1:17">
      <c r="A152" s="199"/>
      <c r="B152" s="199"/>
      <c r="C152" s="124"/>
      <c r="D152" s="124"/>
      <c r="E152" s="124"/>
      <c r="F152" s="124"/>
      <c r="G152" s="124"/>
      <c r="H152" s="124"/>
      <c r="I152" s="124"/>
      <c r="J152" s="124"/>
      <c r="K152" s="124"/>
      <c r="L152" s="124"/>
      <c r="M152" s="124"/>
      <c r="N152" s="124"/>
      <c r="O152" s="124"/>
      <c r="P152" s="124"/>
      <c r="Q152" s="124"/>
    </row>
    <row r="153" spans="1:17">
      <c r="A153" s="199"/>
      <c r="B153" s="199"/>
      <c r="C153" s="124"/>
      <c r="D153" s="124"/>
      <c r="E153" s="124"/>
      <c r="F153" s="124"/>
      <c r="G153" s="124"/>
      <c r="H153" s="124"/>
      <c r="I153" s="124"/>
      <c r="J153" s="124"/>
      <c r="K153" s="124"/>
      <c r="L153" s="124"/>
      <c r="M153" s="124"/>
      <c r="N153" s="124"/>
      <c r="O153" s="124"/>
      <c r="P153" s="124"/>
      <c r="Q153" s="124"/>
    </row>
    <row r="154" spans="1:17">
      <c r="A154" s="199"/>
      <c r="B154" s="199"/>
      <c r="C154" s="124"/>
      <c r="D154" s="124"/>
      <c r="E154" s="124"/>
      <c r="F154" s="124"/>
      <c r="G154" s="124"/>
      <c r="H154" s="124"/>
      <c r="I154" s="124"/>
      <c r="J154" s="124"/>
      <c r="K154" s="124"/>
      <c r="L154" s="124"/>
      <c r="M154" s="124"/>
      <c r="N154" s="124"/>
      <c r="O154" s="124"/>
      <c r="P154" s="124"/>
      <c r="Q154" s="124"/>
    </row>
    <row r="155" spans="1:17">
      <c r="A155" s="199"/>
      <c r="B155" s="199"/>
      <c r="C155" s="124"/>
      <c r="D155" s="124"/>
      <c r="E155" s="124"/>
      <c r="F155" s="124"/>
      <c r="G155" s="124"/>
      <c r="H155" s="124"/>
      <c r="I155" s="124"/>
      <c r="J155" s="124"/>
      <c r="K155" s="124"/>
      <c r="L155" s="124"/>
      <c r="M155" s="124"/>
      <c r="N155" s="124"/>
      <c r="O155" s="124"/>
      <c r="P155" s="124"/>
      <c r="Q155" s="124"/>
    </row>
    <row r="156" spans="1:17">
      <c r="A156" s="199"/>
      <c r="B156" s="199"/>
      <c r="C156" s="124"/>
      <c r="D156" s="124"/>
      <c r="E156" s="124"/>
      <c r="F156" s="124"/>
      <c r="G156" s="124"/>
      <c r="H156" s="124"/>
      <c r="I156" s="124"/>
      <c r="J156" s="124"/>
      <c r="K156" s="124"/>
      <c r="L156" s="124"/>
      <c r="M156" s="124"/>
      <c r="N156" s="124"/>
      <c r="O156" s="124"/>
      <c r="P156" s="124"/>
      <c r="Q156" s="124"/>
    </row>
    <row r="157" spans="1:17">
      <c r="A157" s="199"/>
      <c r="B157" s="199"/>
      <c r="C157" s="124"/>
      <c r="D157" s="124"/>
      <c r="E157" s="124"/>
      <c r="F157" s="124"/>
      <c r="G157" s="124"/>
      <c r="H157" s="124"/>
      <c r="I157" s="124"/>
      <c r="J157" s="124"/>
      <c r="K157" s="124"/>
      <c r="L157" s="124"/>
      <c r="M157" s="124"/>
      <c r="N157" s="124"/>
      <c r="O157" s="124"/>
      <c r="P157" s="124"/>
      <c r="Q157" s="124"/>
    </row>
    <row r="158" spans="1:17">
      <c r="A158" s="199"/>
      <c r="B158" s="199"/>
      <c r="C158" s="124"/>
      <c r="D158" s="124"/>
      <c r="E158" s="124"/>
      <c r="F158" s="124"/>
      <c r="G158" s="124"/>
      <c r="H158" s="124"/>
      <c r="I158" s="124"/>
      <c r="J158" s="124"/>
      <c r="K158" s="124"/>
      <c r="L158" s="124"/>
      <c r="M158" s="124"/>
      <c r="N158" s="124"/>
      <c r="O158" s="124"/>
      <c r="P158" s="124"/>
      <c r="Q158" s="124"/>
    </row>
    <row r="159" spans="1:17">
      <c r="A159" s="199"/>
      <c r="B159" s="199"/>
      <c r="C159" s="124"/>
      <c r="D159" s="124"/>
      <c r="E159" s="124"/>
      <c r="F159" s="124"/>
      <c r="G159" s="124"/>
      <c r="H159" s="124"/>
      <c r="I159" s="124"/>
      <c r="J159" s="124"/>
      <c r="K159" s="124"/>
      <c r="L159" s="124"/>
      <c r="M159" s="124"/>
      <c r="N159" s="124"/>
      <c r="O159" s="124"/>
      <c r="P159" s="124"/>
      <c r="Q159" s="124"/>
    </row>
    <row r="160" spans="1:17">
      <c r="A160" s="199"/>
      <c r="B160" s="199"/>
      <c r="C160" s="124"/>
      <c r="D160" s="124"/>
      <c r="E160" s="124"/>
      <c r="F160" s="124"/>
      <c r="G160" s="124"/>
      <c r="H160" s="124"/>
      <c r="I160" s="124"/>
      <c r="J160" s="124"/>
      <c r="K160" s="124"/>
      <c r="L160" s="124"/>
      <c r="M160" s="124"/>
      <c r="N160" s="124"/>
      <c r="O160" s="124"/>
      <c r="P160" s="124"/>
      <c r="Q160" s="124"/>
    </row>
    <row r="161" spans="1:17">
      <c r="A161" s="199"/>
      <c r="B161" s="199"/>
      <c r="C161" s="124"/>
      <c r="D161" s="124"/>
      <c r="E161" s="124"/>
      <c r="F161" s="124"/>
      <c r="G161" s="124"/>
      <c r="H161" s="124"/>
      <c r="I161" s="124"/>
      <c r="J161" s="124"/>
      <c r="K161" s="124"/>
      <c r="L161" s="124"/>
      <c r="M161" s="124"/>
      <c r="N161" s="124"/>
      <c r="O161" s="124"/>
      <c r="P161" s="124"/>
      <c r="Q161" s="124"/>
    </row>
    <row r="162" spans="1:17">
      <c r="A162" s="199"/>
      <c r="B162" s="199"/>
      <c r="C162" s="124"/>
      <c r="D162" s="124"/>
      <c r="E162" s="124"/>
      <c r="F162" s="124"/>
      <c r="G162" s="124"/>
      <c r="H162" s="124"/>
      <c r="I162" s="124"/>
      <c r="J162" s="124"/>
      <c r="K162" s="124"/>
      <c r="L162" s="124"/>
      <c r="M162" s="124"/>
      <c r="N162" s="124"/>
      <c r="O162" s="124"/>
      <c r="P162" s="124"/>
      <c r="Q162" s="124"/>
    </row>
    <row r="163" spans="1:17">
      <c r="A163" s="199"/>
      <c r="B163" s="199"/>
      <c r="C163" s="124"/>
      <c r="D163" s="124"/>
      <c r="E163" s="124"/>
      <c r="F163" s="124"/>
      <c r="G163" s="124"/>
      <c r="H163" s="124"/>
      <c r="I163" s="124"/>
      <c r="J163" s="124"/>
      <c r="K163" s="124"/>
      <c r="L163" s="124"/>
      <c r="M163" s="124"/>
      <c r="N163" s="124"/>
      <c r="O163" s="124"/>
      <c r="P163" s="124"/>
      <c r="Q163" s="124"/>
    </row>
    <row r="164" spans="1:17">
      <c r="A164" s="199"/>
      <c r="B164" s="199"/>
      <c r="C164" s="124"/>
      <c r="D164" s="124"/>
      <c r="E164" s="124"/>
      <c r="F164" s="124"/>
      <c r="G164" s="124"/>
      <c r="H164" s="124"/>
      <c r="I164" s="124"/>
      <c r="J164" s="124"/>
      <c r="K164" s="124"/>
      <c r="L164" s="124"/>
      <c r="M164" s="124"/>
      <c r="N164" s="124"/>
      <c r="O164" s="124"/>
      <c r="P164" s="124"/>
      <c r="Q164" s="124"/>
    </row>
    <row r="165" spans="1:17">
      <c r="A165" s="199"/>
      <c r="B165" s="199"/>
      <c r="C165" s="124"/>
      <c r="D165" s="124"/>
      <c r="E165" s="124"/>
      <c r="F165" s="124"/>
      <c r="G165" s="124"/>
      <c r="H165" s="124"/>
      <c r="I165" s="124"/>
      <c r="J165" s="124"/>
      <c r="K165" s="124"/>
      <c r="L165" s="124"/>
      <c r="M165" s="124"/>
      <c r="N165" s="124"/>
      <c r="O165" s="124"/>
      <c r="P165" s="124"/>
      <c r="Q165" s="124"/>
    </row>
    <row r="166" spans="1:17">
      <c r="A166" s="199"/>
      <c r="B166" s="199"/>
      <c r="C166" s="124"/>
      <c r="D166" s="124"/>
      <c r="E166" s="124"/>
      <c r="F166" s="124"/>
      <c r="G166" s="124"/>
      <c r="H166" s="124"/>
      <c r="I166" s="124"/>
      <c r="J166" s="124"/>
      <c r="K166" s="124"/>
      <c r="L166" s="124"/>
      <c r="M166" s="124"/>
      <c r="N166" s="124"/>
      <c r="O166" s="124"/>
      <c r="P166" s="124"/>
      <c r="Q166" s="124"/>
    </row>
    <row r="167" spans="1:17">
      <c r="A167" s="199"/>
      <c r="B167" s="199"/>
      <c r="C167" s="124"/>
      <c r="D167" s="124"/>
      <c r="E167" s="124"/>
      <c r="F167" s="124"/>
      <c r="G167" s="124"/>
      <c r="H167" s="124"/>
      <c r="I167" s="124"/>
      <c r="J167" s="124"/>
      <c r="K167" s="124"/>
      <c r="L167" s="124"/>
      <c r="M167" s="124"/>
      <c r="N167" s="124"/>
      <c r="O167" s="124"/>
      <c r="P167" s="124"/>
      <c r="Q167" s="124"/>
    </row>
    <row r="168" spans="1:17">
      <c r="A168" s="199"/>
      <c r="B168" s="199"/>
      <c r="C168" s="124"/>
      <c r="D168" s="124"/>
      <c r="E168" s="124"/>
      <c r="F168" s="124"/>
      <c r="G168" s="124"/>
      <c r="H168" s="124"/>
      <c r="I168" s="124"/>
      <c r="J168" s="124"/>
      <c r="K168" s="124"/>
      <c r="L168" s="124"/>
      <c r="M168" s="124"/>
      <c r="N168" s="124"/>
      <c r="O168" s="124"/>
      <c r="P168" s="124"/>
      <c r="Q168" s="124"/>
    </row>
    <row r="169" spans="1:17">
      <c r="A169" s="199"/>
      <c r="B169" s="199"/>
      <c r="C169" s="124"/>
      <c r="D169" s="124"/>
      <c r="E169" s="124"/>
      <c r="F169" s="124"/>
      <c r="G169" s="124"/>
      <c r="H169" s="124"/>
      <c r="I169" s="124"/>
      <c r="J169" s="124"/>
      <c r="K169" s="124"/>
      <c r="L169" s="124"/>
      <c r="M169" s="124"/>
      <c r="N169" s="124"/>
      <c r="O169" s="124"/>
      <c r="P169" s="124"/>
      <c r="Q169" s="124"/>
    </row>
    <row r="170" spans="1:17">
      <c r="A170" s="199"/>
      <c r="B170" s="199"/>
      <c r="C170" s="124"/>
      <c r="D170" s="124"/>
      <c r="E170" s="124"/>
      <c r="F170" s="124"/>
      <c r="G170" s="124"/>
      <c r="H170" s="124"/>
      <c r="I170" s="124"/>
      <c r="J170" s="124"/>
      <c r="K170" s="124"/>
      <c r="L170" s="124"/>
      <c r="M170" s="124"/>
      <c r="N170" s="124"/>
      <c r="O170" s="124"/>
      <c r="P170" s="124"/>
      <c r="Q170" s="124"/>
    </row>
    <row r="171" spans="1:17">
      <c r="A171" s="199"/>
      <c r="B171" s="199"/>
      <c r="C171" s="124"/>
      <c r="D171" s="124"/>
      <c r="E171" s="124"/>
      <c r="F171" s="124"/>
      <c r="G171" s="124"/>
      <c r="H171" s="124"/>
      <c r="I171" s="124"/>
      <c r="J171" s="124"/>
      <c r="K171" s="124"/>
      <c r="L171" s="124"/>
      <c r="M171" s="124"/>
      <c r="N171" s="124"/>
      <c r="O171" s="124"/>
      <c r="P171" s="124"/>
      <c r="Q171" s="124"/>
    </row>
    <row r="172" spans="1:17">
      <c r="A172" s="199"/>
      <c r="B172" s="199"/>
      <c r="C172" s="124"/>
      <c r="D172" s="124"/>
      <c r="E172" s="124"/>
      <c r="F172" s="124"/>
      <c r="G172" s="124"/>
      <c r="H172" s="124"/>
      <c r="I172" s="124"/>
      <c r="J172" s="124"/>
      <c r="K172" s="124"/>
      <c r="L172" s="124"/>
      <c r="M172" s="124"/>
      <c r="N172" s="124"/>
      <c r="O172" s="124"/>
      <c r="P172" s="124"/>
      <c r="Q172" s="124"/>
    </row>
    <row r="173" spans="1:17">
      <c r="A173" s="199"/>
      <c r="B173" s="199"/>
      <c r="C173" s="124"/>
      <c r="D173" s="124"/>
      <c r="E173" s="124"/>
      <c r="F173" s="124"/>
      <c r="G173" s="124"/>
      <c r="H173" s="124"/>
      <c r="I173" s="124"/>
      <c r="J173" s="124"/>
      <c r="K173" s="124"/>
      <c r="L173" s="124"/>
      <c r="M173" s="124"/>
      <c r="N173" s="124"/>
      <c r="O173" s="124"/>
      <c r="P173" s="124"/>
      <c r="Q173" s="124"/>
    </row>
    <row r="174" spans="1:17">
      <c r="A174" s="199"/>
      <c r="B174" s="199"/>
      <c r="C174" s="124"/>
      <c r="D174" s="124"/>
      <c r="E174" s="124"/>
      <c r="F174" s="124"/>
      <c r="G174" s="124"/>
      <c r="H174" s="124"/>
      <c r="I174" s="124"/>
      <c r="J174" s="124"/>
      <c r="K174" s="124"/>
      <c r="L174" s="124"/>
      <c r="M174" s="124"/>
      <c r="N174" s="124"/>
      <c r="O174" s="124"/>
      <c r="P174" s="124"/>
      <c r="Q174" s="124"/>
    </row>
    <row r="175" spans="1:17">
      <c r="A175" s="199"/>
      <c r="B175" s="199"/>
      <c r="C175" s="124"/>
      <c r="D175" s="124"/>
      <c r="E175" s="124"/>
      <c r="F175" s="124"/>
      <c r="G175" s="124"/>
      <c r="H175" s="124"/>
      <c r="I175" s="124"/>
      <c r="J175" s="124"/>
      <c r="K175" s="124"/>
      <c r="L175" s="124"/>
      <c r="M175" s="124"/>
      <c r="N175" s="124"/>
      <c r="O175" s="124"/>
      <c r="P175" s="124"/>
      <c r="Q175" s="124"/>
    </row>
    <row r="176" spans="1:17">
      <c r="A176" s="199"/>
      <c r="B176" s="199"/>
      <c r="C176" s="124"/>
      <c r="D176" s="124"/>
      <c r="E176" s="124"/>
      <c r="F176" s="124"/>
      <c r="G176" s="124"/>
      <c r="H176" s="124"/>
      <c r="I176" s="124"/>
      <c r="J176" s="124"/>
      <c r="K176" s="124"/>
      <c r="L176" s="124"/>
      <c r="M176" s="124"/>
      <c r="N176" s="124"/>
      <c r="O176" s="124"/>
      <c r="P176" s="124"/>
      <c r="Q176" s="124"/>
    </row>
    <row r="177" spans="1:17">
      <c r="A177" s="199"/>
      <c r="B177" s="199"/>
      <c r="C177" s="124"/>
      <c r="D177" s="124"/>
      <c r="E177" s="124"/>
      <c r="F177" s="124"/>
      <c r="G177" s="124"/>
      <c r="H177" s="124"/>
      <c r="I177" s="124"/>
      <c r="J177" s="124"/>
      <c r="K177" s="124"/>
      <c r="L177" s="124"/>
      <c r="M177" s="124"/>
      <c r="N177" s="124"/>
      <c r="O177" s="124"/>
      <c r="P177" s="124"/>
      <c r="Q177" s="124"/>
    </row>
    <row r="178" spans="1:17">
      <c r="A178" s="199"/>
      <c r="B178" s="199"/>
      <c r="C178" s="124"/>
      <c r="D178" s="124"/>
      <c r="E178" s="124"/>
      <c r="F178" s="124"/>
      <c r="G178" s="124"/>
      <c r="H178" s="124"/>
      <c r="I178" s="124"/>
      <c r="J178" s="124"/>
      <c r="K178" s="124"/>
      <c r="L178" s="124"/>
      <c r="M178" s="124"/>
      <c r="N178" s="124"/>
      <c r="O178" s="124"/>
      <c r="P178" s="124"/>
      <c r="Q178" s="124"/>
    </row>
    <row r="179" spans="1:17">
      <c r="A179" s="199"/>
      <c r="B179" s="199"/>
      <c r="C179" s="124"/>
      <c r="D179" s="124"/>
      <c r="E179" s="124"/>
      <c r="F179" s="124"/>
      <c r="G179" s="124"/>
      <c r="H179" s="124"/>
      <c r="I179" s="124"/>
      <c r="J179" s="124"/>
      <c r="K179" s="124"/>
      <c r="L179" s="124"/>
      <c r="M179" s="124"/>
      <c r="N179" s="124"/>
      <c r="O179" s="124"/>
      <c r="P179" s="124"/>
      <c r="Q179" s="124"/>
    </row>
    <row r="180" spans="1:17">
      <c r="A180" s="199"/>
      <c r="B180" s="199"/>
      <c r="C180" s="124"/>
      <c r="D180" s="124"/>
      <c r="E180" s="124"/>
      <c r="F180" s="124"/>
      <c r="G180" s="124"/>
      <c r="H180" s="124"/>
      <c r="I180" s="124"/>
      <c r="J180" s="124"/>
      <c r="K180" s="124"/>
      <c r="L180" s="124"/>
      <c r="M180" s="124"/>
      <c r="N180" s="124"/>
      <c r="O180" s="124"/>
      <c r="P180" s="124"/>
      <c r="Q180" s="124"/>
    </row>
    <row r="181" spans="1:17">
      <c r="A181" s="199"/>
      <c r="B181" s="199"/>
      <c r="C181" s="124"/>
      <c r="D181" s="124"/>
      <c r="E181" s="124"/>
      <c r="F181" s="124"/>
      <c r="G181" s="124"/>
      <c r="H181" s="124"/>
      <c r="I181" s="124"/>
      <c r="J181" s="124"/>
      <c r="K181" s="124"/>
      <c r="L181" s="124"/>
      <c r="M181" s="124"/>
      <c r="N181" s="124"/>
      <c r="O181" s="124"/>
      <c r="P181" s="124"/>
      <c r="Q181" s="124"/>
    </row>
    <row r="182" spans="1:17">
      <c r="A182" s="199"/>
      <c r="B182" s="199"/>
      <c r="C182" s="124"/>
      <c r="D182" s="124"/>
      <c r="E182" s="124"/>
      <c r="F182" s="124"/>
      <c r="G182" s="124"/>
      <c r="H182" s="124"/>
      <c r="I182" s="124"/>
      <c r="J182" s="124"/>
      <c r="K182" s="124"/>
      <c r="L182" s="124"/>
      <c r="M182" s="124"/>
      <c r="N182" s="124"/>
      <c r="O182" s="124"/>
      <c r="P182" s="124"/>
      <c r="Q182" s="124"/>
    </row>
    <row r="183" spans="1:17">
      <c r="A183" s="199"/>
      <c r="B183" s="199"/>
      <c r="C183" s="124"/>
      <c r="D183" s="124"/>
      <c r="E183" s="124"/>
      <c r="F183" s="124"/>
      <c r="G183" s="124"/>
      <c r="H183" s="124"/>
      <c r="I183" s="124"/>
      <c r="J183" s="124"/>
      <c r="K183" s="124"/>
      <c r="L183" s="124"/>
      <c r="M183" s="124"/>
      <c r="N183" s="124"/>
      <c r="O183" s="124"/>
      <c r="P183" s="124"/>
      <c r="Q183" s="124"/>
    </row>
    <row r="184" spans="1:17">
      <c r="A184" s="199"/>
      <c r="B184" s="199"/>
      <c r="C184" s="124"/>
      <c r="D184" s="124"/>
      <c r="E184" s="124"/>
      <c r="F184" s="124"/>
      <c r="G184" s="124"/>
      <c r="H184" s="124"/>
      <c r="I184" s="124"/>
      <c r="J184" s="124"/>
      <c r="K184" s="124"/>
      <c r="L184" s="124"/>
      <c r="M184" s="124"/>
      <c r="N184" s="124"/>
      <c r="O184" s="124"/>
      <c r="P184" s="124"/>
      <c r="Q184" s="124"/>
    </row>
    <row r="185" spans="1:17">
      <c r="A185" s="199"/>
      <c r="B185" s="199"/>
      <c r="C185" s="124"/>
      <c r="D185" s="124"/>
      <c r="E185" s="124"/>
      <c r="F185" s="124"/>
      <c r="G185" s="124"/>
      <c r="H185" s="124"/>
      <c r="I185" s="124"/>
      <c r="J185" s="124"/>
      <c r="K185" s="124"/>
      <c r="L185" s="124"/>
      <c r="M185" s="124"/>
      <c r="N185" s="124"/>
      <c r="O185" s="124"/>
      <c r="P185" s="124"/>
      <c r="Q185" s="124"/>
    </row>
    <row r="186" spans="1:17">
      <c r="A186" s="199"/>
      <c r="B186" s="199"/>
      <c r="C186" s="124"/>
      <c r="D186" s="124"/>
      <c r="E186" s="124"/>
      <c r="F186" s="124"/>
      <c r="G186" s="124"/>
      <c r="H186" s="124"/>
      <c r="I186" s="124"/>
      <c r="J186" s="124"/>
      <c r="K186" s="124"/>
      <c r="L186" s="124"/>
      <c r="M186" s="124"/>
      <c r="N186" s="124"/>
      <c r="O186" s="124"/>
      <c r="P186" s="124"/>
      <c r="Q186" s="124"/>
    </row>
    <row r="187" spans="1:17">
      <c r="A187" s="199"/>
      <c r="B187" s="199"/>
      <c r="C187" s="124"/>
      <c r="D187" s="124"/>
      <c r="E187" s="124"/>
      <c r="F187" s="124"/>
      <c r="G187" s="124"/>
      <c r="H187" s="124"/>
      <c r="I187" s="124"/>
      <c r="J187" s="124"/>
      <c r="K187" s="124"/>
      <c r="L187" s="124"/>
      <c r="M187" s="124"/>
      <c r="N187" s="124"/>
      <c r="O187" s="124"/>
      <c r="P187" s="124"/>
      <c r="Q187" s="124"/>
    </row>
    <row r="188" spans="1:17">
      <c r="A188" s="199"/>
      <c r="B188" s="199"/>
      <c r="C188" s="124"/>
      <c r="D188" s="124"/>
      <c r="E188" s="124"/>
      <c r="F188" s="124"/>
      <c r="G188" s="124"/>
      <c r="H188" s="124"/>
      <c r="I188" s="124"/>
      <c r="J188" s="124"/>
      <c r="K188" s="124"/>
      <c r="L188" s="124"/>
      <c r="M188" s="124"/>
      <c r="N188" s="124"/>
      <c r="O188" s="124"/>
      <c r="P188" s="124"/>
      <c r="Q188" s="124"/>
    </row>
    <row r="189" spans="1:17">
      <c r="A189" s="199"/>
      <c r="B189" s="199"/>
      <c r="C189" s="124"/>
      <c r="D189" s="124"/>
      <c r="E189" s="124"/>
      <c r="F189" s="124"/>
      <c r="G189" s="124"/>
      <c r="H189" s="124"/>
      <c r="I189" s="124"/>
      <c r="J189" s="124"/>
      <c r="K189" s="124"/>
      <c r="L189" s="124"/>
      <c r="M189" s="124"/>
      <c r="N189" s="124"/>
      <c r="O189" s="124"/>
      <c r="P189" s="124"/>
      <c r="Q189" s="124"/>
    </row>
    <row r="190" spans="1:17">
      <c r="A190" s="199"/>
      <c r="B190" s="199"/>
      <c r="C190" s="124"/>
      <c r="D190" s="124"/>
      <c r="E190" s="124"/>
      <c r="F190" s="124"/>
      <c r="G190" s="124"/>
      <c r="H190" s="124"/>
      <c r="I190" s="124"/>
      <c r="J190" s="124"/>
      <c r="K190" s="124"/>
      <c r="L190" s="124"/>
      <c r="M190" s="124"/>
      <c r="N190" s="124"/>
      <c r="O190" s="124"/>
      <c r="P190" s="124"/>
      <c r="Q190" s="124"/>
    </row>
    <row r="191" spans="1:17">
      <c r="A191" s="199"/>
      <c r="B191" s="199"/>
      <c r="C191" s="124"/>
      <c r="D191" s="124"/>
      <c r="E191" s="124"/>
      <c r="F191" s="124"/>
      <c r="G191" s="124"/>
      <c r="H191" s="124"/>
      <c r="I191" s="124"/>
      <c r="J191" s="124"/>
      <c r="K191" s="124"/>
      <c r="L191" s="124"/>
      <c r="M191" s="124"/>
      <c r="N191" s="124"/>
      <c r="O191" s="124"/>
      <c r="P191" s="124"/>
      <c r="Q191" s="124"/>
    </row>
    <row r="192" spans="1:17">
      <c r="A192" s="199"/>
      <c r="B192" s="199"/>
      <c r="C192" s="124"/>
      <c r="D192" s="124"/>
      <c r="E192" s="124"/>
      <c r="F192" s="124"/>
      <c r="G192" s="124"/>
      <c r="H192" s="124"/>
      <c r="I192" s="124"/>
      <c r="J192" s="124"/>
      <c r="K192" s="124"/>
      <c r="L192" s="124"/>
      <c r="M192" s="124"/>
      <c r="N192" s="124"/>
      <c r="O192" s="124"/>
      <c r="P192" s="124"/>
      <c r="Q192" s="124"/>
    </row>
    <row r="193" spans="1:17">
      <c r="A193" s="199"/>
      <c r="B193" s="199"/>
      <c r="C193" s="124"/>
      <c r="D193" s="124"/>
      <c r="E193" s="124"/>
      <c r="F193" s="124"/>
      <c r="G193" s="124"/>
      <c r="H193" s="124"/>
      <c r="I193" s="124"/>
      <c r="J193" s="124"/>
      <c r="K193" s="124"/>
      <c r="L193" s="124"/>
      <c r="M193" s="124"/>
      <c r="N193" s="124"/>
      <c r="O193" s="124"/>
      <c r="P193" s="124"/>
      <c r="Q193" s="124"/>
    </row>
    <row r="194" spans="1:17">
      <c r="A194" s="199"/>
      <c r="B194" s="199"/>
      <c r="C194" s="124"/>
      <c r="D194" s="124"/>
      <c r="E194" s="124"/>
      <c r="F194" s="124"/>
      <c r="G194" s="124"/>
      <c r="H194" s="124"/>
      <c r="I194" s="124"/>
      <c r="J194" s="124"/>
      <c r="K194" s="124"/>
      <c r="L194" s="124"/>
      <c r="M194" s="124"/>
      <c r="N194" s="124"/>
      <c r="O194" s="124"/>
      <c r="P194" s="124"/>
      <c r="Q194" s="124"/>
    </row>
    <row r="195" spans="1:17">
      <c r="A195" s="199"/>
      <c r="B195" s="199"/>
      <c r="C195" s="124"/>
      <c r="D195" s="124"/>
      <c r="E195" s="124"/>
      <c r="F195" s="124"/>
      <c r="G195" s="124"/>
      <c r="H195" s="124"/>
      <c r="I195" s="124"/>
      <c r="J195" s="124"/>
      <c r="K195" s="124"/>
      <c r="L195" s="124"/>
      <c r="M195" s="124"/>
      <c r="N195" s="124"/>
      <c r="O195" s="124"/>
      <c r="P195" s="124"/>
      <c r="Q195" s="124"/>
    </row>
    <row r="196" spans="1:17">
      <c r="A196" s="199"/>
      <c r="B196" s="199"/>
      <c r="C196" s="124"/>
      <c r="D196" s="124"/>
      <c r="E196" s="124"/>
      <c r="F196" s="124"/>
      <c r="G196" s="124"/>
      <c r="H196" s="124"/>
      <c r="I196" s="124"/>
      <c r="J196" s="124"/>
      <c r="K196" s="124"/>
      <c r="L196" s="124"/>
      <c r="M196" s="124"/>
      <c r="N196" s="124"/>
      <c r="O196" s="124"/>
      <c r="P196" s="124"/>
      <c r="Q196" s="124"/>
    </row>
    <row r="197" spans="1:17">
      <c r="A197" s="199"/>
      <c r="B197" s="199"/>
      <c r="C197" s="124"/>
      <c r="D197" s="124"/>
      <c r="E197" s="124"/>
      <c r="F197" s="124"/>
      <c r="G197" s="124"/>
      <c r="H197" s="124"/>
      <c r="I197" s="124"/>
      <c r="J197" s="124"/>
      <c r="K197" s="124"/>
      <c r="L197" s="124"/>
      <c r="M197" s="124"/>
      <c r="N197" s="124"/>
      <c r="O197" s="124"/>
      <c r="P197" s="124"/>
      <c r="Q197" s="124"/>
    </row>
    <row r="198" spans="1:17">
      <c r="A198" s="199"/>
      <c r="B198" s="199"/>
      <c r="C198" s="124"/>
      <c r="D198" s="124"/>
      <c r="E198" s="124"/>
      <c r="F198" s="124"/>
      <c r="G198" s="124"/>
      <c r="H198" s="124"/>
      <c r="I198" s="124"/>
      <c r="J198" s="124"/>
      <c r="K198" s="124"/>
      <c r="L198" s="124"/>
      <c r="M198" s="124"/>
      <c r="N198" s="124"/>
      <c r="O198" s="124"/>
      <c r="P198" s="124"/>
      <c r="Q198" s="124"/>
    </row>
    <row r="199" spans="1:17">
      <c r="A199" s="199"/>
      <c r="B199" s="199"/>
      <c r="C199" s="124"/>
      <c r="D199" s="124"/>
      <c r="E199" s="124"/>
      <c r="F199" s="124"/>
      <c r="G199" s="124"/>
      <c r="H199" s="124"/>
      <c r="I199" s="124"/>
      <c r="J199" s="124"/>
      <c r="K199" s="124"/>
      <c r="L199" s="124"/>
      <c r="M199" s="124"/>
      <c r="N199" s="124"/>
      <c r="O199" s="124"/>
      <c r="P199" s="124"/>
      <c r="Q199" s="124"/>
    </row>
    <row r="200" spans="1:17">
      <c r="A200" s="199"/>
      <c r="B200" s="199"/>
      <c r="C200" s="124"/>
      <c r="D200" s="124"/>
      <c r="E200" s="124"/>
      <c r="F200" s="124"/>
      <c r="G200" s="124"/>
      <c r="H200" s="124"/>
      <c r="I200" s="124"/>
      <c r="J200" s="124"/>
      <c r="K200" s="124"/>
      <c r="L200" s="124"/>
      <c r="M200" s="124"/>
      <c r="N200" s="124"/>
      <c r="O200" s="124"/>
      <c r="P200" s="124"/>
      <c r="Q200" s="124"/>
    </row>
    <row r="201" spans="1:17">
      <c r="A201" s="199"/>
      <c r="B201" s="199"/>
      <c r="C201" s="124"/>
      <c r="D201" s="124"/>
      <c r="E201" s="124"/>
      <c r="F201" s="124"/>
      <c r="G201" s="124"/>
      <c r="H201" s="124"/>
      <c r="I201" s="124"/>
      <c r="J201" s="124"/>
      <c r="K201" s="124"/>
      <c r="L201" s="124"/>
      <c r="M201" s="124"/>
      <c r="N201" s="124"/>
      <c r="O201" s="124"/>
      <c r="P201" s="124"/>
      <c r="Q201" s="124"/>
    </row>
    <row r="202" spans="1:17">
      <c r="A202" s="199"/>
      <c r="B202" s="199"/>
      <c r="C202" s="124"/>
      <c r="D202" s="124"/>
      <c r="E202" s="124"/>
      <c r="F202" s="124"/>
      <c r="G202" s="124"/>
      <c r="H202" s="124"/>
      <c r="I202" s="124"/>
      <c r="J202" s="124"/>
      <c r="K202" s="124"/>
      <c r="L202" s="124"/>
      <c r="M202" s="124"/>
      <c r="N202" s="124"/>
      <c r="O202" s="124"/>
      <c r="P202" s="124"/>
      <c r="Q202" s="124"/>
    </row>
    <row r="203" spans="1:17">
      <c r="A203" s="199"/>
      <c r="B203" s="199"/>
      <c r="C203" s="124"/>
      <c r="D203" s="124"/>
      <c r="E203" s="124"/>
      <c r="F203" s="124"/>
      <c r="G203" s="124"/>
      <c r="H203" s="124"/>
      <c r="I203" s="124"/>
      <c r="J203" s="124"/>
      <c r="K203" s="124"/>
      <c r="L203" s="124"/>
      <c r="M203" s="124"/>
      <c r="N203" s="124"/>
      <c r="O203" s="124"/>
      <c r="P203" s="124"/>
      <c r="Q203" s="124"/>
    </row>
    <row r="204" spans="1:17">
      <c r="A204" s="199"/>
      <c r="B204" s="199"/>
      <c r="C204" s="124"/>
      <c r="D204" s="124"/>
      <c r="E204" s="124"/>
      <c r="F204" s="124"/>
      <c r="G204" s="124"/>
      <c r="H204" s="124"/>
      <c r="I204" s="124"/>
      <c r="J204" s="124"/>
      <c r="K204" s="124"/>
      <c r="L204" s="124"/>
      <c r="M204" s="124"/>
      <c r="N204" s="124"/>
      <c r="O204" s="124"/>
      <c r="P204" s="124"/>
      <c r="Q204" s="124"/>
    </row>
    <row r="205" spans="1:17">
      <c r="A205" s="199"/>
      <c r="B205" s="199"/>
      <c r="C205" s="124"/>
      <c r="D205" s="124"/>
      <c r="E205" s="124"/>
      <c r="F205" s="124"/>
      <c r="G205" s="124"/>
      <c r="H205" s="124"/>
      <c r="I205" s="124"/>
      <c r="J205" s="124"/>
      <c r="K205" s="124"/>
      <c r="L205" s="124"/>
      <c r="M205" s="124"/>
      <c r="N205" s="124"/>
      <c r="O205" s="124"/>
      <c r="P205" s="124"/>
      <c r="Q205" s="124"/>
    </row>
    <row r="206" spans="1:17">
      <c r="A206" s="199"/>
      <c r="B206" s="199"/>
      <c r="C206" s="124"/>
      <c r="D206" s="124"/>
      <c r="E206" s="124"/>
      <c r="F206" s="124"/>
      <c r="G206" s="124"/>
      <c r="H206" s="124"/>
      <c r="I206" s="124"/>
      <c r="J206" s="124"/>
      <c r="K206" s="124"/>
      <c r="L206" s="124"/>
      <c r="M206" s="124"/>
      <c r="N206" s="124"/>
      <c r="O206" s="124"/>
      <c r="P206" s="124"/>
      <c r="Q206" s="124"/>
    </row>
    <row r="207" spans="1:17">
      <c r="A207" s="199"/>
      <c r="B207" s="199"/>
      <c r="C207" s="124"/>
      <c r="D207" s="124"/>
      <c r="E207" s="124"/>
      <c r="F207" s="124"/>
      <c r="G207" s="124"/>
      <c r="H207" s="124"/>
      <c r="I207" s="124"/>
      <c r="J207" s="124"/>
      <c r="K207" s="124"/>
      <c r="L207" s="124"/>
      <c r="M207" s="124"/>
      <c r="N207" s="124"/>
      <c r="O207" s="124"/>
      <c r="P207" s="124"/>
      <c r="Q207" s="124"/>
    </row>
    <row r="208" spans="1:17">
      <c r="A208" s="199"/>
      <c r="B208" s="199"/>
      <c r="C208" s="124"/>
      <c r="D208" s="124"/>
      <c r="E208" s="124"/>
      <c r="F208" s="124"/>
      <c r="G208" s="124"/>
      <c r="H208" s="124"/>
      <c r="I208" s="124"/>
      <c r="J208" s="124"/>
      <c r="K208" s="124"/>
      <c r="L208" s="124"/>
      <c r="M208" s="124"/>
      <c r="N208" s="124"/>
      <c r="O208" s="124"/>
      <c r="P208" s="124"/>
      <c r="Q208" s="124"/>
    </row>
    <row r="209" spans="1:17">
      <c r="A209" s="199"/>
      <c r="B209" s="199"/>
      <c r="C209" s="124"/>
      <c r="D209" s="124"/>
      <c r="E209" s="124"/>
      <c r="F209" s="124"/>
      <c r="G209" s="124"/>
      <c r="H209" s="124"/>
      <c r="I209" s="124"/>
      <c r="J209" s="124"/>
      <c r="K209" s="124"/>
      <c r="L209" s="124"/>
      <c r="M209" s="124"/>
      <c r="N209" s="124"/>
      <c r="O209" s="124"/>
      <c r="P209" s="124"/>
      <c r="Q209" s="124"/>
    </row>
    <row r="210" spans="1:17">
      <c r="A210" s="199"/>
      <c r="B210" s="199"/>
      <c r="C210" s="124"/>
      <c r="D210" s="124"/>
      <c r="E210" s="124"/>
      <c r="F210" s="124"/>
      <c r="G210" s="124"/>
      <c r="H210" s="124"/>
      <c r="I210" s="124"/>
      <c r="J210" s="124"/>
      <c r="K210" s="124"/>
      <c r="L210" s="124"/>
      <c r="M210" s="124"/>
      <c r="N210" s="124"/>
      <c r="O210" s="124"/>
      <c r="P210" s="124"/>
      <c r="Q210" s="124"/>
    </row>
    <row r="211" spans="1:17">
      <c r="A211" s="199"/>
      <c r="B211" s="199"/>
      <c r="C211" s="124"/>
      <c r="D211" s="124"/>
      <c r="E211" s="124"/>
      <c r="F211" s="124"/>
      <c r="G211" s="124"/>
      <c r="H211" s="124"/>
      <c r="I211" s="124"/>
      <c r="J211" s="124"/>
      <c r="K211" s="124"/>
      <c r="L211" s="124"/>
      <c r="M211" s="124"/>
      <c r="N211" s="124"/>
      <c r="O211" s="124"/>
      <c r="P211" s="124"/>
      <c r="Q211" s="124"/>
    </row>
    <row r="212" spans="1:17">
      <c r="A212" s="199"/>
      <c r="B212" s="199"/>
      <c r="C212" s="124"/>
      <c r="D212" s="124"/>
      <c r="E212" s="124"/>
      <c r="F212" s="124"/>
      <c r="G212" s="124"/>
      <c r="H212" s="124"/>
      <c r="I212" s="124"/>
      <c r="J212" s="124"/>
      <c r="K212" s="124"/>
      <c r="L212" s="124"/>
      <c r="M212" s="124"/>
      <c r="N212" s="124"/>
      <c r="O212" s="124"/>
      <c r="P212" s="124"/>
      <c r="Q212" s="124"/>
    </row>
    <row r="213" spans="1:17">
      <c r="A213" s="199"/>
      <c r="B213" s="199"/>
      <c r="C213" s="124"/>
      <c r="D213" s="124"/>
      <c r="E213" s="124"/>
      <c r="F213" s="124"/>
      <c r="G213" s="124"/>
      <c r="H213" s="124"/>
      <c r="I213" s="124"/>
      <c r="J213" s="124"/>
      <c r="K213" s="124"/>
      <c r="L213" s="124"/>
      <c r="M213" s="124"/>
      <c r="N213" s="124"/>
      <c r="O213" s="124"/>
      <c r="P213" s="124"/>
      <c r="Q213" s="124"/>
    </row>
    <row r="214" spans="1:17">
      <c r="A214" s="199"/>
      <c r="B214" s="199"/>
      <c r="C214" s="124"/>
      <c r="D214" s="124"/>
      <c r="E214" s="124"/>
      <c r="F214" s="124"/>
      <c r="G214" s="124"/>
      <c r="H214" s="124"/>
      <c r="I214" s="124"/>
      <c r="J214" s="124"/>
      <c r="K214" s="124"/>
      <c r="L214" s="124"/>
      <c r="M214" s="124"/>
      <c r="N214" s="124"/>
      <c r="O214" s="124"/>
      <c r="P214" s="124"/>
      <c r="Q214" s="124"/>
    </row>
    <row r="215" spans="1:17">
      <c r="A215" s="199"/>
      <c r="B215" s="199"/>
      <c r="C215" s="124"/>
      <c r="D215" s="124"/>
      <c r="E215" s="124"/>
      <c r="F215" s="124"/>
      <c r="G215" s="124"/>
      <c r="H215" s="124"/>
      <c r="I215" s="124"/>
      <c r="J215" s="124"/>
      <c r="K215" s="124"/>
      <c r="L215" s="124"/>
      <c r="M215" s="124"/>
      <c r="N215" s="124"/>
      <c r="O215" s="124"/>
      <c r="P215" s="124"/>
      <c r="Q215" s="124"/>
    </row>
    <row r="216" spans="1:17">
      <c r="A216" s="199"/>
      <c r="B216" s="199"/>
      <c r="C216" s="124"/>
      <c r="D216" s="124"/>
      <c r="E216" s="124"/>
      <c r="F216" s="124"/>
      <c r="G216" s="124"/>
      <c r="H216" s="124"/>
      <c r="I216" s="124"/>
      <c r="J216" s="124"/>
      <c r="K216" s="124"/>
      <c r="L216" s="124"/>
      <c r="M216" s="124"/>
      <c r="N216" s="124"/>
      <c r="O216" s="124"/>
      <c r="P216" s="124"/>
      <c r="Q216" s="124"/>
    </row>
    <row r="217" spans="1:17">
      <c r="A217" s="199"/>
      <c r="B217" s="199"/>
      <c r="C217" s="124"/>
      <c r="D217" s="124"/>
      <c r="E217" s="124"/>
      <c r="F217" s="124"/>
      <c r="G217" s="124"/>
      <c r="H217" s="124"/>
      <c r="I217" s="124"/>
      <c r="J217" s="124"/>
      <c r="K217" s="124"/>
      <c r="L217" s="124"/>
      <c r="M217" s="124"/>
      <c r="N217" s="124"/>
      <c r="O217" s="124"/>
      <c r="P217" s="124"/>
      <c r="Q217" s="124"/>
    </row>
    <row r="218" spans="1:17">
      <c r="A218" s="199"/>
      <c r="B218" s="199"/>
      <c r="C218" s="124"/>
      <c r="D218" s="124"/>
      <c r="E218" s="124"/>
      <c r="F218" s="124"/>
      <c r="G218" s="124"/>
      <c r="H218" s="124"/>
      <c r="I218" s="124"/>
      <c r="J218" s="124"/>
      <c r="K218" s="124"/>
      <c r="L218" s="124"/>
      <c r="M218" s="124"/>
      <c r="N218" s="124"/>
      <c r="O218" s="124"/>
      <c r="P218" s="124"/>
      <c r="Q218" s="124"/>
    </row>
    <row r="219" spans="1:17">
      <c r="A219" s="199"/>
      <c r="B219" s="199"/>
      <c r="C219" s="124"/>
      <c r="D219" s="124"/>
      <c r="E219" s="124"/>
      <c r="F219" s="124"/>
      <c r="G219" s="124"/>
      <c r="H219" s="124"/>
      <c r="I219" s="124"/>
      <c r="J219" s="124"/>
      <c r="K219" s="124"/>
      <c r="L219" s="124"/>
      <c r="M219" s="124"/>
      <c r="N219" s="124"/>
      <c r="O219" s="124"/>
      <c r="P219" s="124"/>
      <c r="Q219" s="124"/>
    </row>
    <row r="220" spans="1:17">
      <c r="A220" s="199"/>
      <c r="B220" s="199"/>
      <c r="C220" s="124"/>
      <c r="D220" s="124"/>
      <c r="E220" s="124"/>
      <c r="F220" s="124"/>
      <c r="G220" s="124"/>
      <c r="H220" s="124"/>
      <c r="I220" s="124"/>
      <c r="J220" s="124"/>
      <c r="K220" s="124"/>
      <c r="L220" s="124"/>
      <c r="M220" s="124"/>
      <c r="N220" s="124"/>
      <c r="O220" s="124"/>
      <c r="P220" s="124"/>
      <c r="Q220" s="124"/>
    </row>
    <row r="221" spans="1:17">
      <c r="A221" s="199"/>
      <c r="B221" s="199"/>
      <c r="C221" s="124"/>
      <c r="D221" s="124"/>
      <c r="E221" s="124"/>
      <c r="F221" s="124"/>
      <c r="G221" s="124"/>
      <c r="H221" s="124"/>
      <c r="I221" s="124"/>
      <c r="J221" s="124"/>
      <c r="K221" s="124"/>
      <c r="L221" s="124"/>
      <c r="M221" s="124"/>
      <c r="N221" s="124"/>
      <c r="O221" s="124"/>
      <c r="P221" s="124"/>
      <c r="Q221" s="124"/>
    </row>
    <row r="222" spans="1:17">
      <c r="A222" s="199"/>
      <c r="B222" s="199"/>
      <c r="C222" s="124"/>
      <c r="D222" s="124"/>
      <c r="E222" s="124"/>
      <c r="F222" s="124"/>
      <c r="G222" s="124"/>
      <c r="H222" s="124"/>
      <c r="I222" s="124"/>
      <c r="J222" s="124"/>
      <c r="K222" s="124"/>
      <c r="L222" s="124"/>
      <c r="M222" s="124"/>
      <c r="N222" s="124"/>
      <c r="O222" s="124"/>
      <c r="P222" s="124"/>
      <c r="Q222" s="124"/>
    </row>
    <row r="223" spans="1:17">
      <c r="A223" s="199"/>
      <c r="B223" s="199"/>
      <c r="C223" s="124"/>
      <c r="D223" s="124"/>
      <c r="E223" s="124"/>
      <c r="F223" s="124"/>
      <c r="G223" s="124"/>
      <c r="H223" s="124"/>
      <c r="I223" s="124"/>
      <c r="J223" s="124"/>
      <c r="K223" s="124"/>
      <c r="L223" s="124"/>
      <c r="M223" s="124"/>
      <c r="N223" s="124"/>
      <c r="O223" s="124"/>
      <c r="P223" s="124"/>
      <c r="Q223" s="124"/>
    </row>
    <row r="224" spans="1:17">
      <c r="A224" s="199"/>
      <c r="B224" s="199"/>
      <c r="C224" s="124"/>
      <c r="D224" s="124"/>
      <c r="E224" s="124"/>
      <c r="F224" s="124"/>
      <c r="G224" s="124"/>
      <c r="H224" s="124"/>
      <c r="I224" s="124"/>
      <c r="J224" s="124"/>
      <c r="K224" s="124"/>
      <c r="L224" s="124"/>
      <c r="M224" s="124"/>
      <c r="N224" s="124"/>
      <c r="O224" s="124"/>
      <c r="P224" s="124"/>
      <c r="Q224" s="124"/>
    </row>
    <row r="225" spans="1:17">
      <c r="A225" s="199"/>
      <c r="B225" s="199"/>
      <c r="C225" s="124"/>
      <c r="D225" s="124"/>
      <c r="E225" s="124"/>
      <c r="F225" s="124"/>
      <c r="G225" s="124"/>
      <c r="H225" s="124"/>
      <c r="I225" s="124"/>
      <c r="J225" s="124"/>
      <c r="K225" s="124"/>
      <c r="L225" s="124"/>
      <c r="M225" s="124"/>
      <c r="N225" s="124"/>
      <c r="O225" s="124"/>
      <c r="P225" s="124"/>
      <c r="Q225" s="124"/>
    </row>
    <row r="226" spans="1:17">
      <c r="A226" s="199"/>
      <c r="B226" s="199"/>
      <c r="C226" s="124"/>
      <c r="D226" s="124"/>
      <c r="E226" s="124"/>
      <c r="F226" s="124"/>
      <c r="G226" s="124"/>
      <c r="H226" s="124"/>
      <c r="I226" s="124"/>
      <c r="J226" s="124"/>
      <c r="K226" s="124"/>
      <c r="L226" s="124"/>
      <c r="M226" s="124"/>
      <c r="N226" s="124"/>
      <c r="O226" s="124"/>
      <c r="P226" s="124"/>
      <c r="Q226" s="124"/>
    </row>
    <row r="227" spans="1:17">
      <c r="A227" s="199"/>
      <c r="B227" s="199"/>
      <c r="C227" s="124"/>
      <c r="D227" s="124"/>
      <c r="E227" s="124"/>
      <c r="F227" s="124"/>
      <c r="G227" s="124"/>
      <c r="H227" s="124"/>
      <c r="I227" s="124"/>
      <c r="J227" s="124"/>
      <c r="K227" s="124"/>
      <c r="L227" s="124"/>
      <c r="M227" s="124"/>
      <c r="N227" s="124"/>
      <c r="O227" s="124"/>
      <c r="P227" s="124"/>
      <c r="Q227" s="124"/>
    </row>
    <row r="228" spans="1:17">
      <c r="A228" s="199"/>
      <c r="B228" s="199"/>
      <c r="C228" s="124"/>
      <c r="D228" s="124"/>
      <c r="E228" s="124"/>
      <c r="F228" s="124"/>
      <c r="G228" s="124"/>
      <c r="H228" s="124"/>
      <c r="I228" s="124"/>
      <c r="J228" s="124"/>
      <c r="K228" s="124"/>
      <c r="L228" s="124"/>
      <c r="M228" s="124"/>
      <c r="N228" s="124"/>
      <c r="O228" s="124"/>
      <c r="P228" s="124"/>
      <c r="Q228" s="124"/>
    </row>
    <row r="229" spans="1:17">
      <c r="A229" s="199"/>
      <c r="B229" s="199"/>
      <c r="C229" s="124"/>
      <c r="D229" s="124"/>
      <c r="E229" s="124"/>
      <c r="F229" s="124"/>
      <c r="G229" s="124"/>
      <c r="H229" s="124"/>
      <c r="I229" s="124"/>
      <c r="J229" s="124"/>
      <c r="K229" s="124"/>
      <c r="L229" s="124"/>
      <c r="M229" s="124"/>
      <c r="N229" s="124"/>
      <c r="O229" s="124"/>
      <c r="P229" s="124"/>
      <c r="Q229" s="124"/>
    </row>
    <row r="230" spans="1:17">
      <c r="A230" s="199"/>
      <c r="B230" s="199"/>
      <c r="C230" s="124"/>
      <c r="D230" s="124"/>
      <c r="E230" s="124"/>
      <c r="F230" s="124"/>
      <c r="G230" s="124"/>
      <c r="H230" s="124"/>
      <c r="I230" s="124"/>
      <c r="J230" s="124"/>
      <c r="K230" s="124"/>
      <c r="L230" s="124"/>
      <c r="M230" s="124"/>
      <c r="N230" s="124"/>
      <c r="O230" s="124"/>
      <c r="P230" s="124"/>
      <c r="Q230" s="124"/>
    </row>
    <row r="231" spans="1:17">
      <c r="A231" s="199"/>
      <c r="B231" s="199"/>
      <c r="C231" s="124"/>
      <c r="D231" s="124"/>
      <c r="E231" s="124"/>
      <c r="F231" s="124"/>
      <c r="G231" s="124"/>
      <c r="H231" s="124"/>
      <c r="I231" s="124"/>
      <c r="J231" s="124"/>
      <c r="K231" s="124"/>
      <c r="L231" s="124"/>
      <c r="M231" s="124"/>
      <c r="N231" s="124"/>
      <c r="O231" s="124"/>
      <c r="P231" s="124"/>
      <c r="Q231" s="124"/>
    </row>
    <row r="232" spans="1:17">
      <c r="A232" s="199"/>
      <c r="B232" s="199"/>
      <c r="C232" s="124"/>
      <c r="D232" s="124"/>
      <c r="E232" s="124"/>
      <c r="F232" s="124"/>
      <c r="G232" s="124"/>
      <c r="H232" s="124"/>
      <c r="I232" s="124"/>
      <c r="J232" s="124"/>
      <c r="K232" s="124"/>
      <c r="L232" s="124"/>
      <c r="M232" s="124"/>
      <c r="N232" s="124"/>
      <c r="O232" s="124"/>
      <c r="P232" s="124"/>
      <c r="Q232" s="124"/>
    </row>
    <row r="233" spans="1:17">
      <c r="A233" s="199"/>
      <c r="B233" s="199"/>
      <c r="C233" s="124"/>
      <c r="D233" s="124"/>
      <c r="E233" s="124"/>
      <c r="F233" s="124"/>
      <c r="G233" s="124"/>
      <c r="H233" s="124"/>
      <c r="I233" s="124"/>
      <c r="J233" s="124"/>
      <c r="K233" s="124"/>
      <c r="L233" s="124"/>
      <c r="M233" s="124"/>
      <c r="N233" s="124"/>
      <c r="O233" s="124"/>
      <c r="P233" s="124"/>
      <c r="Q233" s="124"/>
    </row>
    <row r="234" spans="1:17">
      <c r="A234" s="199"/>
      <c r="B234" s="199"/>
      <c r="C234" s="124"/>
      <c r="D234" s="124"/>
      <c r="E234" s="124"/>
      <c r="F234" s="124"/>
      <c r="G234" s="124"/>
      <c r="H234" s="124"/>
      <c r="I234" s="124"/>
      <c r="J234" s="124"/>
      <c r="K234" s="124"/>
      <c r="L234" s="124"/>
      <c r="M234" s="124"/>
      <c r="N234" s="124"/>
      <c r="O234" s="124"/>
      <c r="P234" s="124"/>
      <c r="Q234" s="124"/>
    </row>
    <row r="235" spans="1:17">
      <c r="A235" s="199"/>
      <c r="B235" s="199"/>
      <c r="C235" s="124"/>
      <c r="D235" s="124"/>
      <c r="E235" s="124"/>
      <c r="F235" s="124"/>
      <c r="G235" s="124"/>
      <c r="H235" s="124"/>
      <c r="I235" s="124"/>
      <c r="J235" s="124"/>
      <c r="K235" s="124"/>
      <c r="L235" s="124"/>
      <c r="M235" s="124"/>
      <c r="N235" s="124"/>
      <c r="O235" s="124"/>
      <c r="P235" s="124"/>
      <c r="Q235" s="124"/>
    </row>
    <row r="236" spans="1:17">
      <c r="A236" s="199"/>
      <c r="B236" s="199"/>
      <c r="C236" s="124"/>
      <c r="D236" s="124"/>
      <c r="E236" s="124"/>
      <c r="F236" s="124"/>
      <c r="G236" s="124"/>
      <c r="H236" s="124"/>
      <c r="I236" s="124"/>
      <c r="J236" s="124"/>
      <c r="K236" s="124"/>
      <c r="L236" s="124"/>
      <c r="M236" s="124"/>
      <c r="N236" s="124"/>
      <c r="O236" s="124"/>
      <c r="P236" s="124"/>
      <c r="Q236" s="124"/>
    </row>
    <row r="237" spans="1:17">
      <c r="A237" s="199"/>
      <c r="B237" s="199"/>
      <c r="C237" s="124"/>
      <c r="D237" s="124"/>
      <c r="E237" s="124"/>
      <c r="F237" s="124"/>
      <c r="G237" s="124"/>
      <c r="H237" s="124"/>
      <c r="I237" s="124"/>
      <c r="J237" s="124"/>
      <c r="K237" s="124"/>
      <c r="L237" s="124"/>
      <c r="M237" s="124"/>
      <c r="N237" s="124"/>
      <c r="O237" s="124"/>
      <c r="P237" s="124"/>
      <c r="Q237" s="124"/>
    </row>
    <row r="238" spans="1:17">
      <c r="A238" s="199"/>
      <c r="B238" s="199"/>
      <c r="C238" s="124"/>
      <c r="D238" s="124"/>
      <c r="E238" s="124"/>
      <c r="F238" s="124"/>
      <c r="G238" s="124"/>
      <c r="H238" s="124"/>
      <c r="I238" s="124"/>
      <c r="J238" s="124"/>
      <c r="K238" s="124"/>
      <c r="L238" s="124"/>
      <c r="M238" s="124"/>
      <c r="N238" s="124"/>
      <c r="O238" s="124"/>
      <c r="P238" s="124"/>
      <c r="Q238" s="124"/>
    </row>
    <row r="239" spans="1:17">
      <c r="A239" s="199"/>
      <c r="B239" s="199"/>
      <c r="C239" s="124"/>
      <c r="D239" s="124"/>
      <c r="E239" s="124"/>
      <c r="F239" s="124"/>
      <c r="G239" s="124"/>
      <c r="H239" s="124"/>
      <c r="I239" s="124"/>
      <c r="J239" s="124"/>
      <c r="K239" s="124"/>
      <c r="L239" s="124"/>
      <c r="M239" s="124"/>
      <c r="N239" s="124"/>
      <c r="O239" s="124"/>
      <c r="P239" s="124"/>
      <c r="Q239" s="124"/>
    </row>
    <row r="240" spans="1:17">
      <c r="A240" s="199"/>
      <c r="B240" s="199"/>
      <c r="C240" s="124"/>
      <c r="D240" s="124"/>
      <c r="E240" s="124"/>
      <c r="F240" s="124"/>
      <c r="G240" s="124"/>
      <c r="H240" s="124"/>
      <c r="I240" s="124"/>
      <c r="J240" s="124"/>
      <c r="K240" s="124"/>
      <c r="L240" s="124"/>
      <c r="M240" s="124"/>
      <c r="N240" s="124"/>
      <c r="O240" s="124"/>
      <c r="P240" s="124"/>
      <c r="Q240" s="124"/>
    </row>
    <row r="241" spans="1:17">
      <c r="A241" s="199"/>
      <c r="B241" s="199"/>
      <c r="C241" s="124"/>
      <c r="D241" s="124"/>
      <c r="E241" s="124"/>
      <c r="F241" s="124"/>
      <c r="G241" s="124"/>
      <c r="H241" s="124"/>
      <c r="I241" s="124"/>
      <c r="J241" s="124"/>
      <c r="K241" s="124"/>
      <c r="L241" s="124"/>
      <c r="M241" s="124"/>
      <c r="N241" s="124"/>
      <c r="O241" s="124"/>
      <c r="P241" s="124"/>
      <c r="Q241" s="124"/>
    </row>
    <row r="242" spans="1:17">
      <c r="A242" s="199"/>
      <c r="B242" s="199"/>
      <c r="C242" s="124"/>
      <c r="D242" s="124"/>
      <c r="E242" s="124"/>
      <c r="F242" s="124"/>
      <c r="G242" s="124"/>
      <c r="H242" s="124"/>
      <c r="I242" s="124"/>
      <c r="J242" s="124"/>
      <c r="K242" s="124"/>
      <c r="L242" s="124"/>
      <c r="M242" s="124"/>
      <c r="N242" s="124"/>
      <c r="O242" s="124"/>
      <c r="P242" s="124"/>
      <c r="Q242" s="124"/>
    </row>
    <row r="243" spans="1:17">
      <c r="A243" s="199"/>
      <c r="B243" s="199"/>
      <c r="C243" s="124"/>
      <c r="D243" s="124"/>
      <c r="E243" s="124"/>
      <c r="F243" s="124"/>
      <c r="G243" s="124"/>
      <c r="H243" s="124"/>
      <c r="I243" s="124"/>
      <c r="J243" s="124"/>
      <c r="K243" s="124"/>
      <c r="L243" s="124"/>
      <c r="M243" s="124"/>
      <c r="N243" s="124"/>
      <c r="O243" s="124"/>
      <c r="P243" s="124"/>
      <c r="Q243" s="124"/>
    </row>
    <row r="244" spans="1:17">
      <c r="A244" s="199"/>
      <c r="B244" s="199"/>
      <c r="C244" s="124"/>
      <c r="D244" s="124"/>
      <c r="E244" s="124"/>
      <c r="F244" s="124"/>
      <c r="G244" s="124"/>
      <c r="H244" s="124"/>
      <c r="I244" s="124"/>
      <c r="J244" s="124"/>
      <c r="K244" s="124"/>
      <c r="L244" s="124"/>
      <c r="M244" s="124"/>
      <c r="N244" s="124"/>
      <c r="O244" s="124"/>
      <c r="P244" s="124"/>
      <c r="Q244" s="124"/>
    </row>
    <row r="245" spans="1:17">
      <c r="A245" s="199"/>
      <c r="B245" s="199"/>
      <c r="C245" s="124"/>
      <c r="D245" s="124"/>
      <c r="E245" s="124"/>
      <c r="F245" s="124"/>
      <c r="G245" s="124"/>
      <c r="H245" s="124"/>
      <c r="I245" s="124"/>
      <c r="J245" s="124"/>
      <c r="K245" s="124"/>
      <c r="L245" s="124"/>
      <c r="M245" s="124"/>
      <c r="N245" s="124"/>
      <c r="O245" s="124"/>
      <c r="P245" s="124"/>
      <c r="Q245" s="124"/>
    </row>
    <row r="246" spans="1:17">
      <c r="A246" s="199"/>
      <c r="B246" s="199"/>
      <c r="C246" s="124"/>
      <c r="D246" s="124"/>
      <c r="E246" s="124"/>
      <c r="F246" s="124"/>
      <c r="G246" s="124"/>
      <c r="H246" s="124"/>
      <c r="I246" s="124"/>
      <c r="J246" s="124"/>
      <c r="K246" s="124"/>
      <c r="L246" s="124"/>
      <c r="M246" s="124"/>
      <c r="N246" s="124"/>
      <c r="O246" s="124"/>
      <c r="P246" s="124"/>
      <c r="Q246" s="124"/>
    </row>
    <row r="247" spans="1:17">
      <c r="A247" s="199"/>
      <c r="B247" s="199"/>
      <c r="C247" s="124"/>
      <c r="D247" s="124"/>
      <c r="E247" s="124"/>
      <c r="F247" s="124"/>
      <c r="G247" s="124"/>
      <c r="H247" s="124"/>
      <c r="I247" s="124"/>
      <c r="J247" s="124"/>
      <c r="K247" s="124"/>
      <c r="L247" s="124"/>
      <c r="M247" s="124"/>
      <c r="N247" s="124"/>
      <c r="O247" s="124"/>
      <c r="P247" s="124"/>
      <c r="Q247" s="124"/>
    </row>
    <row r="248" spans="1:17">
      <c r="A248" s="199"/>
      <c r="B248" s="199"/>
      <c r="C248" s="124"/>
      <c r="D248" s="124"/>
      <c r="E248" s="124"/>
      <c r="F248" s="124"/>
      <c r="G248" s="124"/>
      <c r="H248" s="124"/>
      <c r="I248" s="124"/>
      <c r="J248" s="124"/>
      <c r="K248" s="124"/>
      <c r="L248" s="124"/>
      <c r="M248" s="124"/>
      <c r="N248" s="124"/>
      <c r="O248" s="124"/>
      <c r="P248" s="124"/>
      <c r="Q248" s="124"/>
    </row>
    <row r="249" spans="1:17">
      <c r="A249" s="199"/>
      <c r="B249" s="199"/>
      <c r="C249" s="124"/>
      <c r="D249" s="124"/>
      <c r="E249" s="124"/>
      <c r="F249" s="124"/>
      <c r="G249" s="124"/>
      <c r="H249" s="124"/>
      <c r="I249" s="124"/>
      <c r="J249" s="124"/>
      <c r="K249" s="124"/>
      <c r="L249" s="124"/>
      <c r="M249" s="124"/>
      <c r="N249" s="124"/>
      <c r="O249" s="124"/>
      <c r="P249" s="124"/>
      <c r="Q249" s="124"/>
    </row>
    <row r="250" spans="1:17">
      <c r="A250" s="199"/>
      <c r="B250" s="199"/>
      <c r="C250" s="124"/>
      <c r="D250" s="124"/>
      <c r="E250" s="124"/>
      <c r="F250" s="124"/>
      <c r="G250" s="124"/>
      <c r="H250" s="124"/>
      <c r="I250" s="124"/>
      <c r="J250" s="124"/>
      <c r="K250" s="124"/>
      <c r="L250" s="124"/>
      <c r="M250" s="124"/>
      <c r="N250" s="124"/>
      <c r="O250" s="124"/>
      <c r="P250" s="124"/>
      <c r="Q250" s="124"/>
    </row>
    <row r="251" spans="1:17">
      <c r="A251" s="199"/>
      <c r="B251" s="199"/>
      <c r="C251" s="124"/>
      <c r="D251" s="124"/>
      <c r="E251" s="124"/>
      <c r="F251" s="124"/>
      <c r="G251" s="124"/>
      <c r="H251" s="124"/>
      <c r="I251" s="124"/>
      <c r="J251" s="124"/>
      <c r="K251" s="124"/>
      <c r="L251" s="124"/>
      <c r="M251" s="124"/>
      <c r="N251" s="124"/>
      <c r="O251" s="124"/>
      <c r="P251" s="124"/>
      <c r="Q251" s="124"/>
    </row>
    <row r="252" spans="1:17">
      <c r="A252" s="199"/>
      <c r="B252" s="199"/>
      <c r="C252" s="124"/>
      <c r="D252" s="124"/>
      <c r="E252" s="124"/>
      <c r="F252" s="124"/>
      <c r="G252" s="124"/>
      <c r="H252" s="124"/>
      <c r="I252" s="124"/>
      <c r="J252" s="124"/>
      <c r="K252" s="124"/>
      <c r="L252" s="124"/>
      <c r="M252" s="124"/>
      <c r="N252" s="124"/>
      <c r="O252" s="124"/>
      <c r="P252" s="124"/>
      <c r="Q252" s="124"/>
    </row>
    <row r="253" spans="1:17">
      <c r="A253" s="199"/>
      <c r="B253" s="199"/>
      <c r="C253" s="124"/>
      <c r="D253" s="124"/>
      <c r="E253" s="124"/>
      <c r="F253" s="124"/>
      <c r="G253" s="124"/>
      <c r="H253" s="124"/>
      <c r="I253" s="124"/>
      <c r="J253" s="124"/>
      <c r="K253" s="124"/>
      <c r="L253" s="124"/>
      <c r="M253" s="124"/>
      <c r="N253" s="124"/>
      <c r="O253" s="124"/>
      <c r="P253" s="124"/>
      <c r="Q253" s="124"/>
    </row>
    <row r="254" spans="1:17">
      <c r="A254" s="199"/>
      <c r="B254" s="199"/>
      <c r="C254" s="124"/>
      <c r="D254" s="124"/>
      <c r="E254" s="124"/>
      <c r="F254" s="124"/>
      <c r="G254" s="124"/>
      <c r="H254" s="124"/>
      <c r="I254" s="124"/>
      <c r="J254" s="124"/>
      <c r="K254" s="124"/>
      <c r="L254" s="124"/>
      <c r="M254" s="124"/>
      <c r="N254" s="124"/>
      <c r="O254" s="124"/>
      <c r="P254" s="124"/>
      <c r="Q254" s="124"/>
    </row>
    <row r="255" spans="1:17">
      <c r="A255" s="199"/>
      <c r="B255" s="199"/>
      <c r="C255" s="124"/>
      <c r="D255" s="124"/>
      <c r="E255" s="124"/>
      <c r="F255" s="124"/>
      <c r="G255" s="124"/>
      <c r="H255" s="124"/>
      <c r="I255" s="124"/>
      <c r="J255" s="124"/>
      <c r="K255" s="124"/>
      <c r="L255" s="124"/>
      <c r="M255" s="124"/>
      <c r="N255" s="124"/>
      <c r="O255" s="124"/>
      <c r="P255" s="124"/>
      <c r="Q255" s="124"/>
    </row>
    <row r="256" spans="1:17">
      <c r="A256" s="199"/>
      <c r="B256" s="199"/>
      <c r="C256" s="124"/>
      <c r="D256" s="124"/>
      <c r="E256" s="124"/>
      <c r="F256" s="124"/>
      <c r="G256" s="124"/>
      <c r="H256" s="124"/>
      <c r="I256" s="124"/>
      <c r="J256" s="124"/>
      <c r="K256" s="124"/>
      <c r="L256" s="124"/>
      <c r="M256" s="124"/>
      <c r="N256" s="124"/>
      <c r="O256" s="124"/>
      <c r="P256" s="124"/>
      <c r="Q256" s="124"/>
    </row>
    <row r="257" spans="1:17">
      <c r="A257" s="199"/>
      <c r="B257" s="199"/>
      <c r="C257" s="124"/>
      <c r="D257" s="124"/>
      <c r="E257" s="124"/>
      <c r="F257" s="124"/>
      <c r="G257" s="124"/>
      <c r="H257" s="124"/>
      <c r="I257" s="124"/>
      <c r="J257" s="124"/>
      <c r="K257" s="124"/>
      <c r="L257" s="124"/>
      <c r="M257" s="124"/>
      <c r="N257" s="124"/>
      <c r="O257" s="124"/>
      <c r="P257" s="124"/>
      <c r="Q257" s="124"/>
    </row>
    <row r="258" spans="1:17">
      <c r="A258" s="199"/>
      <c r="B258" s="199"/>
      <c r="C258" s="124"/>
      <c r="D258" s="124"/>
      <c r="E258" s="124"/>
      <c r="F258" s="124"/>
      <c r="G258" s="124"/>
      <c r="H258" s="124"/>
      <c r="I258" s="124"/>
      <c r="J258" s="124"/>
      <c r="K258" s="124"/>
      <c r="L258" s="124"/>
      <c r="M258" s="124"/>
      <c r="N258" s="124"/>
      <c r="O258" s="124"/>
      <c r="P258" s="124"/>
      <c r="Q258" s="124"/>
    </row>
    <row r="259" spans="1:17">
      <c r="A259" s="199"/>
      <c r="B259" s="199"/>
      <c r="C259" s="124"/>
      <c r="D259" s="124"/>
      <c r="E259" s="124"/>
      <c r="F259" s="124"/>
      <c r="G259" s="124"/>
      <c r="H259" s="124"/>
      <c r="I259" s="124"/>
      <c r="J259" s="124"/>
      <c r="K259" s="124"/>
      <c r="L259" s="124"/>
      <c r="M259" s="124"/>
      <c r="N259" s="124"/>
      <c r="O259" s="124"/>
      <c r="P259" s="124"/>
      <c r="Q259" s="124"/>
    </row>
    <row r="260" spans="1:17">
      <c r="A260" s="199"/>
      <c r="B260" s="199"/>
      <c r="C260" s="124"/>
      <c r="D260" s="124"/>
      <c r="E260" s="124"/>
      <c r="F260" s="124"/>
      <c r="G260" s="124"/>
      <c r="H260" s="124"/>
      <c r="I260" s="124"/>
      <c r="J260" s="124"/>
      <c r="K260" s="124"/>
      <c r="L260" s="124"/>
      <c r="M260" s="124"/>
      <c r="N260" s="124"/>
      <c r="O260" s="124"/>
      <c r="P260" s="124"/>
      <c r="Q260" s="124"/>
    </row>
    <row r="261" spans="1:17">
      <c r="A261" s="199"/>
      <c r="B261" s="199"/>
      <c r="C261" s="124"/>
      <c r="D261" s="124"/>
      <c r="E261" s="124"/>
      <c r="F261" s="124"/>
      <c r="G261" s="124"/>
      <c r="H261" s="124"/>
      <c r="I261" s="124"/>
      <c r="J261" s="124"/>
      <c r="K261" s="124"/>
      <c r="L261" s="124"/>
      <c r="M261" s="124"/>
      <c r="N261" s="124"/>
      <c r="O261" s="124"/>
      <c r="P261" s="124"/>
      <c r="Q261" s="124"/>
    </row>
    <row r="262" spans="1:17">
      <c r="A262" s="199"/>
      <c r="B262" s="199"/>
      <c r="C262" s="124"/>
      <c r="D262" s="124"/>
      <c r="E262" s="124"/>
      <c r="F262" s="124"/>
      <c r="G262" s="124"/>
      <c r="H262" s="124"/>
      <c r="I262" s="124"/>
      <c r="J262" s="124"/>
      <c r="K262" s="124"/>
      <c r="L262" s="124"/>
      <c r="M262" s="124"/>
      <c r="N262" s="124"/>
      <c r="O262" s="124"/>
      <c r="P262" s="124"/>
      <c r="Q262" s="124"/>
    </row>
    <row r="263" spans="1:17">
      <c r="A263" s="199"/>
      <c r="B263" s="199"/>
      <c r="C263" s="124"/>
      <c r="D263" s="124"/>
      <c r="E263" s="124"/>
      <c r="F263" s="124"/>
      <c r="G263" s="124"/>
      <c r="H263" s="124"/>
      <c r="I263" s="124"/>
      <c r="J263" s="124"/>
      <c r="K263" s="124"/>
      <c r="L263" s="124"/>
      <c r="M263" s="124"/>
      <c r="N263" s="124"/>
      <c r="O263" s="124"/>
      <c r="P263" s="124"/>
      <c r="Q263" s="124"/>
    </row>
    <row r="264" spans="1:17">
      <c r="A264" s="199"/>
      <c r="B264" s="199"/>
      <c r="C264" s="124"/>
      <c r="D264" s="124"/>
      <c r="E264" s="124"/>
      <c r="F264" s="124"/>
      <c r="G264" s="124"/>
      <c r="H264" s="124"/>
      <c r="I264" s="124"/>
      <c r="J264" s="124"/>
      <c r="K264" s="124"/>
      <c r="L264" s="124"/>
      <c r="M264" s="124"/>
      <c r="N264" s="124"/>
      <c r="O264" s="124"/>
      <c r="P264" s="124"/>
      <c r="Q264" s="124"/>
    </row>
    <row r="265" spans="1:17">
      <c r="A265" s="199"/>
      <c r="B265" s="199"/>
      <c r="C265" s="124"/>
      <c r="D265" s="124"/>
      <c r="E265" s="124"/>
      <c r="F265" s="124"/>
      <c r="G265" s="124"/>
      <c r="H265" s="124"/>
      <c r="I265" s="124"/>
      <c r="J265" s="124"/>
      <c r="K265" s="124"/>
      <c r="L265" s="124"/>
      <c r="M265" s="124"/>
      <c r="N265" s="124"/>
      <c r="O265" s="124"/>
      <c r="P265" s="124"/>
      <c r="Q265" s="124"/>
    </row>
    <row r="266" spans="1:17">
      <c r="A266" s="199"/>
      <c r="B266" s="199"/>
      <c r="C266" s="124"/>
      <c r="D266" s="124"/>
      <c r="E266" s="124"/>
      <c r="F266" s="124"/>
      <c r="G266" s="124"/>
      <c r="H266" s="124"/>
      <c r="I266" s="124"/>
      <c r="J266" s="124"/>
      <c r="K266" s="124"/>
      <c r="L266" s="124"/>
      <c r="M266" s="124"/>
      <c r="N266" s="124"/>
      <c r="O266" s="124"/>
      <c r="P266" s="124"/>
      <c r="Q266" s="124"/>
    </row>
    <row r="267" spans="1:17">
      <c r="A267" s="199"/>
      <c r="B267" s="199"/>
      <c r="C267" s="124"/>
      <c r="D267" s="124"/>
      <c r="E267" s="124"/>
      <c r="F267" s="124"/>
      <c r="G267" s="124"/>
      <c r="H267" s="124"/>
      <c r="I267" s="124"/>
      <c r="J267" s="124"/>
      <c r="K267" s="124"/>
      <c r="L267" s="124"/>
      <c r="M267" s="124"/>
      <c r="N267" s="124"/>
      <c r="O267" s="124"/>
      <c r="P267" s="124"/>
      <c r="Q267" s="124"/>
    </row>
    <row r="268" spans="1:17">
      <c r="A268" s="199"/>
      <c r="B268" s="199"/>
      <c r="C268" s="124"/>
      <c r="D268" s="124"/>
      <c r="E268" s="124"/>
      <c r="F268" s="124"/>
      <c r="G268" s="124"/>
      <c r="H268" s="124"/>
      <c r="I268" s="124"/>
      <c r="J268" s="124"/>
      <c r="K268" s="124"/>
      <c r="L268" s="124"/>
      <c r="M268" s="124"/>
      <c r="N268" s="124"/>
      <c r="O268" s="124"/>
      <c r="P268" s="124"/>
      <c r="Q268" s="124"/>
    </row>
    <row r="269" spans="1:17">
      <c r="A269" s="199"/>
      <c r="B269" s="199"/>
      <c r="C269" s="124"/>
      <c r="D269" s="124"/>
      <c r="E269" s="124"/>
      <c r="F269" s="124"/>
      <c r="G269" s="124"/>
      <c r="H269" s="124"/>
      <c r="I269" s="124"/>
      <c r="J269" s="124"/>
      <c r="K269" s="124"/>
      <c r="L269" s="124"/>
      <c r="M269" s="124"/>
      <c r="N269" s="124"/>
      <c r="O269" s="124"/>
      <c r="P269" s="124"/>
      <c r="Q269" s="124"/>
    </row>
    <row r="270" spans="1:17">
      <c r="A270" s="199"/>
      <c r="B270" s="199"/>
      <c r="C270" s="124"/>
      <c r="D270" s="124"/>
      <c r="E270" s="124"/>
      <c r="F270" s="124"/>
      <c r="G270" s="124"/>
      <c r="H270" s="124"/>
      <c r="I270" s="124"/>
      <c r="J270" s="124"/>
      <c r="K270" s="124"/>
      <c r="L270" s="124"/>
      <c r="M270" s="124"/>
      <c r="N270" s="124"/>
      <c r="O270" s="124"/>
      <c r="P270" s="124"/>
      <c r="Q270" s="124"/>
    </row>
    <row r="271" spans="1:17">
      <c r="A271" s="199"/>
      <c r="B271" s="199"/>
      <c r="C271" s="124"/>
      <c r="D271" s="124"/>
      <c r="E271" s="124"/>
      <c r="F271" s="124"/>
      <c r="G271" s="124"/>
      <c r="H271" s="124"/>
      <c r="I271" s="124"/>
      <c r="J271" s="124"/>
      <c r="K271" s="124"/>
      <c r="L271" s="124"/>
      <c r="M271" s="124"/>
      <c r="N271" s="124"/>
      <c r="O271" s="124"/>
      <c r="P271" s="124"/>
      <c r="Q271" s="124"/>
    </row>
    <row r="272" spans="1:17">
      <c r="A272" s="199"/>
      <c r="B272" s="199"/>
      <c r="C272" s="124"/>
      <c r="D272" s="124"/>
      <c r="E272" s="124"/>
      <c r="F272" s="124"/>
      <c r="G272" s="124"/>
      <c r="H272" s="124"/>
      <c r="I272" s="124"/>
      <c r="J272" s="124"/>
      <c r="K272" s="124"/>
      <c r="L272" s="124"/>
      <c r="M272" s="124"/>
      <c r="N272" s="124"/>
      <c r="O272" s="124"/>
      <c r="P272" s="124"/>
      <c r="Q272" s="124"/>
    </row>
    <row r="273" spans="1:17">
      <c r="A273" s="199"/>
      <c r="B273" s="199"/>
      <c r="C273" s="124"/>
      <c r="D273" s="124"/>
      <c r="E273" s="124"/>
      <c r="F273" s="124"/>
      <c r="G273" s="124"/>
      <c r="H273" s="124"/>
      <c r="I273" s="124"/>
      <c r="J273" s="124"/>
      <c r="K273" s="124"/>
      <c r="L273" s="124"/>
      <c r="M273" s="124"/>
      <c r="N273" s="124"/>
      <c r="O273" s="124"/>
      <c r="P273" s="124"/>
      <c r="Q273" s="124"/>
    </row>
    <row r="274" spans="1:17">
      <c r="A274" s="199"/>
      <c r="B274" s="199"/>
      <c r="C274" s="124"/>
      <c r="D274" s="124"/>
      <c r="E274" s="124"/>
      <c r="F274" s="124"/>
      <c r="G274" s="124"/>
      <c r="H274" s="124"/>
      <c r="I274" s="124"/>
      <c r="J274" s="124"/>
      <c r="K274" s="124"/>
      <c r="L274" s="124"/>
      <c r="M274" s="124"/>
      <c r="N274" s="124"/>
      <c r="O274" s="124"/>
      <c r="P274" s="124"/>
      <c r="Q274" s="124"/>
    </row>
    <row r="275" spans="1:17">
      <c r="A275" s="199"/>
      <c r="B275" s="199"/>
      <c r="C275" s="124"/>
      <c r="D275" s="124"/>
      <c r="E275" s="124"/>
      <c r="F275" s="124"/>
      <c r="G275" s="124"/>
      <c r="H275" s="124"/>
      <c r="I275" s="124"/>
      <c r="J275" s="124"/>
      <c r="K275" s="124"/>
      <c r="L275" s="124"/>
      <c r="M275" s="124"/>
      <c r="N275" s="124"/>
      <c r="O275" s="124"/>
      <c r="P275" s="124"/>
      <c r="Q275" s="124"/>
    </row>
    <row r="276" spans="1:17">
      <c r="A276" s="199"/>
      <c r="B276" s="199"/>
      <c r="C276" s="124"/>
      <c r="D276" s="124"/>
      <c r="E276" s="124"/>
      <c r="F276" s="124"/>
      <c r="G276" s="124"/>
      <c r="H276" s="124"/>
      <c r="I276" s="124"/>
      <c r="J276" s="124"/>
      <c r="K276" s="124"/>
      <c r="L276" s="124"/>
      <c r="M276" s="124"/>
      <c r="N276" s="124"/>
      <c r="O276" s="124"/>
      <c r="P276" s="124"/>
      <c r="Q276" s="124"/>
    </row>
    <row r="277" spans="1:17">
      <c r="A277" s="199"/>
      <c r="B277" s="199"/>
      <c r="C277" s="124"/>
      <c r="D277" s="124"/>
      <c r="E277" s="124"/>
      <c r="F277" s="124"/>
      <c r="G277" s="124"/>
      <c r="H277" s="124"/>
      <c r="I277" s="124"/>
      <c r="J277" s="124"/>
      <c r="K277" s="124"/>
      <c r="L277" s="124"/>
      <c r="M277" s="124"/>
      <c r="N277" s="124"/>
      <c r="O277" s="124"/>
      <c r="P277" s="124"/>
      <c r="Q277" s="124"/>
    </row>
    <row r="278" spans="1:17">
      <c r="A278" s="199"/>
      <c r="B278" s="199"/>
      <c r="C278" s="124"/>
      <c r="D278" s="124"/>
      <c r="E278" s="124"/>
      <c r="F278" s="124"/>
      <c r="G278" s="124"/>
      <c r="H278" s="124"/>
      <c r="I278" s="124"/>
      <c r="J278" s="124"/>
      <c r="K278" s="124"/>
      <c r="L278" s="124"/>
      <c r="M278" s="124"/>
      <c r="N278" s="124"/>
      <c r="O278" s="124"/>
      <c r="P278" s="124"/>
      <c r="Q278" s="124"/>
    </row>
    <row r="279" spans="1:17">
      <c r="A279" s="199"/>
      <c r="B279" s="199"/>
      <c r="C279" s="124"/>
      <c r="D279" s="124"/>
      <c r="E279" s="124"/>
      <c r="F279" s="124"/>
      <c r="G279" s="124"/>
      <c r="H279" s="124"/>
      <c r="I279" s="124"/>
      <c r="J279" s="124"/>
      <c r="K279" s="124"/>
      <c r="L279" s="124"/>
      <c r="M279" s="124"/>
      <c r="N279" s="124"/>
      <c r="O279" s="124"/>
      <c r="P279" s="124"/>
      <c r="Q279" s="124"/>
    </row>
    <row r="280" spans="1:17">
      <c r="A280" s="199"/>
      <c r="B280" s="199"/>
      <c r="C280" s="124"/>
      <c r="D280" s="124"/>
      <c r="E280" s="124"/>
      <c r="F280" s="124"/>
      <c r="G280" s="124"/>
      <c r="H280" s="124"/>
      <c r="I280" s="124"/>
      <c r="J280" s="124"/>
      <c r="K280" s="124"/>
      <c r="L280" s="124"/>
      <c r="M280" s="124"/>
      <c r="N280" s="124"/>
      <c r="O280" s="124"/>
      <c r="P280" s="124"/>
      <c r="Q280" s="124"/>
    </row>
    <row r="281" spans="1:17">
      <c r="A281" s="199"/>
      <c r="B281" s="199"/>
      <c r="C281" s="124"/>
      <c r="D281" s="124"/>
      <c r="E281" s="124"/>
      <c r="F281" s="124"/>
      <c r="G281" s="124"/>
      <c r="H281" s="124"/>
      <c r="I281" s="124"/>
      <c r="J281" s="124"/>
      <c r="K281" s="124"/>
      <c r="L281" s="124"/>
      <c r="M281" s="124"/>
      <c r="N281" s="124"/>
      <c r="O281" s="124"/>
      <c r="P281" s="124"/>
      <c r="Q281" s="124"/>
    </row>
    <row r="282" spans="1:17">
      <c r="A282" s="199"/>
      <c r="B282" s="199"/>
      <c r="C282" s="124"/>
      <c r="D282" s="124"/>
      <c r="E282" s="124"/>
      <c r="F282" s="124"/>
      <c r="G282" s="124"/>
      <c r="H282" s="124"/>
      <c r="I282" s="124"/>
      <c r="J282" s="124"/>
      <c r="K282" s="124"/>
      <c r="L282" s="124"/>
      <c r="M282" s="124"/>
      <c r="N282" s="124"/>
      <c r="O282" s="124"/>
      <c r="P282" s="124"/>
      <c r="Q282" s="124"/>
    </row>
    <row r="283" spans="1:17">
      <c r="A283" s="199"/>
      <c r="B283" s="199"/>
      <c r="C283" s="124"/>
      <c r="D283" s="124"/>
      <c r="E283" s="124"/>
      <c r="F283" s="124"/>
      <c r="G283" s="124"/>
      <c r="H283" s="124"/>
      <c r="I283" s="124"/>
      <c r="J283" s="124"/>
      <c r="K283" s="124"/>
      <c r="L283" s="124"/>
      <c r="M283" s="124"/>
      <c r="N283" s="124"/>
      <c r="O283" s="124"/>
      <c r="P283" s="124"/>
      <c r="Q283" s="124"/>
    </row>
    <row r="284" spans="1:17">
      <c r="A284" s="199"/>
      <c r="B284" s="199"/>
      <c r="C284" s="124"/>
      <c r="D284" s="124"/>
      <c r="E284" s="124"/>
      <c r="F284" s="124"/>
      <c r="G284" s="124"/>
      <c r="H284" s="124"/>
      <c r="I284" s="124"/>
      <c r="J284" s="124"/>
      <c r="K284" s="124"/>
      <c r="L284" s="124"/>
      <c r="M284" s="124"/>
      <c r="N284" s="124"/>
      <c r="O284" s="124"/>
      <c r="P284" s="124"/>
      <c r="Q284" s="124"/>
    </row>
    <row r="285" spans="1:17">
      <c r="A285" s="199"/>
      <c r="B285" s="199"/>
      <c r="C285" s="124"/>
      <c r="D285" s="124"/>
      <c r="E285" s="124"/>
      <c r="F285" s="124"/>
      <c r="G285" s="124"/>
      <c r="H285" s="124"/>
      <c r="I285" s="124"/>
      <c r="J285" s="124"/>
      <c r="K285" s="124"/>
      <c r="L285" s="124"/>
      <c r="M285" s="124"/>
      <c r="N285" s="124"/>
      <c r="O285" s="124"/>
      <c r="P285" s="124"/>
      <c r="Q285" s="124"/>
    </row>
    <row r="286" spans="1:17">
      <c r="A286" s="199"/>
      <c r="B286" s="199"/>
      <c r="C286" s="124"/>
      <c r="D286" s="124"/>
      <c r="E286" s="124"/>
      <c r="F286" s="124"/>
      <c r="G286" s="124"/>
      <c r="H286" s="124"/>
      <c r="I286" s="124"/>
      <c r="J286" s="124"/>
      <c r="K286" s="124"/>
      <c r="L286" s="124"/>
      <c r="M286" s="124"/>
      <c r="N286" s="124"/>
      <c r="O286" s="124"/>
      <c r="P286" s="124"/>
      <c r="Q286" s="124"/>
    </row>
    <row r="287" spans="1:17">
      <c r="A287" s="199"/>
      <c r="B287" s="199"/>
      <c r="C287" s="124"/>
      <c r="D287" s="124"/>
      <c r="E287" s="124"/>
      <c r="F287" s="124"/>
      <c r="G287" s="124"/>
      <c r="H287" s="124"/>
      <c r="I287" s="124"/>
      <c r="J287" s="124"/>
      <c r="K287" s="124"/>
      <c r="L287" s="124"/>
      <c r="M287" s="124"/>
      <c r="N287" s="124"/>
      <c r="O287" s="124"/>
      <c r="P287" s="124"/>
      <c r="Q287" s="124"/>
    </row>
    <row r="288" spans="1:17">
      <c r="A288" s="199"/>
      <c r="B288" s="199"/>
      <c r="C288" s="124"/>
      <c r="D288" s="124"/>
      <c r="E288" s="124"/>
      <c r="F288" s="124"/>
      <c r="G288" s="124"/>
      <c r="H288" s="124"/>
      <c r="I288" s="124"/>
      <c r="J288" s="124"/>
      <c r="K288" s="124"/>
      <c r="L288" s="124"/>
      <c r="M288" s="124"/>
      <c r="N288" s="124"/>
      <c r="O288" s="124"/>
      <c r="P288" s="124"/>
      <c r="Q288" s="124"/>
    </row>
    <row r="289" spans="1:17">
      <c r="A289" s="199"/>
      <c r="B289" s="199"/>
      <c r="C289" s="124"/>
      <c r="D289" s="124"/>
      <c r="E289" s="124"/>
      <c r="F289" s="124"/>
      <c r="G289" s="124"/>
      <c r="H289" s="124"/>
      <c r="I289" s="124"/>
      <c r="J289" s="124"/>
      <c r="K289" s="124"/>
      <c r="L289" s="124"/>
      <c r="M289" s="124"/>
      <c r="N289" s="124"/>
      <c r="O289" s="124"/>
      <c r="P289" s="124"/>
      <c r="Q289" s="124"/>
    </row>
    <row r="290" spans="1:17">
      <c r="A290" s="199"/>
      <c r="B290" s="199"/>
      <c r="C290" s="124"/>
      <c r="D290" s="124"/>
      <c r="E290" s="124"/>
      <c r="F290" s="124"/>
      <c r="G290" s="124"/>
      <c r="H290" s="124"/>
      <c r="I290" s="124"/>
      <c r="J290" s="124"/>
      <c r="K290" s="124"/>
      <c r="L290" s="124"/>
      <c r="M290" s="124"/>
      <c r="N290" s="124"/>
      <c r="O290" s="124"/>
      <c r="P290" s="124"/>
      <c r="Q290" s="124"/>
    </row>
    <row r="291" spans="1:17">
      <c r="A291" s="199"/>
      <c r="B291" s="199"/>
      <c r="C291" s="124"/>
      <c r="D291" s="124"/>
      <c r="E291" s="124"/>
      <c r="F291" s="124"/>
      <c r="G291" s="124"/>
      <c r="H291" s="124"/>
      <c r="I291" s="124"/>
      <c r="J291" s="124"/>
      <c r="K291" s="124"/>
      <c r="L291" s="124"/>
      <c r="M291" s="124"/>
      <c r="N291" s="124"/>
      <c r="O291" s="124"/>
      <c r="P291" s="124"/>
      <c r="Q291" s="124"/>
    </row>
    <row r="292" spans="1:17">
      <c r="A292" s="199"/>
      <c r="B292" s="199"/>
      <c r="C292" s="124"/>
      <c r="D292" s="124"/>
      <c r="E292" s="124"/>
      <c r="F292" s="124"/>
      <c r="G292" s="124"/>
      <c r="H292" s="124"/>
      <c r="I292" s="124"/>
      <c r="J292" s="124"/>
      <c r="K292" s="124"/>
      <c r="L292" s="124"/>
      <c r="M292" s="124"/>
      <c r="N292" s="124"/>
      <c r="O292" s="124"/>
      <c r="P292" s="124"/>
      <c r="Q292" s="124"/>
    </row>
    <row r="293" spans="1:17">
      <c r="A293" s="199"/>
      <c r="B293" s="199"/>
      <c r="C293" s="124"/>
      <c r="D293" s="124"/>
      <c r="E293" s="124"/>
      <c r="F293" s="124"/>
      <c r="G293" s="124"/>
      <c r="H293" s="124"/>
      <c r="I293" s="124"/>
      <c r="J293" s="124"/>
      <c r="K293" s="124"/>
      <c r="L293" s="124"/>
      <c r="M293" s="124"/>
      <c r="N293" s="124"/>
      <c r="O293" s="124"/>
      <c r="P293" s="124"/>
      <c r="Q293" s="124"/>
    </row>
    <row r="294" spans="1:17">
      <c r="A294" s="199"/>
      <c r="B294" s="199"/>
      <c r="C294" s="124"/>
      <c r="D294" s="124"/>
      <c r="E294" s="124"/>
      <c r="F294" s="124"/>
      <c r="G294" s="124"/>
      <c r="H294" s="124"/>
      <c r="I294" s="124"/>
      <c r="J294" s="124"/>
      <c r="K294" s="124"/>
      <c r="L294" s="124"/>
      <c r="M294" s="124"/>
      <c r="N294" s="124"/>
      <c r="O294" s="124"/>
      <c r="P294" s="124"/>
      <c r="Q294" s="124"/>
    </row>
    <row r="295" spans="1:17">
      <c r="A295" s="199"/>
      <c r="B295" s="199"/>
      <c r="C295" s="124"/>
      <c r="D295" s="124"/>
      <c r="E295" s="124"/>
      <c r="F295" s="124"/>
      <c r="G295" s="124"/>
      <c r="H295" s="124"/>
      <c r="I295" s="124"/>
      <c r="J295" s="124"/>
      <c r="K295" s="124"/>
      <c r="L295" s="124"/>
      <c r="M295" s="124"/>
      <c r="N295" s="124"/>
      <c r="O295" s="124"/>
      <c r="P295" s="124"/>
      <c r="Q295" s="124"/>
    </row>
    <row r="296" spans="1:17">
      <c r="A296" s="199"/>
      <c r="B296" s="199"/>
      <c r="C296" s="124"/>
      <c r="D296" s="124"/>
      <c r="E296" s="124"/>
      <c r="F296" s="124"/>
      <c r="G296" s="124"/>
      <c r="H296" s="124"/>
      <c r="I296" s="124"/>
      <c r="J296" s="124"/>
      <c r="K296" s="124"/>
      <c r="L296" s="124"/>
      <c r="M296" s="124"/>
      <c r="N296" s="124"/>
      <c r="O296" s="124"/>
      <c r="P296" s="124"/>
      <c r="Q296" s="124"/>
    </row>
    <row r="297" spans="1:17">
      <c r="A297" s="199"/>
      <c r="B297" s="199"/>
      <c r="C297" s="124"/>
      <c r="D297" s="124"/>
      <c r="E297" s="124"/>
      <c r="F297" s="124"/>
      <c r="G297" s="124"/>
      <c r="H297" s="124"/>
      <c r="I297" s="124"/>
      <c r="J297" s="124"/>
      <c r="K297" s="124"/>
      <c r="L297" s="124"/>
      <c r="M297" s="124"/>
      <c r="N297" s="124"/>
      <c r="O297" s="124"/>
      <c r="P297" s="124"/>
      <c r="Q297" s="124"/>
    </row>
    <row r="298" spans="1:17">
      <c r="A298" s="199"/>
      <c r="B298" s="199"/>
      <c r="C298" s="124"/>
      <c r="D298" s="124"/>
      <c r="E298" s="124"/>
      <c r="F298" s="124"/>
      <c r="G298" s="124"/>
      <c r="H298" s="124"/>
      <c r="I298" s="124"/>
      <c r="J298" s="124"/>
      <c r="K298" s="124"/>
      <c r="L298" s="124"/>
      <c r="M298" s="124"/>
      <c r="N298" s="124"/>
      <c r="O298" s="124"/>
      <c r="P298" s="124"/>
      <c r="Q298" s="124"/>
    </row>
    <row r="299" spans="1:17">
      <c r="A299" s="199"/>
      <c r="B299" s="199"/>
      <c r="C299" s="124"/>
      <c r="D299" s="124"/>
      <c r="E299" s="124"/>
      <c r="F299" s="124"/>
      <c r="G299" s="124"/>
      <c r="H299" s="124"/>
      <c r="I299" s="124"/>
      <c r="J299" s="124"/>
      <c r="K299" s="124"/>
      <c r="L299" s="124"/>
      <c r="M299" s="124"/>
      <c r="N299" s="124"/>
      <c r="O299" s="124"/>
      <c r="P299" s="124"/>
      <c r="Q299" s="124"/>
    </row>
    <row r="300" spans="1:17">
      <c r="A300" s="199"/>
      <c r="B300" s="199"/>
      <c r="C300" s="124"/>
      <c r="D300" s="124"/>
      <c r="E300" s="124"/>
      <c r="F300" s="124"/>
      <c r="G300" s="124"/>
      <c r="H300" s="124"/>
      <c r="I300" s="124"/>
      <c r="J300" s="124"/>
      <c r="K300" s="124"/>
      <c r="L300" s="124"/>
      <c r="M300" s="124"/>
      <c r="N300" s="124"/>
      <c r="O300" s="124"/>
      <c r="P300" s="124"/>
      <c r="Q300" s="124"/>
    </row>
    <row r="301" spans="1:17">
      <c r="A301" s="199"/>
      <c r="B301" s="199"/>
      <c r="C301" s="124"/>
      <c r="D301" s="124"/>
      <c r="E301" s="124"/>
      <c r="F301" s="124"/>
      <c r="G301" s="124"/>
      <c r="H301" s="124"/>
      <c r="I301" s="124"/>
      <c r="J301" s="124"/>
      <c r="K301" s="124"/>
      <c r="L301" s="124"/>
      <c r="M301" s="124"/>
      <c r="N301" s="124"/>
      <c r="O301" s="124"/>
      <c r="P301" s="124"/>
      <c r="Q301" s="124"/>
    </row>
    <row r="302" spans="1:17">
      <c r="A302" s="199"/>
      <c r="B302" s="199"/>
      <c r="C302" s="124"/>
      <c r="D302" s="124"/>
      <c r="E302" s="124"/>
      <c r="F302" s="124"/>
      <c r="G302" s="124"/>
      <c r="H302" s="124"/>
      <c r="I302" s="124"/>
      <c r="J302" s="124"/>
      <c r="K302" s="124"/>
      <c r="L302" s="124"/>
      <c r="M302" s="124"/>
      <c r="N302" s="124"/>
      <c r="O302" s="124"/>
      <c r="P302" s="124"/>
      <c r="Q302" s="124"/>
    </row>
    <row r="303" spans="1:17">
      <c r="A303" s="199"/>
      <c r="B303" s="199"/>
      <c r="C303" s="124"/>
      <c r="D303" s="124"/>
      <c r="E303" s="124"/>
      <c r="F303" s="124"/>
      <c r="G303" s="124"/>
      <c r="H303" s="124"/>
      <c r="I303" s="124"/>
      <c r="J303" s="124"/>
      <c r="K303" s="124"/>
      <c r="L303" s="124"/>
      <c r="M303" s="124"/>
      <c r="N303" s="124"/>
      <c r="O303" s="124"/>
      <c r="P303" s="124"/>
      <c r="Q303" s="124"/>
    </row>
    <row r="304" spans="1:17">
      <c r="A304" s="199"/>
      <c r="B304" s="199"/>
      <c r="C304" s="124"/>
      <c r="D304" s="124"/>
      <c r="E304" s="124"/>
      <c r="F304" s="124"/>
      <c r="G304" s="124"/>
      <c r="H304" s="124"/>
      <c r="I304" s="124"/>
      <c r="J304" s="124"/>
      <c r="K304" s="124"/>
      <c r="L304" s="124"/>
      <c r="M304" s="124"/>
      <c r="N304" s="124"/>
      <c r="O304" s="124"/>
      <c r="P304" s="124"/>
      <c r="Q304" s="124"/>
    </row>
    <row r="305" spans="1:17">
      <c r="A305" s="199"/>
      <c r="B305" s="199"/>
      <c r="C305" s="124"/>
      <c r="D305" s="124"/>
      <c r="E305" s="124"/>
      <c r="F305" s="124"/>
      <c r="G305" s="124"/>
      <c r="H305" s="124"/>
      <c r="I305" s="124"/>
      <c r="J305" s="124"/>
      <c r="K305" s="124"/>
      <c r="L305" s="124"/>
      <c r="M305" s="124"/>
      <c r="N305" s="124"/>
      <c r="O305" s="124"/>
      <c r="P305" s="124"/>
      <c r="Q305" s="124"/>
    </row>
    <row r="306" spans="1:17">
      <c r="A306" s="199"/>
      <c r="B306" s="199"/>
      <c r="C306" s="124"/>
      <c r="D306" s="124"/>
      <c r="E306" s="124"/>
      <c r="F306" s="124"/>
      <c r="G306" s="124"/>
      <c r="H306" s="124"/>
      <c r="I306" s="124"/>
      <c r="J306" s="124"/>
      <c r="K306" s="124"/>
      <c r="L306" s="124"/>
      <c r="M306" s="124"/>
      <c r="N306" s="124"/>
      <c r="O306" s="124"/>
      <c r="P306" s="124"/>
      <c r="Q306" s="124"/>
    </row>
    <row r="307" spans="1:17">
      <c r="A307" s="199"/>
      <c r="B307" s="199"/>
      <c r="C307" s="124"/>
      <c r="D307" s="124"/>
      <c r="E307" s="124"/>
      <c r="F307" s="124"/>
      <c r="G307" s="124"/>
      <c r="H307" s="124"/>
      <c r="I307" s="124"/>
      <c r="J307" s="124"/>
      <c r="K307" s="124"/>
      <c r="L307" s="124"/>
      <c r="M307" s="124"/>
      <c r="N307" s="124"/>
      <c r="O307" s="124"/>
      <c r="P307" s="124"/>
      <c r="Q307" s="124"/>
    </row>
    <row r="308" spans="1:17">
      <c r="A308" s="199"/>
      <c r="B308" s="199"/>
      <c r="C308" s="124"/>
      <c r="D308" s="124"/>
      <c r="E308" s="124"/>
      <c r="F308" s="124"/>
      <c r="G308" s="124"/>
      <c r="H308" s="124"/>
      <c r="I308" s="124"/>
      <c r="J308" s="124"/>
      <c r="K308" s="124"/>
      <c r="L308" s="124"/>
      <c r="M308" s="124"/>
      <c r="N308" s="124"/>
      <c r="O308" s="124"/>
      <c r="P308" s="124"/>
      <c r="Q308" s="124"/>
    </row>
    <row r="309" spans="1:17">
      <c r="A309" s="199"/>
      <c r="B309" s="199"/>
      <c r="C309" s="124"/>
      <c r="D309" s="124"/>
      <c r="E309" s="124"/>
      <c r="F309" s="124"/>
      <c r="G309" s="124"/>
      <c r="H309" s="124"/>
      <c r="I309" s="124"/>
      <c r="J309" s="124"/>
      <c r="K309" s="124"/>
      <c r="L309" s="124"/>
      <c r="M309" s="124"/>
      <c r="N309" s="124"/>
      <c r="O309" s="124"/>
      <c r="P309" s="124"/>
      <c r="Q309" s="124"/>
    </row>
    <row r="310" spans="1:17">
      <c r="A310" s="199"/>
      <c r="B310" s="199"/>
      <c r="C310" s="124"/>
      <c r="D310" s="124"/>
      <c r="E310" s="124"/>
      <c r="F310" s="124"/>
      <c r="G310" s="124"/>
      <c r="H310" s="124"/>
      <c r="I310" s="124"/>
      <c r="J310" s="124"/>
      <c r="K310" s="124"/>
      <c r="L310" s="124"/>
      <c r="M310" s="124"/>
      <c r="N310" s="124"/>
      <c r="O310" s="124"/>
      <c r="P310" s="124"/>
      <c r="Q310" s="124"/>
    </row>
    <row r="311" spans="1:17">
      <c r="A311" s="199"/>
      <c r="B311" s="199"/>
      <c r="C311" s="124"/>
      <c r="D311" s="124"/>
      <c r="E311" s="124"/>
      <c r="F311" s="124"/>
      <c r="G311" s="124"/>
      <c r="H311" s="124"/>
      <c r="I311" s="124"/>
      <c r="J311" s="124"/>
      <c r="K311" s="124"/>
      <c r="L311" s="124"/>
      <c r="M311" s="124"/>
      <c r="N311" s="124"/>
      <c r="O311" s="124"/>
      <c r="P311" s="124"/>
      <c r="Q311" s="124"/>
    </row>
    <row r="312" spans="1:17">
      <c r="A312" s="199"/>
      <c r="B312" s="199"/>
      <c r="C312" s="124"/>
      <c r="D312" s="124"/>
      <c r="E312" s="124"/>
      <c r="F312" s="124"/>
      <c r="G312" s="124"/>
      <c r="H312" s="124"/>
      <c r="I312" s="124"/>
      <c r="J312" s="124"/>
      <c r="K312" s="124"/>
      <c r="L312" s="124"/>
      <c r="M312" s="124"/>
      <c r="N312" s="124"/>
      <c r="O312" s="124"/>
      <c r="P312" s="124"/>
      <c r="Q312" s="124"/>
    </row>
    <row r="313" spans="1:17">
      <c r="A313" s="199"/>
      <c r="B313" s="199"/>
      <c r="C313" s="124"/>
      <c r="D313" s="124"/>
      <c r="E313" s="124"/>
      <c r="F313" s="124"/>
      <c r="G313" s="124"/>
      <c r="H313" s="124"/>
      <c r="I313" s="124"/>
      <c r="J313" s="124"/>
      <c r="K313" s="124"/>
      <c r="L313" s="124"/>
      <c r="M313" s="124"/>
      <c r="N313" s="124"/>
      <c r="O313" s="124"/>
      <c r="P313" s="124"/>
      <c r="Q313" s="124"/>
    </row>
    <row r="314" spans="1:17">
      <c r="A314" s="199"/>
      <c r="B314" s="199"/>
      <c r="C314" s="124"/>
      <c r="D314" s="124"/>
      <c r="E314" s="124"/>
      <c r="F314" s="124"/>
      <c r="G314" s="124"/>
      <c r="H314" s="124"/>
      <c r="I314" s="124"/>
      <c r="J314" s="124"/>
      <c r="K314" s="124"/>
      <c r="L314" s="124"/>
      <c r="M314" s="124"/>
      <c r="N314" s="124"/>
      <c r="O314" s="124"/>
      <c r="P314" s="124"/>
      <c r="Q314" s="124"/>
    </row>
    <row r="315" spans="1:17">
      <c r="A315" s="199"/>
      <c r="B315" s="199"/>
      <c r="C315" s="124"/>
      <c r="D315" s="124"/>
      <c r="E315" s="124"/>
      <c r="F315" s="124"/>
      <c r="G315" s="124"/>
      <c r="H315" s="124"/>
      <c r="I315" s="124"/>
      <c r="J315" s="124"/>
      <c r="K315" s="124"/>
      <c r="L315" s="124"/>
      <c r="M315" s="124"/>
      <c r="N315" s="124"/>
      <c r="O315" s="124"/>
      <c r="P315" s="124"/>
      <c r="Q315" s="124"/>
    </row>
    <row r="316" spans="1:17">
      <c r="A316" s="199"/>
      <c r="B316" s="199"/>
      <c r="C316" s="124"/>
      <c r="D316" s="124"/>
      <c r="E316" s="124"/>
      <c r="F316" s="124"/>
      <c r="G316" s="124"/>
      <c r="H316" s="124"/>
      <c r="I316" s="124"/>
      <c r="J316" s="124"/>
      <c r="K316" s="124"/>
      <c r="L316" s="124"/>
      <c r="M316" s="124"/>
      <c r="N316" s="124"/>
      <c r="O316" s="124"/>
      <c r="P316" s="124"/>
      <c r="Q316" s="124"/>
    </row>
    <row r="317" spans="1:17">
      <c r="A317" s="199"/>
      <c r="B317" s="199"/>
      <c r="C317" s="124"/>
      <c r="D317" s="124"/>
      <c r="E317" s="124"/>
      <c r="F317" s="124"/>
      <c r="G317" s="124"/>
      <c r="H317" s="124"/>
      <c r="I317" s="124"/>
      <c r="J317" s="124"/>
      <c r="K317" s="124"/>
      <c r="L317" s="124"/>
      <c r="M317" s="124"/>
      <c r="N317" s="124"/>
      <c r="O317" s="124"/>
      <c r="P317" s="124"/>
      <c r="Q317" s="124"/>
    </row>
    <row r="318" spans="1:17">
      <c r="A318" s="199"/>
      <c r="B318" s="199"/>
      <c r="C318" s="124"/>
      <c r="D318" s="124"/>
      <c r="E318" s="124"/>
      <c r="F318" s="124"/>
      <c r="G318" s="124"/>
      <c r="H318" s="124"/>
      <c r="I318" s="124"/>
      <c r="J318" s="124"/>
      <c r="K318" s="124"/>
      <c r="L318" s="124"/>
      <c r="M318" s="124"/>
      <c r="N318" s="124"/>
      <c r="O318" s="124"/>
      <c r="P318" s="124"/>
      <c r="Q318" s="124"/>
    </row>
    <row r="319" spans="1:17">
      <c r="A319" s="199"/>
      <c r="B319" s="199"/>
      <c r="C319" s="124"/>
      <c r="D319" s="124"/>
      <c r="E319" s="124"/>
      <c r="F319" s="124"/>
      <c r="G319" s="124"/>
      <c r="H319" s="124"/>
      <c r="I319" s="124"/>
      <c r="J319" s="124"/>
      <c r="K319" s="124"/>
      <c r="L319" s="124"/>
      <c r="M319" s="124"/>
      <c r="N319" s="124"/>
      <c r="O319" s="124"/>
      <c r="P319" s="124"/>
      <c r="Q319" s="124"/>
    </row>
    <row r="320" spans="1:17">
      <c r="A320" s="199"/>
      <c r="B320" s="199"/>
      <c r="C320" s="124"/>
      <c r="D320" s="124"/>
      <c r="E320" s="124"/>
      <c r="F320" s="124"/>
      <c r="G320" s="124"/>
      <c r="H320" s="124"/>
      <c r="I320" s="124"/>
      <c r="J320" s="124"/>
      <c r="K320" s="124"/>
      <c r="L320" s="124"/>
      <c r="M320" s="124"/>
      <c r="N320" s="124"/>
      <c r="O320" s="124"/>
      <c r="P320" s="124"/>
      <c r="Q320" s="124"/>
    </row>
    <row r="321" spans="1:17">
      <c r="A321" s="199"/>
      <c r="B321" s="199"/>
      <c r="C321" s="124"/>
      <c r="D321" s="124"/>
      <c r="E321" s="124"/>
      <c r="F321" s="124"/>
      <c r="G321" s="124"/>
      <c r="H321" s="124"/>
      <c r="I321" s="124"/>
      <c r="J321" s="124"/>
      <c r="K321" s="124"/>
      <c r="L321" s="124"/>
      <c r="M321" s="124"/>
      <c r="N321" s="124"/>
      <c r="O321" s="124"/>
      <c r="P321" s="124"/>
      <c r="Q321" s="124"/>
    </row>
    <row r="322" spans="1:17">
      <c r="A322" s="199"/>
      <c r="B322" s="199"/>
      <c r="C322" s="124"/>
      <c r="D322" s="124"/>
      <c r="E322" s="124"/>
      <c r="F322" s="124"/>
      <c r="G322" s="124"/>
      <c r="H322" s="124"/>
      <c r="I322" s="124"/>
      <c r="J322" s="124"/>
      <c r="K322" s="124"/>
      <c r="L322" s="124"/>
      <c r="M322" s="124"/>
      <c r="N322" s="124"/>
      <c r="O322" s="124"/>
      <c r="P322" s="124"/>
      <c r="Q322" s="124"/>
    </row>
    <row r="323" spans="1:17">
      <c r="A323" s="199"/>
      <c r="B323" s="199"/>
      <c r="C323" s="124"/>
      <c r="D323" s="124"/>
      <c r="E323" s="124"/>
      <c r="F323" s="124"/>
      <c r="G323" s="124"/>
      <c r="H323" s="124"/>
      <c r="I323" s="124"/>
      <c r="J323" s="124"/>
      <c r="K323" s="124"/>
      <c r="L323" s="124"/>
      <c r="M323" s="124"/>
      <c r="N323" s="124"/>
      <c r="O323" s="124"/>
      <c r="P323" s="124"/>
      <c r="Q323" s="124"/>
    </row>
    <row r="324" spans="1:17">
      <c r="A324" s="199"/>
      <c r="B324" s="199"/>
      <c r="C324" s="124"/>
      <c r="D324" s="124"/>
      <c r="E324" s="124"/>
      <c r="F324" s="124"/>
      <c r="G324" s="124"/>
      <c r="H324" s="124"/>
      <c r="I324" s="124"/>
      <c r="J324" s="124"/>
      <c r="K324" s="124"/>
      <c r="L324" s="124"/>
      <c r="M324" s="124"/>
      <c r="N324" s="124"/>
      <c r="O324" s="124"/>
      <c r="P324" s="124"/>
      <c r="Q324" s="124"/>
    </row>
    <row r="325" spans="1:17">
      <c r="A325" s="199"/>
      <c r="B325" s="199"/>
      <c r="C325" s="124"/>
      <c r="D325" s="124"/>
      <c r="E325" s="124"/>
      <c r="F325" s="124"/>
      <c r="G325" s="124"/>
      <c r="H325" s="124"/>
      <c r="I325" s="124"/>
      <c r="J325" s="124"/>
      <c r="K325" s="124"/>
      <c r="L325" s="124"/>
      <c r="M325" s="124"/>
      <c r="N325" s="124"/>
      <c r="O325" s="124"/>
      <c r="P325" s="124"/>
      <c r="Q325" s="124"/>
    </row>
    <row r="326" spans="1:17">
      <c r="A326" s="199"/>
      <c r="B326" s="199"/>
      <c r="C326" s="124"/>
      <c r="D326" s="124"/>
      <c r="E326" s="124"/>
      <c r="F326" s="124"/>
      <c r="G326" s="124"/>
      <c r="H326" s="124"/>
      <c r="I326" s="124"/>
      <c r="J326" s="124"/>
      <c r="K326" s="124"/>
      <c r="L326" s="124"/>
      <c r="M326" s="124"/>
      <c r="N326" s="124"/>
      <c r="O326" s="124"/>
      <c r="P326" s="124"/>
      <c r="Q326" s="124"/>
    </row>
    <row r="327" spans="1:17">
      <c r="A327" s="199"/>
      <c r="B327" s="199"/>
      <c r="C327" s="124"/>
      <c r="D327" s="124"/>
      <c r="E327" s="124"/>
      <c r="F327" s="124"/>
      <c r="G327" s="124"/>
      <c r="H327" s="124"/>
      <c r="I327" s="124"/>
      <c r="J327" s="124"/>
      <c r="K327" s="124"/>
      <c r="L327" s="124"/>
      <c r="M327" s="124"/>
      <c r="N327" s="124"/>
      <c r="O327" s="124"/>
      <c r="P327" s="124"/>
      <c r="Q327" s="124"/>
    </row>
    <row r="328" spans="1:17">
      <c r="A328" s="199"/>
      <c r="B328" s="199"/>
      <c r="C328" s="124"/>
      <c r="D328" s="124"/>
      <c r="E328" s="124"/>
      <c r="F328" s="124"/>
      <c r="G328" s="124"/>
      <c r="H328" s="124"/>
      <c r="I328" s="124"/>
      <c r="J328" s="124"/>
      <c r="K328" s="124"/>
      <c r="L328" s="124"/>
      <c r="M328" s="124"/>
      <c r="N328" s="124"/>
      <c r="O328" s="124"/>
      <c r="P328" s="124"/>
      <c r="Q328" s="124"/>
    </row>
    <row r="329" spans="1:17">
      <c r="A329" s="199"/>
      <c r="B329" s="199"/>
      <c r="C329" s="124"/>
      <c r="D329" s="124"/>
      <c r="E329" s="124"/>
      <c r="F329" s="124"/>
      <c r="G329" s="124"/>
      <c r="H329" s="124"/>
      <c r="I329" s="124"/>
      <c r="J329" s="124"/>
      <c r="K329" s="124"/>
      <c r="L329" s="124"/>
      <c r="M329" s="124"/>
      <c r="N329" s="124"/>
      <c r="O329" s="124"/>
      <c r="P329" s="124"/>
      <c r="Q329" s="124"/>
    </row>
    <row r="330" spans="1:17">
      <c r="A330" s="199"/>
      <c r="B330" s="199"/>
      <c r="C330" s="124"/>
      <c r="D330" s="124"/>
      <c r="E330" s="124"/>
      <c r="F330" s="124"/>
      <c r="G330" s="124"/>
      <c r="H330" s="124"/>
      <c r="I330" s="124"/>
      <c r="J330" s="124"/>
      <c r="K330" s="124"/>
      <c r="L330" s="124"/>
      <c r="M330" s="124"/>
      <c r="N330" s="124"/>
      <c r="O330" s="124"/>
      <c r="P330" s="124"/>
      <c r="Q330" s="124"/>
    </row>
    <row r="331" spans="1:17">
      <c r="A331" s="199"/>
      <c r="B331" s="199"/>
      <c r="C331" s="124"/>
      <c r="D331" s="124"/>
      <c r="E331" s="124"/>
      <c r="F331" s="124"/>
      <c r="G331" s="124"/>
      <c r="H331" s="124"/>
      <c r="I331" s="124"/>
      <c r="J331" s="124"/>
      <c r="K331" s="124"/>
      <c r="L331" s="124"/>
      <c r="M331" s="124"/>
      <c r="N331" s="124"/>
      <c r="O331" s="124"/>
      <c r="P331" s="124"/>
      <c r="Q331" s="124"/>
    </row>
    <row r="332" spans="1:17">
      <c r="A332" s="199"/>
      <c r="B332" s="199"/>
      <c r="C332" s="124"/>
      <c r="D332" s="124"/>
      <c r="E332" s="124"/>
      <c r="F332" s="124"/>
      <c r="G332" s="124"/>
      <c r="H332" s="124"/>
      <c r="I332" s="124"/>
      <c r="J332" s="124"/>
      <c r="K332" s="124"/>
      <c r="L332" s="124"/>
      <c r="M332" s="124"/>
      <c r="N332" s="124"/>
      <c r="O332" s="124"/>
      <c r="P332" s="124"/>
      <c r="Q332" s="124"/>
    </row>
    <row r="333" spans="1:17">
      <c r="A333" s="199"/>
      <c r="B333" s="199"/>
      <c r="C333" s="124"/>
      <c r="D333" s="124"/>
      <c r="E333" s="124"/>
      <c r="F333" s="124"/>
      <c r="G333" s="124"/>
      <c r="H333" s="124"/>
      <c r="I333" s="124"/>
      <c r="J333" s="124"/>
      <c r="K333" s="124"/>
      <c r="L333" s="124"/>
      <c r="M333" s="124"/>
      <c r="N333" s="124"/>
      <c r="O333" s="124"/>
      <c r="P333" s="124"/>
      <c r="Q333" s="124"/>
    </row>
    <row r="334" spans="1:17">
      <c r="A334" s="199"/>
      <c r="B334" s="199"/>
      <c r="C334" s="124"/>
      <c r="D334" s="124"/>
      <c r="E334" s="124"/>
      <c r="F334" s="124"/>
      <c r="G334" s="124"/>
      <c r="H334" s="124"/>
      <c r="I334" s="124"/>
      <c r="J334" s="124"/>
      <c r="K334" s="124"/>
      <c r="L334" s="124"/>
      <c r="M334" s="124"/>
      <c r="N334" s="124"/>
      <c r="O334" s="124"/>
      <c r="P334" s="124"/>
      <c r="Q334" s="124"/>
    </row>
    <row r="335" spans="1:17">
      <c r="A335" s="199"/>
      <c r="B335" s="199"/>
      <c r="C335" s="124"/>
      <c r="D335" s="124"/>
      <c r="E335" s="124"/>
      <c r="F335" s="124"/>
      <c r="G335" s="124"/>
      <c r="H335" s="124"/>
      <c r="I335" s="124"/>
      <c r="J335" s="124"/>
      <c r="K335" s="124"/>
      <c r="L335" s="124"/>
      <c r="M335" s="124"/>
      <c r="N335" s="124"/>
      <c r="O335" s="124"/>
      <c r="P335" s="124"/>
      <c r="Q335" s="124"/>
    </row>
    <row r="336" spans="1:17">
      <c r="A336" s="199"/>
      <c r="B336" s="199"/>
      <c r="C336" s="124"/>
      <c r="D336" s="124"/>
      <c r="E336" s="124"/>
      <c r="F336" s="124"/>
      <c r="G336" s="124"/>
      <c r="H336" s="124"/>
      <c r="I336" s="124"/>
      <c r="J336" s="124"/>
      <c r="K336" s="124"/>
      <c r="L336" s="124"/>
      <c r="M336" s="124"/>
      <c r="N336" s="124"/>
      <c r="O336" s="124"/>
      <c r="P336" s="124"/>
      <c r="Q336" s="124"/>
    </row>
    <row r="337" spans="1:17">
      <c r="A337" s="199"/>
      <c r="B337" s="199"/>
      <c r="C337" s="124"/>
      <c r="D337" s="124"/>
      <c r="E337" s="124"/>
      <c r="F337" s="124"/>
      <c r="G337" s="124"/>
      <c r="H337" s="124"/>
      <c r="I337" s="124"/>
      <c r="J337" s="124"/>
      <c r="K337" s="124"/>
      <c r="L337" s="124"/>
      <c r="M337" s="124"/>
      <c r="N337" s="124"/>
      <c r="O337" s="124"/>
      <c r="P337" s="124"/>
      <c r="Q337" s="124"/>
    </row>
    <row r="338" spans="1:17">
      <c r="A338" s="199"/>
      <c r="B338" s="199"/>
      <c r="C338" s="124"/>
      <c r="D338" s="124"/>
      <c r="E338" s="124"/>
      <c r="F338" s="124"/>
      <c r="G338" s="124"/>
      <c r="H338" s="124"/>
      <c r="I338" s="124"/>
      <c r="J338" s="124"/>
      <c r="K338" s="124"/>
      <c r="L338" s="124"/>
      <c r="M338" s="124"/>
      <c r="N338" s="124"/>
      <c r="O338" s="124"/>
      <c r="P338" s="124"/>
      <c r="Q338" s="124"/>
    </row>
    <row r="339" spans="1:17">
      <c r="A339" s="199"/>
      <c r="B339" s="199"/>
      <c r="C339" s="124"/>
      <c r="D339" s="124"/>
      <c r="E339" s="124"/>
      <c r="F339" s="124"/>
      <c r="G339" s="124"/>
      <c r="H339" s="124"/>
      <c r="I339" s="124"/>
      <c r="J339" s="124"/>
      <c r="K339" s="124"/>
      <c r="L339" s="124"/>
      <c r="M339" s="124"/>
      <c r="N339" s="124"/>
      <c r="O339" s="124"/>
      <c r="P339" s="124"/>
      <c r="Q339" s="124"/>
    </row>
    <row r="340" spans="1:17">
      <c r="A340" s="199"/>
      <c r="B340" s="199"/>
      <c r="C340" s="124"/>
      <c r="D340" s="124"/>
      <c r="E340" s="124"/>
      <c r="F340" s="124"/>
      <c r="G340" s="124"/>
      <c r="H340" s="124"/>
      <c r="I340" s="124"/>
      <c r="J340" s="124"/>
      <c r="K340" s="124"/>
      <c r="L340" s="124"/>
      <c r="M340" s="124"/>
      <c r="N340" s="124"/>
      <c r="O340" s="124"/>
      <c r="P340" s="124"/>
      <c r="Q340" s="124"/>
    </row>
    <row r="341" spans="1:17">
      <c r="A341" s="199"/>
      <c r="B341" s="199"/>
      <c r="C341" s="124"/>
      <c r="D341" s="124"/>
      <c r="E341" s="124"/>
      <c r="F341" s="124"/>
      <c r="G341" s="124"/>
      <c r="H341" s="124"/>
      <c r="I341" s="124"/>
      <c r="J341" s="124"/>
      <c r="K341" s="124"/>
      <c r="L341" s="124"/>
      <c r="M341" s="124"/>
      <c r="N341" s="124"/>
      <c r="O341" s="124"/>
      <c r="P341" s="124"/>
      <c r="Q341" s="124"/>
    </row>
    <row r="342" spans="1:17">
      <c r="A342" s="199"/>
      <c r="B342" s="199"/>
      <c r="C342" s="124"/>
      <c r="D342" s="124"/>
      <c r="E342" s="124"/>
      <c r="F342" s="124"/>
      <c r="G342" s="124"/>
      <c r="H342" s="124"/>
      <c r="I342" s="124"/>
      <c r="J342" s="124"/>
      <c r="K342" s="124"/>
      <c r="L342" s="124"/>
      <c r="M342" s="124"/>
      <c r="N342" s="124"/>
      <c r="O342" s="124"/>
      <c r="P342" s="124"/>
      <c r="Q342" s="124"/>
    </row>
    <row r="343" spans="1:17">
      <c r="A343" s="199"/>
      <c r="B343" s="199"/>
      <c r="C343" s="124"/>
      <c r="D343" s="124"/>
      <c r="E343" s="124"/>
      <c r="F343" s="124"/>
      <c r="G343" s="124"/>
      <c r="H343" s="124"/>
      <c r="I343" s="124"/>
      <c r="J343" s="124"/>
      <c r="K343" s="124"/>
      <c r="L343" s="124"/>
      <c r="M343" s="124"/>
      <c r="N343" s="124"/>
      <c r="O343" s="124"/>
      <c r="P343" s="124"/>
      <c r="Q343" s="124"/>
    </row>
    <row r="344" spans="1:17">
      <c r="A344" s="199"/>
      <c r="B344" s="199"/>
      <c r="C344" s="124"/>
      <c r="D344" s="124"/>
      <c r="E344" s="124"/>
      <c r="F344" s="124"/>
      <c r="G344" s="124"/>
      <c r="H344" s="124"/>
      <c r="I344" s="124"/>
      <c r="J344" s="124"/>
      <c r="K344" s="124"/>
      <c r="L344" s="124"/>
      <c r="M344" s="124"/>
      <c r="N344" s="124"/>
      <c r="O344" s="124"/>
      <c r="P344" s="124"/>
      <c r="Q344" s="124"/>
    </row>
    <row r="345" spans="1:17">
      <c r="A345" s="199"/>
      <c r="B345" s="199"/>
      <c r="C345" s="124"/>
      <c r="D345" s="124"/>
      <c r="E345" s="124"/>
      <c r="F345" s="124"/>
      <c r="G345" s="124"/>
      <c r="H345" s="124"/>
      <c r="I345" s="124"/>
      <c r="J345" s="124"/>
      <c r="K345" s="124"/>
      <c r="L345" s="124"/>
      <c r="M345" s="124"/>
      <c r="N345" s="124"/>
      <c r="O345" s="124"/>
      <c r="P345" s="124"/>
      <c r="Q345" s="124"/>
    </row>
    <row r="346" spans="1:17">
      <c r="A346" s="199"/>
      <c r="B346" s="199"/>
      <c r="C346" s="124"/>
      <c r="D346" s="124"/>
      <c r="E346" s="124"/>
      <c r="F346" s="124"/>
      <c r="G346" s="124"/>
      <c r="H346" s="124"/>
      <c r="I346" s="124"/>
      <c r="J346" s="124"/>
      <c r="K346" s="124"/>
      <c r="L346" s="124"/>
      <c r="M346" s="124"/>
      <c r="N346" s="124"/>
      <c r="O346" s="124"/>
      <c r="P346" s="124"/>
      <c r="Q346" s="124"/>
    </row>
    <row r="347" spans="1:17">
      <c r="A347" s="199"/>
      <c r="B347" s="199"/>
      <c r="C347" s="124"/>
      <c r="D347" s="124"/>
      <c r="E347" s="124"/>
      <c r="F347" s="124"/>
      <c r="G347" s="124"/>
      <c r="H347" s="124"/>
      <c r="I347" s="124"/>
      <c r="J347" s="124"/>
      <c r="K347" s="124"/>
      <c r="L347" s="124"/>
      <c r="M347" s="124"/>
      <c r="N347" s="124"/>
      <c r="O347" s="124"/>
      <c r="P347" s="124"/>
      <c r="Q347" s="124"/>
    </row>
    <row r="348" spans="1:17">
      <c r="A348" s="199"/>
      <c r="B348" s="199"/>
      <c r="C348" s="124"/>
      <c r="D348" s="124"/>
      <c r="E348" s="124"/>
      <c r="F348" s="124"/>
      <c r="G348" s="124"/>
      <c r="H348" s="124"/>
      <c r="I348" s="124"/>
      <c r="J348" s="124"/>
      <c r="K348" s="124"/>
      <c r="L348" s="124"/>
      <c r="M348" s="124"/>
      <c r="N348" s="124"/>
      <c r="O348" s="124"/>
      <c r="P348" s="124"/>
      <c r="Q348" s="124"/>
    </row>
    <row r="349" spans="1:17">
      <c r="A349" s="199"/>
      <c r="B349" s="199"/>
      <c r="C349" s="124"/>
      <c r="D349" s="124"/>
      <c r="E349" s="124"/>
      <c r="F349" s="124"/>
      <c r="G349" s="124"/>
      <c r="H349" s="124"/>
      <c r="I349" s="124"/>
      <c r="J349" s="124"/>
      <c r="K349" s="124"/>
      <c r="L349" s="124"/>
      <c r="M349" s="124"/>
      <c r="N349" s="124"/>
      <c r="O349" s="124"/>
      <c r="P349" s="124"/>
      <c r="Q349" s="124"/>
    </row>
    <row r="350" spans="1:17">
      <c r="A350" s="199"/>
      <c r="B350" s="199"/>
      <c r="C350" s="124"/>
      <c r="D350" s="124"/>
      <c r="E350" s="124"/>
      <c r="F350" s="124"/>
      <c r="G350" s="124"/>
      <c r="H350" s="124"/>
      <c r="I350" s="124"/>
      <c r="J350" s="124"/>
      <c r="K350" s="124"/>
      <c r="L350" s="124"/>
      <c r="M350" s="124"/>
      <c r="N350" s="124"/>
      <c r="O350" s="124"/>
      <c r="P350" s="124"/>
      <c r="Q350" s="124"/>
    </row>
    <row r="351" spans="1:17">
      <c r="A351" s="199"/>
      <c r="B351" s="199"/>
      <c r="C351" s="124"/>
      <c r="D351" s="124"/>
      <c r="E351" s="124"/>
      <c r="F351" s="124"/>
      <c r="G351" s="124"/>
      <c r="H351" s="124"/>
      <c r="I351" s="124"/>
      <c r="J351" s="124"/>
      <c r="K351" s="124"/>
      <c r="L351" s="124"/>
      <c r="M351" s="124"/>
      <c r="N351" s="124"/>
      <c r="O351" s="124"/>
      <c r="P351" s="124"/>
      <c r="Q351" s="124"/>
    </row>
    <row r="352" spans="1:17">
      <c r="A352" s="199"/>
      <c r="B352" s="199"/>
      <c r="C352" s="124"/>
      <c r="D352" s="124"/>
      <c r="E352" s="124"/>
      <c r="F352" s="124"/>
      <c r="G352" s="124"/>
      <c r="H352" s="124"/>
      <c r="I352" s="124"/>
      <c r="J352" s="124"/>
      <c r="K352" s="124"/>
      <c r="L352" s="124"/>
      <c r="M352" s="124"/>
      <c r="N352" s="124"/>
      <c r="O352" s="124"/>
      <c r="P352" s="124"/>
      <c r="Q352" s="124"/>
    </row>
    <row r="353" spans="1:17">
      <c r="A353" s="199"/>
      <c r="B353" s="199"/>
      <c r="C353" s="124"/>
      <c r="D353" s="124"/>
      <c r="E353" s="124"/>
      <c r="F353" s="124"/>
      <c r="G353" s="124"/>
      <c r="H353" s="124"/>
      <c r="I353" s="124"/>
      <c r="J353" s="124"/>
      <c r="K353" s="124"/>
      <c r="L353" s="124"/>
      <c r="M353" s="124"/>
      <c r="N353" s="124"/>
      <c r="O353" s="124"/>
      <c r="P353" s="124"/>
      <c r="Q353" s="124"/>
    </row>
    <row r="354" spans="1:17">
      <c r="A354" s="199"/>
      <c r="B354" s="199"/>
      <c r="C354" s="124"/>
      <c r="D354" s="124"/>
      <c r="E354" s="124"/>
      <c r="F354" s="124"/>
      <c r="G354" s="124"/>
      <c r="H354" s="124"/>
      <c r="I354" s="124"/>
      <c r="J354" s="124"/>
      <c r="K354" s="124"/>
      <c r="L354" s="124"/>
      <c r="M354" s="124"/>
      <c r="N354" s="124"/>
      <c r="O354" s="124"/>
      <c r="P354" s="124"/>
      <c r="Q354" s="124"/>
    </row>
    <row r="355" spans="1:17">
      <c r="A355" s="199"/>
      <c r="B355" s="199"/>
      <c r="C355" s="124"/>
      <c r="D355" s="124"/>
      <c r="E355" s="124"/>
      <c r="F355" s="124"/>
      <c r="G355" s="124"/>
      <c r="H355" s="124"/>
      <c r="I355" s="124"/>
      <c r="J355" s="124"/>
      <c r="K355" s="124"/>
      <c r="L355" s="124"/>
      <c r="M355" s="124"/>
      <c r="N355" s="124"/>
      <c r="O355" s="124"/>
      <c r="P355" s="124"/>
      <c r="Q355" s="124"/>
    </row>
    <row r="356" spans="1:17">
      <c r="A356" s="199"/>
      <c r="B356" s="199"/>
      <c r="C356" s="124"/>
      <c r="D356" s="124"/>
      <c r="E356" s="124"/>
      <c r="F356" s="124"/>
      <c r="G356" s="124"/>
      <c r="H356" s="124"/>
      <c r="I356" s="124"/>
      <c r="J356" s="124"/>
      <c r="K356" s="124"/>
      <c r="L356" s="124"/>
      <c r="M356" s="124"/>
      <c r="N356" s="124"/>
      <c r="O356" s="124"/>
      <c r="P356" s="124"/>
      <c r="Q356" s="124"/>
    </row>
    <row r="357" spans="1:17">
      <c r="A357" s="199"/>
      <c r="B357" s="199"/>
      <c r="C357" s="124"/>
      <c r="D357" s="124"/>
      <c r="E357" s="124"/>
      <c r="F357" s="124"/>
      <c r="G357" s="124"/>
      <c r="H357" s="124"/>
      <c r="I357" s="124"/>
      <c r="J357" s="124"/>
      <c r="K357" s="124"/>
      <c r="L357" s="124"/>
      <c r="M357" s="124"/>
      <c r="N357" s="124"/>
      <c r="O357" s="124"/>
      <c r="P357" s="124"/>
      <c r="Q357" s="124"/>
    </row>
    <row r="358" spans="1:17">
      <c r="A358" s="199"/>
      <c r="B358" s="199"/>
      <c r="C358" s="124"/>
      <c r="D358" s="124"/>
      <c r="E358" s="124"/>
      <c r="F358" s="124"/>
      <c r="G358" s="124"/>
      <c r="H358" s="124"/>
      <c r="I358" s="124"/>
      <c r="J358" s="124"/>
      <c r="K358" s="124"/>
      <c r="L358" s="124"/>
      <c r="M358" s="124"/>
      <c r="N358" s="124"/>
      <c r="O358" s="124"/>
      <c r="P358" s="124"/>
      <c r="Q358" s="124"/>
    </row>
    <row r="359" spans="1:17">
      <c r="A359" s="199"/>
      <c r="B359" s="199"/>
      <c r="C359" s="124"/>
      <c r="D359" s="124"/>
      <c r="E359" s="124"/>
      <c r="F359" s="124"/>
      <c r="G359" s="124"/>
      <c r="H359" s="124"/>
      <c r="I359" s="124"/>
      <c r="J359" s="124"/>
      <c r="K359" s="124"/>
      <c r="L359" s="124"/>
      <c r="M359" s="124"/>
      <c r="N359" s="124"/>
      <c r="O359" s="124"/>
      <c r="P359" s="124"/>
      <c r="Q359" s="124"/>
    </row>
    <row r="360" spans="1:17">
      <c r="A360" s="199"/>
      <c r="B360" s="199"/>
      <c r="C360" s="124"/>
      <c r="D360" s="124"/>
      <c r="E360" s="124"/>
      <c r="F360" s="124"/>
      <c r="G360" s="124"/>
      <c r="H360" s="124"/>
      <c r="I360" s="124"/>
      <c r="J360" s="124"/>
      <c r="K360" s="124"/>
      <c r="L360" s="124"/>
      <c r="M360" s="124"/>
      <c r="N360" s="124"/>
      <c r="O360" s="124"/>
      <c r="P360" s="124"/>
      <c r="Q360" s="124"/>
    </row>
    <row r="361" spans="1:17">
      <c r="A361" s="199"/>
      <c r="B361" s="199"/>
      <c r="C361" s="124"/>
      <c r="D361" s="124"/>
      <c r="E361" s="124"/>
      <c r="F361" s="124"/>
      <c r="G361" s="124"/>
      <c r="H361" s="124"/>
      <c r="I361" s="124"/>
      <c r="J361" s="124"/>
      <c r="K361" s="124"/>
      <c r="L361" s="124"/>
      <c r="M361" s="124"/>
      <c r="N361" s="124"/>
      <c r="O361" s="124"/>
      <c r="P361" s="124"/>
      <c r="Q361" s="124"/>
    </row>
    <row r="362" spans="1:17">
      <c r="A362" s="199"/>
      <c r="B362" s="199"/>
      <c r="C362" s="124"/>
      <c r="D362" s="124"/>
      <c r="E362" s="124"/>
      <c r="F362" s="124"/>
      <c r="G362" s="124"/>
      <c r="H362" s="124"/>
      <c r="I362" s="124"/>
      <c r="J362" s="124"/>
      <c r="K362" s="124"/>
      <c r="L362" s="124"/>
      <c r="M362" s="124"/>
      <c r="N362" s="124"/>
      <c r="O362" s="124"/>
      <c r="P362" s="124"/>
      <c r="Q362" s="124"/>
    </row>
    <row r="363" spans="1:17">
      <c r="A363" s="199"/>
      <c r="B363" s="199"/>
      <c r="C363" s="124"/>
      <c r="D363" s="124"/>
      <c r="E363" s="124"/>
      <c r="F363" s="124"/>
      <c r="G363" s="124"/>
      <c r="H363" s="124"/>
      <c r="I363" s="124"/>
      <c r="J363" s="124"/>
      <c r="K363" s="124"/>
      <c r="L363" s="124"/>
      <c r="M363" s="124"/>
      <c r="N363" s="124"/>
      <c r="O363" s="124"/>
      <c r="P363" s="124"/>
      <c r="Q363" s="124"/>
    </row>
    <row r="364" spans="1:17">
      <c r="A364" s="199"/>
      <c r="B364" s="199"/>
      <c r="C364" s="124"/>
      <c r="D364" s="124"/>
      <c r="E364" s="124"/>
      <c r="F364" s="124"/>
      <c r="G364" s="124"/>
      <c r="H364" s="124"/>
      <c r="I364" s="124"/>
      <c r="J364" s="124"/>
      <c r="K364" s="124"/>
      <c r="L364" s="124"/>
      <c r="M364" s="124"/>
      <c r="N364" s="124"/>
      <c r="O364" s="124"/>
      <c r="P364" s="124"/>
      <c r="Q364" s="124"/>
    </row>
    <row r="365" spans="1:17">
      <c r="A365" s="199"/>
      <c r="B365" s="199"/>
      <c r="C365" s="124"/>
      <c r="D365" s="124"/>
      <c r="E365" s="124"/>
      <c r="F365" s="124"/>
      <c r="G365" s="124"/>
      <c r="H365" s="124"/>
      <c r="I365" s="124"/>
      <c r="J365" s="124"/>
      <c r="K365" s="124"/>
      <c r="L365" s="124"/>
      <c r="M365" s="124"/>
      <c r="N365" s="124"/>
      <c r="O365" s="124"/>
      <c r="P365" s="124"/>
      <c r="Q365" s="124"/>
    </row>
    <row r="366" spans="1:17">
      <c r="A366" s="199"/>
      <c r="B366" s="199"/>
      <c r="C366" s="124"/>
      <c r="D366" s="124"/>
      <c r="E366" s="124"/>
      <c r="F366" s="124"/>
      <c r="G366" s="124"/>
      <c r="H366" s="124"/>
      <c r="I366" s="124"/>
      <c r="J366" s="124"/>
      <c r="K366" s="124"/>
      <c r="L366" s="124"/>
      <c r="M366" s="124"/>
      <c r="N366" s="124"/>
      <c r="O366" s="124"/>
      <c r="P366" s="124"/>
      <c r="Q366" s="124"/>
    </row>
    <row r="367" spans="1:17">
      <c r="A367" s="199"/>
      <c r="B367" s="199"/>
      <c r="C367" s="124"/>
      <c r="D367" s="124"/>
      <c r="E367" s="124"/>
      <c r="F367" s="124"/>
      <c r="G367" s="124"/>
      <c r="H367" s="124"/>
      <c r="I367" s="124"/>
      <c r="J367" s="124"/>
      <c r="K367" s="124"/>
      <c r="L367" s="124"/>
      <c r="M367" s="124"/>
      <c r="N367" s="124"/>
      <c r="O367" s="124"/>
      <c r="P367" s="124"/>
      <c r="Q367" s="124"/>
    </row>
    <row r="368" spans="1:17">
      <c r="A368" s="199"/>
      <c r="B368" s="199"/>
      <c r="C368" s="124"/>
      <c r="D368" s="124"/>
      <c r="E368" s="124"/>
      <c r="F368" s="124"/>
      <c r="G368" s="124"/>
      <c r="H368" s="124"/>
      <c r="I368" s="124"/>
      <c r="J368" s="124"/>
      <c r="K368" s="124"/>
      <c r="L368" s="124"/>
      <c r="M368" s="124"/>
      <c r="N368" s="124"/>
      <c r="O368" s="124"/>
      <c r="P368" s="124"/>
      <c r="Q368" s="124"/>
    </row>
    <row r="369" spans="1:17">
      <c r="A369" s="199"/>
      <c r="B369" s="199"/>
      <c r="C369" s="124"/>
      <c r="D369" s="124"/>
      <c r="E369" s="124"/>
      <c r="F369" s="124"/>
      <c r="G369" s="124"/>
      <c r="H369" s="124"/>
      <c r="I369" s="124"/>
      <c r="J369" s="124"/>
      <c r="K369" s="124"/>
      <c r="L369" s="124"/>
      <c r="M369" s="124"/>
      <c r="N369" s="124"/>
      <c r="O369" s="124"/>
      <c r="P369" s="124"/>
      <c r="Q369" s="124"/>
    </row>
    <row r="370" spans="1:17">
      <c r="A370" s="199"/>
      <c r="B370" s="199"/>
      <c r="C370" s="124"/>
      <c r="D370" s="124"/>
      <c r="E370" s="124"/>
      <c r="F370" s="124"/>
      <c r="G370" s="124"/>
      <c r="H370" s="124"/>
      <c r="I370" s="124"/>
      <c r="J370" s="124"/>
      <c r="K370" s="124"/>
      <c r="L370" s="124"/>
      <c r="M370" s="124"/>
      <c r="N370" s="124"/>
      <c r="O370" s="124"/>
      <c r="P370" s="124"/>
      <c r="Q370" s="124"/>
    </row>
    <row r="371" spans="1:17">
      <c r="A371" s="199"/>
      <c r="B371" s="199"/>
      <c r="C371" s="124"/>
      <c r="D371" s="124"/>
      <c r="E371" s="124"/>
      <c r="F371" s="124"/>
      <c r="G371" s="124"/>
      <c r="H371" s="124"/>
      <c r="I371" s="124"/>
      <c r="J371" s="124"/>
      <c r="K371" s="124"/>
      <c r="L371" s="124"/>
      <c r="M371" s="124"/>
      <c r="N371" s="124"/>
      <c r="O371" s="124"/>
      <c r="P371" s="124"/>
      <c r="Q371" s="124"/>
    </row>
    <row r="372" spans="1:17">
      <c r="A372" s="199"/>
      <c r="B372" s="199"/>
      <c r="C372" s="124"/>
      <c r="D372" s="124"/>
      <c r="E372" s="124"/>
      <c r="F372" s="124"/>
      <c r="G372" s="124"/>
      <c r="H372" s="124"/>
      <c r="I372" s="124"/>
      <c r="J372" s="124"/>
      <c r="K372" s="124"/>
      <c r="L372" s="124"/>
      <c r="M372" s="124"/>
      <c r="N372" s="124"/>
      <c r="O372" s="124"/>
      <c r="P372" s="124"/>
      <c r="Q372" s="124"/>
    </row>
    <row r="373" spans="1:17">
      <c r="A373" s="199"/>
      <c r="B373" s="199"/>
      <c r="C373" s="124"/>
      <c r="D373" s="124"/>
      <c r="E373" s="124"/>
      <c r="F373" s="124"/>
      <c r="G373" s="124"/>
      <c r="H373" s="124"/>
      <c r="I373" s="124"/>
      <c r="J373" s="124"/>
      <c r="K373" s="124"/>
      <c r="L373" s="124"/>
      <c r="M373" s="124"/>
      <c r="N373" s="124"/>
      <c r="O373" s="124"/>
      <c r="P373" s="124"/>
      <c r="Q373" s="124"/>
    </row>
    <row r="374" spans="1:17">
      <c r="A374" s="199"/>
      <c r="B374" s="199"/>
      <c r="C374" s="124"/>
      <c r="D374" s="124"/>
      <c r="E374" s="124"/>
      <c r="F374" s="124"/>
      <c r="G374" s="124"/>
      <c r="H374" s="124"/>
      <c r="I374" s="124"/>
      <c r="J374" s="124"/>
      <c r="K374" s="124"/>
      <c r="L374" s="124"/>
      <c r="M374" s="124"/>
      <c r="N374" s="124"/>
      <c r="O374" s="124"/>
      <c r="P374" s="124"/>
      <c r="Q374" s="124"/>
    </row>
    <row r="375" spans="1:17">
      <c r="A375" s="199"/>
      <c r="B375" s="199"/>
      <c r="C375" s="124"/>
      <c r="D375" s="124"/>
      <c r="E375" s="124"/>
      <c r="F375" s="124"/>
      <c r="G375" s="124"/>
      <c r="H375" s="124"/>
      <c r="I375" s="124"/>
      <c r="J375" s="124"/>
      <c r="K375" s="124"/>
      <c r="L375" s="124"/>
      <c r="M375" s="124"/>
      <c r="N375" s="124"/>
      <c r="O375" s="124"/>
      <c r="P375" s="124"/>
      <c r="Q375" s="124"/>
    </row>
    <row r="376" spans="1:17">
      <c r="A376" s="199"/>
      <c r="B376" s="199"/>
      <c r="C376" s="124"/>
      <c r="D376" s="124"/>
      <c r="E376" s="124"/>
      <c r="F376" s="124"/>
      <c r="G376" s="124"/>
      <c r="H376" s="124"/>
      <c r="I376" s="124"/>
      <c r="J376" s="124"/>
      <c r="K376" s="124"/>
      <c r="L376" s="124"/>
      <c r="M376" s="124"/>
      <c r="N376" s="124"/>
      <c r="O376" s="124"/>
      <c r="P376" s="124"/>
      <c r="Q376" s="124"/>
    </row>
    <row r="377" spans="1:17">
      <c r="A377" s="199"/>
      <c r="B377" s="199"/>
      <c r="C377" s="124"/>
      <c r="D377" s="124"/>
      <c r="E377" s="124"/>
      <c r="F377" s="124"/>
      <c r="G377" s="124"/>
      <c r="H377" s="124"/>
      <c r="I377" s="124"/>
      <c r="J377" s="124"/>
      <c r="K377" s="124"/>
      <c r="L377" s="124"/>
      <c r="M377" s="124"/>
      <c r="N377" s="124"/>
      <c r="O377" s="124"/>
      <c r="P377" s="124"/>
      <c r="Q377" s="124"/>
    </row>
    <row r="378" spans="1:17">
      <c r="A378" s="199"/>
      <c r="B378" s="199"/>
      <c r="C378" s="124"/>
      <c r="D378" s="124"/>
      <c r="E378" s="124"/>
      <c r="F378" s="124"/>
      <c r="G378" s="124"/>
      <c r="H378" s="124"/>
      <c r="I378" s="124"/>
      <c r="J378" s="124"/>
      <c r="K378" s="124"/>
      <c r="L378" s="124"/>
      <c r="M378" s="124"/>
      <c r="N378" s="124"/>
      <c r="O378" s="124"/>
      <c r="P378" s="124"/>
      <c r="Q378" s="124"/>
    </row>
    <row r="379" spans="1:17">
      <c r="A379" s="199"/>
      <c r="B379" s="199"/>
      <c r="C379" s="124"/>
      <c r="D379" s="124"/>
      <c r="E379" s="124"/>
      <c r="F379" s="124"/>
      <c r="G379" s="124"/>
      <c r="H379" s="124"/>
      <c r="I379" s="124"/>
      <c r="J379" s="124"/>
      <c r="K379" s="124"/>
      <c r="L379" s="124"/>
      <c r="M379" s="124"/>
      <c r="N379" s="124"/>
      <c r="O379" s="124"/>
      <c r="P379" s="124"/>
      <c r="Q379" s="124"/>
    </row>
    <row r="380" spans="1:17">
      <c r="A380" s="199"/>
      <c r="B380" s="199"/>
      <c r="C380" s="124"/>
      <c r="D380" s="124"/>
      <c r="E380" s="124"/>
      <c r="F380" s="124"/>
      <c r="G380" s="124"/>
      <c r="H380" s="124"/>
      <c r="I380" s="124"/>
      <c r="J380" s="124"/>
      <c r="K380" s="124"/>
      <c r="L380" s="124"/>
      <c r="M380" s="124"/>
      <c r="N380" s="124"/>
      <c r="O380" s="124"/>
      <c r="P380" s="124"/>
      <c r="Q380" s="124"/>
    </row>
    <row r="381" spans="1:17">
      <c r="A381" s="199"/>
      <c r="B381" s="199"/>
      <c r="C381" s="124"/>
      <c r="D381" s="124"/>
      <c r="E381" s="124"/>
      <c r="F381" s="124"/>
      <c r="G381" s="124"/>
      <c r="H381" s="124"/>
      <c r="I381" s="124"/>
      <c r="J381" s="124"/>
      <c r="K381" s="124"/>
      <c r="L381" s="124"/>
      <c r="M381" s="124"/>
      <c r="N381" s="124"/>
      <c r="O381" s="124"/>
      <c r="P381" s="124"/>
      <c r="Q381" s="124"/>
    </row>
    <row r="382" spans="1:17">
      <c r="A382" s="199"/>
      <c r="B382" s="199"/>
      <c r="C382" s="124"/>
      <c r="D382" s="124"/>
      <c r="E382" s="124"/>
      <c r="F382" s="124"/>
      <c r="G382" s="124"/>
      <c r="H382" s="124"/>
      <c r="I382" s="124"/>
      <c r="J382" s="124"/>
      <c r="K382" s="124"/>
      <c r="L382" s="124"/>
      <c r="M382" s="124"/>
      <c r="N382" s="124"/>
      <c r="O382" s="124"/>
      <c r="P382" s="124"/>
      <c r="Q382" s="124"/>
    </row>
    <row r="383" spans="1:17">
      <c r="A383" s="199"/>
      <c r="B383" s="199"/>
      <c r="C383" s="124"/>
      <c r="D383" s="124"/>
      <c r="E383" s="124"/>
      <c r="F383" s="124"/>
      <c r="G383" s="124"/>
      <c r="H383" s="124"/>
      <c r="I383" s="124"/>
      <c r="J383" s="124"/>
      <c r="K383" s="124"/>
      <c r="L383" s="124"/>
      <c r="M383" s="124"/>
      <c r="N383" s="124"/>
      <c r="O383" s="124"/>
      <c r="P383" s="124"/>
      <c r="Q383" s="124"/>
    </row>
    <row r="384" spans="1:17">
      <c r="A384" s="199"/>
      <c r="B384" s="199"/>
      <c r="C384" s="124"/>
      <c r="D384" s="124"/>
      <c r="E384" s="124"/>
      <c r="F384" s="124"/>
      <c r="G384" s="124"/>
      <c r="H384" s="124"/>
      <c r="I384" s="124"/>
      <c r="J384" s="124"/>
      <c r="K384" s="124"/>
      <c r="L384" s="124"/>
      <c r="M384" s="124"/>
      <c r="N384" s="124"/>
      <c r="O384" s="124"/>
      <c r="P384" s="124"/>
      <c r="Q384" s="124"/>
    </row>
    <row r="385" spans="1:17">
      <c r="A385" s="199"/>
      <c r="B385" s="199"/>
      <c r="C385" s="124"/>
      <c r="D385" s="124"/>
      <c r="E385" s="124"/>
      <c r="F385" s="124"/>
      <c r="G385" s="124"/>
      <c r="H385" s="124"/>
      <c r="I385" s="124"/>
      <c r="J385" s="124"/>
      <c r="K385" s="124"/>
      <c r="L385" s="124"/>
      <c r="M385" s="124"/>
      <c r="N385" s="124"/>
      <c r="O385" s="124"/>
      <c r="P385" s="124"/>
      <c r="Q385" s="124"/>
    </row>
    <row r="386" spans="1:17">
      <c r="A386" s="199"/>
      <c r="B386" s="199"/>
      <c r="C386" s="124"/>
      <c r="D386" s="124"/>
      <c r="E386" s="124"/>
      <c r="F386" s="124"/>
      <c r="G386" s="124"/>
      <c r="H386" s="124"/>
      <c r="I386" s="124"/>
      <c r="J386" s="124"/>
      <c r="K386" s="124"/>
      <c r="L386" s="124"/>
      <c r="M386" s="124"/>
      <c r="N386" s="124"/>
      <c r="O386" s="124"/>
      <c r="P386" s="124"/>
      <c r="Q386" s="124"/>
    </row>
    <row r="387" spans="1:17">
      <c r="A387" s="199"/>
      <c r="B387" s="199"/>
      <c r="C387" s="124"/>
      <c r="D387" s="124"/>
      <c r="E387" s="124"/>
      <c r="F387" s="124"/>
      <c r="G387" s="124"/>
      <c r="H387" s="124"/>
      <c r="I387" s="124"/>
      <c r="J387" s="124"/>
      <c r="K387" s="124"/>
      <c r="L387" s="124"/>
      <c r="M387" s="124"/>
      <c r="N387" s="124"/>
      <c r="O387" s="124"/>
      <c r="P387" s="124"/>
      <c r="Q387" s="124"/>
    </row>
    <row r="388" spans="1:17">
      <c r="A388" s="199"/>
      <c r="B388" s="199"/>
      <c r="C388" s="124"/>
      <c r="D388" s="124"/>
      <c r="E388" s="124"/>
      <c r="F388" s="124"/>
      <c r="G388" s="124"/>
      <c r="H388" s="124"/>
      <c r="I388" s="124"/>
      <c r="J388" s="124"/>
      <c r="K388" s="124"/>
      <c r="L388" s="124"/>
      <c r="M388" s="124"/>
      <c r="N388" s="124"/>
      <c r="O388" s="124"/>
      <c r="P388" s="124"/>
      <c r="Q388" s="124"/>
    </row>
    <row r="389" spans="1:17">
      <c r="A389" s="199"/>
      <c r="B389" s="199"/>
      <c r="C389" s="124"/>
      <c r="D389" s="124"/>
      <c r="E389" s="124"/>
      <c r="F389" s="124"/>
      <c r="G389" s="124"/>
      <c r="H389" s="124"/>
      <c r="I389" s="124"/>
      <c r="J389" s="124"/>
      <c r="K389" s="124"/>
      <c r="L389" s="124"/>
      <c r="M389" s="124"/>
      <c r="N389" s="124"/>
      <c r="O389" s="124"/>
      <c r="P389" s="124"/>
      <c r="Q389" s="124"/>
    </row>
    <row r="390" spans="1:17">
      <c r="A390" s="199"/>
      <c r="B390" s="199"/>
      <c r="C390" s="124"/>
      <c r="D390" s="124"/>
      <c r="E390" s="124"/>
      <c r="F390" s="124"/>
      <c r="G390" s="124"/>
      <c r="H390" s="124"/>
      <c r="I390" s="124"/>
      <c r="J390" s="124"/>
      <c r="K390" s="124"/>
      <c r="L390" s="124"/>
      <c r="M390" s="124"/>
      <c r="N390" s="124"/>
      <c r="O390" s="124"/>
      <c r="P390" s="124"/>
      <c r="Q390" s="124"/>
    </row>
    <row r="391" spans="1:17">
      <c r="A391" s="199"/>
      <c r="B391" s="199"/>
      <c r="C391" s="124"/>
      <c r="D391" s="124"/>
      <c r="E391" s="124"/>
      <c r="F391" s="124"/>
      <c r="G391" s="124"/>
      <c r="H391" s="124"/>
      <c r="I391" s="124"/>
      <c r="J391" s="124"/>
      <c r="K391" s="124"/>
      <c r="L391" s="124"/>
      <c r="M391" s="124"/>
      <c r="N391" s="124"/>
      <c r="O391" s="124"/>
      <c r="P391" s="124"/>
      <c r="Q391" s="124"/>
    </row>
    <row r="392" spans="1:17">
      <c r="A392" s="199"/>
      <c r="B392" s="199"/>
      <c r="C392" s="124"/>
      <c r="D392" s="124"/>
      <c r="E392" s="124"/>
      <c r="F392" s="124"/>
      <c r="G392" s="124"/>
      <c r="H392" s="124"/>
      <c r="I392" s="124"/>
      <c r="J392" s="124"/>
      <c r="K392" s="124"/>
      <c r="L392" s="124"/>
      <c r="M392" s="124"/>
      <c r="N392" s="124"/>
      <c r="O392" s="124"/>
      <c r="P392" s="124"/>
      <c r="Q392" s="124"/>
    </row>
    <row r="393" spans="1:17">
      <c r="A393" s="199"/>
      <c r="B393" s="199"/>
      <c r="C393" s="124"/>
      <c r="D393" s="124"/>
      <c r="E393" s="124"/>
      <c r="F393" s="124"/>
      <c r="G393" s="124"/>
      <c r="H393" s="124"/>
      <c r="I393" s="124"/>
      <c r="J393" s="124"/>
      <c r="K393" s="124"/>
      <c r="L393" s="124"/>
      <c r="M393" s="124"/>
      <c r="N393" s="124"/>
      <c r="O393" s="124"/>
      <c r="P393" s="124"/>
      <c r="Q393" s="124"/>
    </row>
    <row r="394" spans="1:17">
      <c r="A394" s="199"/>
      <c r="B394" s="199"/>
      <c r="C394" s="124"/>
      <c r="D394" s="124"/>
      <c r="E394" s="124"/>
      <c r="F394" s="124"/>
      <c r="G394" s="124"/>
      <c r="H394" s="124"/>
      <c r="I394" s="124"/>
      <c r="J394" s="124"/>
      <c r="K394" s="124"/>
      <c r="L394" s="124"/>
      <c r="M394" s="124"/>
      <c r="N394" s="124"/>
      <c r="O394" s="124"/>
      <c r="P394" s="124"/>
      <c r="Q394" s="124"/>
    </row>
    <row r="395" spans="1:17">
      <c r="A395" s="199"/>
      <c r="B395" s="199"/>
      <c r="C395" s="124"/>
      <c r="D395" s="124"/>
      <c r="E395" s="124"/>
      <c r="F395" s="124"/>
      <c r="G395" s="124"/>
      <c r="H395" s="124"/>
      <c r="I395" s="124"/>
      <c r="J395" s="124"/>
      <c r="K395" s="124"/>
      <c r="L395" s="124"/>
      <c r="M395" s="124"/>
      <c r="N395" s="124"/>
      <c r="O395" s="124"/>
      <c r="P395" s="124"/>
      <c r="Q395" s="124"/>
    </row>
    <row r="396" spans="1:17">
      <c r="A396" s="199"/>
      <c r="B396" s="199"/>
      <c r="C396" s="124"/>
      <c r="D396" s="124"/>
      <c r="E396" s="124"/>
      <c r="F396" s="124"/>
      <c r="G396" s="124"/>
      <c r="H396" s="124"/>
      <c r="I396" s="124"/>
      <c r="J396" s="124"/>
      <c r="K396" s="124"/>
      <c r="L396" s="124"/>
      <c r="M396" s="124"/>
      <c r="N396" s="124"/>
      <c r="O396" s="124"/>
      <c r="P396" s="124"/>
      <c r="Q396" s="124"/>
    </row>
    <row r="397" spans="1:17">
      <c r="A397" s="199"/>
      <c r="B397" s="199"/>
      <c r="C397" s="124"/>
      <c r="D397" s="124"/>
      <c r="E397" s="124"/>
      <c r="F397" s="124"/>
      <c r="G397" s="124"/>
      <c r="H397" s="124"/>
      <c r="I397" s="124"/>
      <c r="J397" s="124"/>
      <c r="K397" s="124"/>
      <c r="L397" s="124"/>
      <c r="M397" s="124"/>
      <c r="N397" s="124"/>
      <c r="O397" s="124"/>
      <c r="P397" s="124"/>
      <c r="Q397" s="124"/>
    </row>
    <row r="398" spans="1:17">
      <c r="A398" s="199"/>
      <c r="B398" s="199"/>
      <c r="C398" s="124"/>
      <c r="D398" s="124"/>
      <c r="E398" s="124"/>
      <c r="F398" s="124"/>
      <c r="G398" s="124"/>
      <c r="H398" s="124"/>
      <c r="I398" s="124"/>
      <c r="J398" s="124"/>
      <c r="K398" s="124"/>
      <c r="L398" s="124"/>
      <c r="M398" s="124"/>
      <c r="N398" s="124"/>
      <c r="O398" s="124"/>
      <c r="P398" s="124"/>
      <c r="Q398" s="124"/>
    </row>
    <row r="399" spans="1:17">
      <c r="A399" s="199"/>
      <c r="B399" s="199"/>
      <c r="C399" s="124"/>
      <c r="D399" s="124"/>
      <c r="E399" s="124"/>
      <c r="F399" s="124"/>
      <c r="G399" s="124"/>
      <c r="H399" s="124"/>
      <c r="I399" s="124"/>
      <c r="J399" s="124"/>
      <c r="K399" s="124"/>
      <c r="L399" s="124"/>
      <c r="M399" s="124"/>
      <c r="N399" s="124"/>
      <c r="O399" s="124"/>
      <c r="P399" s="124"/>
      <c r="Q399" s="124"/>
    </row>
    <row r="400" spans="1:17">
      <c r="A400" s="199"/>
      <c r="B400" s="199"/>
      <c r="C400" s="124"/>
      <c r="D400" s="124"/>
      <c r="E400" s="124"/>
      <c r="F400" s="124"/>
      <c r="G400" s="124"/>
      <c r="H400" s="124"/>
      <c r="I400" s="124"/>
      <c r="J400" s="124"/>
      <c r="K400" s="124"/>
      <c r="L400" s="124"/>
      <c r="M400" s="124"/>
      <c r="N400" s="124"/>
      <c r="O400" s="124"/>
      <c r="P400" s="124"/>
      <c r="Q400" s="124"/>
    </row>
    <row r="401" spans="1:17">
      <c r="A401" s="199"/>
      <c r="B401" s="199"/>
      <c r="C401" s="124"/>
      <c r="D401" s="124"/>
      <c r="E401" s="124"/>
      <c r="F401" s="124"/>
      <c r="G401" s="124"/>
      <c r="H401" s="124"/>
      <c r="I401" s="124"/>
      <c r="J401" s="124"/>
      <c r="K401" s="124"/>
      <c r="L401" s="124"/>
      <c r="M401" s="124"/>
      <c r="N401" s="124"/>
      <c r="O401" s="124"/>
      <c r="P401" s="124"/>
      <c r="Q401" s="124"/>
    </row>
    <row r="402" spans="1:17">
      <c r="A402" s="199"/>
      <c r="B402" s="199"/>
      <c r="C402" s="124"/>
      <c r="D402" s="124"/>
      <c r="E402" s="124"/>
      <c r="F402" s="124"/>
      <c r="G402" s="124"/>
      <c r="H402" s="124"/>
      <c r="I402" s="124"/>
      <c r="J402" s="124"/>
      <c r="K402" s="124"/>
      <c r="L402" s="124"/>
      <c r="M402" s="124"/>
      <c r="N402" s="124"/>
      <c r="O402" s="124"/>
      <c r="P402" s="124"/>
      <c r="Q402" s="124"/>
    </row>
    <row r="403" spans="1:17">
      <c r="A403" s="199"/>
      <c r="B403" s="199"/>
      <c r="C403" s="124"/>
      <c r="D403" s="124"/>
      <c r="E403" s="124"/>
      <c r="F403" s="124"/>
      <c r="G403" s="124"/>
      <c r="H403" s="124"/>
      <c r="I403" s="124"/>
      <c r="J403" s="124"/>
      <c r="K403" s="124"/>
      <c r="L403" s="124"/>
      <c r="M403" s="124"/>
      <c r="N403" s="124"/>
      <c r="O403" s="124"/>
      <c r="P403" s="124"/>
      <c r="Q403" s="124"/>
    </row>
    <row r="404" spans="1:17">
      <c r="A404" s="199"/>
      <c r="B404" s="199"/>
      <c r="C404" s="124"/>
      <c r="D404" s="124"/>
      <c r="E404" s="124"/>
      <c r="F404" s="124"/>
      <c r="G404" s="124"/>
      <c r="H404" s="124"/>
      <c r="I404" s="124"/>
      <c r="J404" s="124"/>
      <c r="K404" s="124"/>
      <c r="L404" s="124"/>
      <c r="M404" s="124"/>
      <c r="N404" s="124"/>
      <c r="O404" s="124"/>
      <c r="P404" s="124"/>
      <c r="Q404" s="124"/>
    </row>
    <row r="405" spans="1:17">
      <c r="A405" s="199"/>
      <c r="B405" s="199"/>
      <c r="C405" s="124"/>
      <c r="D405" s="124"/>
      <c r="E405" s="124"/>
      <c r="F405" s="124"/>
      <c r="G405" s="124"/>
      <c r="H405" s="124"/>
      <c r="I405" s="124"/>
      <c r="J405" s="124"/>
      <c r="K405" s="124"/>
      <c r="L405" s="124"/>
      <c r="M405" s="124"/>
      <c r="N405" s="124"/>
      <c r="O405" s="124"/>
      <c r="P405" s="124"/>
      <c r="Q405" s="124"/>
    </row>
    <row r="406" spans="1:17">
      <c r="A406" s="199"/>
      <c r="B406" s="199"/>
      <c r="C406" s="124"/>
      <c r="D406" s="124"/>
      <c r="E406" s="124"/>
      <c r="F406" s="124"/>
      <c r="G406" s="124"/>
      <c r="H406" s="124"/>
      <c r="I406" s="124"/>
      <c r="J406" s="124"/>
      <c r="K406" s="124"/>
      <c r="L406" s="124"/>
      <c r="M406" s="124"/>
      <c r="N406" s="124"/>
      <c r="O406" s="124"/>
      <c r="P406" s="124"/>
      <c r="Q406" s="124"/>
    </row>
    <row r="407" spans="1:17">
      <c r="A407" s="199"/>
      <c r="B407" s="199"/>
      <c r="C407" s="124"/>
      <c r="D407" s="124"/>
      <c r="E407" s="124"/>
      <c r="F407" s="124"/>
      <c r="G407" s="124"/>
      <c r="H407" s="124"/>
      <c r="I407" s="124"/>
      <c r="J407" s="124"/>
      <c r="K407" s="124"/>
      <c r="L407" s="124"/>
      <c r="M407" s="124"/>
      <c r="N407" s="124"/>
      <c r="O407" s="124"/>
      <c r="P407" s="124"/>
      <c r="Q407" s="124"/>
    </row>
    <row r="408" spans="1:17">
      <c r="A408" s="199"/>
      <c r="B408" s="199"/>
      <c r="C408" s="124"/>
      <c r="D408" s="124"/>
      <c r="E408" s="124"/>
      <c r="F408" s="124"/>
      <c r="G408" s="124"/>
      <c r="H408" s="124"/>
      <c r="I408" s="124"/>
      <c r="J408" s="124"/>
      <c r="K408" s="124"/>
      <c r="L408" s="124"/>
      <c r="M408" s="124"/>
      <c r="N408" s="124"/>
      <c r="O408" s="124"/>
      <c r="P408" s="124"/>
      <c r="Q408" s="124"/>
    </row>
    <row r="409" spans="1:17">
      <c r="A409" s="199"/>
      <c r="B409" s="199"/>
      <c r="C409" s="124"/>
      <c r="D409" s="124"/>
      <c r="E409" s="124"/>
      <c r="F409" s="124"/>
      <c r="G409" s="124"/>
      <c r="H409" s="124"/>
      <c r="I409" s="124"/>
      <c r="J409" s="124"/>
      <c r="K409" s="124"/>
      <c r="L409" s="124"/>
      <c r="M409" s="124"/>
      <c r="N409" s="124"/>
      <c r="O409" s="124"/>
      <c r="P409" s="124"/>
      <c r="Q409" s="124"/>
    </row>
    <row r="410" spans="1:17">
      <c r="A410" s="199"/>
      <c r="B410" s="199"/>
      <c r="C410" s="124"/>
      <c r="D410" s="124"/>
      <c r="E410" s="124"/>
      <c r="F410" s="124"/>
      <c r="G410" s="124"/>
      <c r="H410" s="124"/>
      <c r="I410" s="124"/>
      <c r="J410" s="124"/>
      <c r="K410" s="124"/>
      <c r="L410" s="124"/>
      <c r="M410" s="124"/>
      <c r="N410" s="124"/>
      <c r="O410" s="124"/>
      <c r="P410" s="124"/>
      <c r="Q410" s="124"/>
    </row>
    <row r="411" spans="1:17">
      <c r="A411" s="199"/>
      <c r="B411" s="199"/>
      <c r="C411" s="124"/>
      <c r="D411" s="124"/>
      <c r="E411" s="124"/>
      <c r="F411" s="124"/>
      <c r="G411" s="124"/>
      <c r="H411" s="124"/>
      <c r="I411" s="124"/>
      <c r="J411" s="124"/>
      <c r="K411" s="124"/>
      <c r="L411" s="124"/>
      <c r="M411" s="124"/>
      <c r="N411" s="124"/>
      <c r="O411" s="124"/>
      <c r="P411" s="124"/>
      <c r="Q411" s="124"/>
    </row>
    <row r="412" spans="1:17">
      <c r="A412" s="199"/>
      <c r="B412" s="199"/>
      <c r="C412" s="124"/>
      <c r="D412" s="124"/>
      <c r="E412" s="124"/>
      <c r="F412" s="124"/>
      <c r="G412" s="124"/>
      <c r="H412" s="124"/>
      <c r="I412" s="124"/>
      <c r="J412" s="124"/>
      <c r="K412" s="124"/>
      <c r="L412" s="124"/>
      <c r="M412" s="124"/>
      <c r="N412" s="124"/>
      <c r="O412" s="124"/>
      <c r="P412" s="124"/>
      <c r="Q412" s="124"/>
    </row>
    <row r="413" spans="1:17">
      <c r="A413" s="199"/>
      <c r="B413" s="199"/>
      <c r="C413" s="124"/>
      <c r="D413" s="124"/>
      <c r="E413" s="124"/>
      <c r="F413" s="124"/>
      <c r="G413" s="124"/>
      <c r="H413" s="124"/>
      <c r="I413" s="124"/>
      <c r="J413" s="124"/>
      <c r="K413" s="124"/>
      <c r="L413" s="124"/>
      <c r="M413" s="124"/>
      <c r="N413" s="124"/>
      <c r="O413" s="124"/>
      <c r="P413" s="124"/>
      <c r="Q413" s="124"/>
    </row>
    <row r="414" spans="1:17">
      <c r="A414" s="199"/>
      <c r="B414" s="199"/>
      <c r="C414" s="124"/>
      <c r="D414" s="124"/>
      <c r="E414" s="124"/>
      <c r="F414" s="124"/>
      <c r="G414" s="124"/>
      <c r="H414" s="124"/>
      <c r="I414" s="124"/>
      <c r="J414" s="124"/>
      <c r="K414" s="124"/>
      <c r="L414" s="124"/>
      <c r="M414" s="124"/>
      <c r="N414" s="124"/>
      <c r="O414" s="124"/>
      <c r="P414" s="124"/>
      <c r="Q414" s="124"/>
    </row>
    <row r="415" spans="1:17">
      <c r="A415" s="199"/>
      <c r="B415" s="199"/>
      <c r="C415" s="124"/>
      <c r="D415" s="124"/>
      <c r="E415" s="124"/>
      <c r="F415" s="124"/>
      <c r="G415" s="124"/>
      <c r="H415" s="124"/>
      <c r="I415" s="124"/>
      <c r="J415" s="124"/>
      <c r="K415" s="124"/>
      <c r="L415" s="124"/>
      <c r="M415" s="124"/>
      <c r="N415" s="124"/>
      <c r="O415" s="124"/>
      <c r="P415" s="124"/>
      <c r="Q415" s="124"/>
    </row>
    <row r="416" spans="1:17">
      <c r="A416" s="199"/>
      <c r="B416" s="199"/>
      <c r="C416" s="124"/>
      <c r="D416" s="124"/>
      <c r="E416" s="124"/>
      <c r="F416" s="124"/>
      <c r="G416" s="124"/>
      <c r="H416" s="124"/>
      <c r="I416" s="124"/>
      <c r="J416" s="124"/>
      <c r="K416" s="124"/>
      <c r="L416" s="124"/>
      <c r="M416" s="124"/>
      <c r="N416" s="124"/>
      <c r="O416" s="124"/>
      <c r="P416" s="124"/>
      <c r="Q416" s="124"/>
    </row>
    <row r="417" spans="1:17">
      <c r="A417" s="199"/>
      <c r="B417" s="199"/>
      <c r="C417" s="124"/>
      <c r="D417" s="124"/>
      <c r="E417" s="124"/>
      <c r="F417" s="124"/>
      <c r="G417" s="124"/>
      <c r="H417" s="124"/>
      <c r="I417" s="124"/>
      <c r="J417" s="124"/>
      <c r="K417" s="124"/>
      <c r="L417" s="124"/>
      <c r="M417" s="124"/>
      <c r="N417" s="124"/>
      <c r="O417" s="124"/>
      <c r="P417" s="124"/>
      <c r="Q417" s="124"/>
    </row>
    <row r="418" spans="1:17">
      <c r="A418" s="199"/>
      <c r="B418" s="199"/>
      <c r="C418" s="124"/>
      <c r="D418" s="124"/>
      <c r="E418" s="124"/>
      <c r="F418" s="124"/>
      <c r="G418" s="124"/>
      <c r="H418" s="124"/>
      <c r="I418" s="124"/>
      <c r="J418" s="124"/>
      <c r="K418" s="124"/>
      <c r="L418" s="124"/>
      <c r="M418" s="124"/>
      <c r="N418" s="124"/>
      <c r="O418" s="124"/>
      <c r="P418" s="124"/>
      <c r="Q418" s="124"/>
    </row>
    <row r="419" spans="1:17">
      <c r="A419" s="199"/>
      <c r="B419" s="199"/>
      <c r="C419" s="124"/>
      <c r="D419" s="124"/>
      <c r="E419" s="124"/>
      <c r="F419" s="124"/>
      <c r="G419" s="124"/>
      <c r="H419" s="124"/>
      <c r="I419" s="124"/>
      <c r="J419" s="124"/>
      <c r="K419" s="124"/>
      <c r="L419" s="124"/>
      <c r="M419" s="124"/>
      <c r="N419" s="124"/>
      <c r="O419" s="124"/>
      <c r="P419" s="124"/>
      <c r="Q419" s="124"/>
    </row>
    <row r="420" spans="1:17">
      <c r="A420" s="199"/>
      <c r="B420" s="199"/>
      <c r="C420" s="124"/>
      <c r="D420" s="124"/>
      <c r="E420" s="124"/>
      <c r="F420" s="124"/>
      <c r="G420" s="124"/>
      <c r="H420" s="124"/>
      <c r="I420" s="124"/>
      <c r="J420" s="124"/>
      <c r="K420" s="124"/>
      <c r="L420" s="124"/>
      <c r="M420" s="124"/>
      <c r="N420" s="124"/>
      <c r="O420" s="124"/>
      <c r="P420" s="124"/>
      <c r="Q420" s="124"/>
    </row>
    <row r="421" spans="1:17">
      <c r="A421" s="199"/>
      <c r="B421" s="199"/>
      <c r="C421" s="124"/>
      <c r="D421" s="124"/>
      <c r="E421" s="124"/>
      <c r="F421" s="124"/>
      <c r="G421" s="124"/>
      <c r="H421" s="124"/>
      <c r="I421" s="124"/>
      <c r="J421" s="124"/>
      <c r="K421" s="124"/>
      <c r="L421" s="124"/>
      <c r="M421" s="124"/>
      <c r="N421" s="124"/>
      <c r="O421" s="124"/>
      <c r="P421" s="124"/>
      <c r="Q421" s="124"/>
    </row>
  </sheetData>
  <mergeCells count="393">
    <mergeCell ref="A416:B416"/>
    <mergeCell ref="A417:B417"/>
    <mergeCell ref="A418:B418"/>
    <mergeCell ref="A419:B419"/>
    <mergeCell ref="A420:B420"/>
    <mergeCell ref="A421:B421"/>
    <mergeCell ref="A410:B410"/>
    <mergeCell ref="A411:B411"/>
    <mergeCell ref="A412:B412"/>
    <mergeCell ref="A413:B413"/>
    <mergeCell ref="A414:B414"/>
    <mergeCell ref="A415:B415"/>
    <mergeCell ref="A404:B404"/>
    <mergeCell ref="A405:B405"/>
    <mergeCell ref="A406:B406"/>
    <mergeCell ref="A407:B407"/>
    <mergeCell ref="A408:B408"/>
    <mergeCell ref="A409:B409"/>
    <mergeCell ref="A398:B398"/>
    <mergeCell ref="A399:B399"/>
    <mergeCell ref="A400:B400"/>
    <mergeCell ref="A401:B401"/>
    <mergeCell ref="A402:B402"/>
    <mergeCell ref="A403:B403"/>
    <mergeCell ref="A392:B392"/>
    <mergeCell ref="A393:B393"/>
    <mergeCell ref="A394:B394"/>
    <mergeCell ref="A395:B395"/>
    <mergeCell ref="A396:B396"/>
    <mergeCell ref="A397:B397"/>
    <mergeCell ref="A386:B386"/>
    <mergeCell ref="A387:B387"/>
    <mergeCell ref="A388:B388"/>
    <mergeCell ref="A389:B389"/>
    <mergeCell ref="A390:B390"/>
    <mergeCell ref="A391:B391"/>
    <mergeCell ref="A380:B380"/>
    <mergeCell ref="A381:B381"/>
    <mergeCell ref="A382:B382"/>
    <mergeCell ref="A383:B383"/>
    <mergeCell ref="A384:B384"/>
    <mergeCell ref="A385:B385"/>
    <mergeCell ref="A374:B374"/>
    <mergeCell ref="A375:B375"/>
    <mergeCell ref="A376:B376"/>
    <mergeCell ref="A377:B377"/>
    <mergeCell ref="A378:B378"/>
    <mergeCell ref="A379:B379"/>
    <mergeCell ref="A368:B368"/>
    <mergeCell ref="A369:B369"/>
    <mergeCell ref="A370:B370"/>
    <mergeCell ref="A371:B371"/>
    <mergeCell ref="A372:B372"/>
    <mergeCell ref="A373:B373"/>
    <mergeCell ref="A362:B362"/>
    <mergeCell ref="A363:B363"/>
    <mergeCell ref="A364:B364"/>
    <mergeCell ref="A365:B365"/>
    <mergeCell ref="A366:B366"/>
    <mergeCell ref="A367:B367"/>
    <mergeCell ref="A356:B356"/>
    <mergeCell ref="A357:B357"/>
    <mergeCell ref="A358:B358"/>
    <mergeCell ref="A359:B359"/>
    <mergeCell ref="A360:B360"/>
    <mergeCell ref="A361:B361"/>
    <mergeCell ref="A350:B350"/>
    <mergeCell ref="A351:B351"/>
    <mergeCell ref="A352:B352"/>
    <mergeCell ref="A353:B353"/>
    <mergeCell ref="A354:B354"/>
    <mergeCell ref="A355:B355"/>
    <mergeCell ref="A344:B344"/>
    <mergeCell ref="A345:B345"/>
    <mergeCell ref="A346:B346"/>
    <mergeCell ref="A347:B347"/>
    <mergeCell ref="A348:B348"/>
    <mergeCell ref="A349:B349"/>
    <mergeCell ref="A338:B338"/>
    <mergeCell ref="A339:B339"/>
    <mergeCell ref="A340:B340"/>
    <mergeCell ref="A341:B341"/>
    <mergeCell ref="A342:B342"/>
    <mergeCell ref="A343:B343"/>
    <mergeCell ref="A332:B332"/>
    <mergeCell ref="A333:B333"/>
    <mergeCell ref="A334:B334"/>
    <mergeCell ref="A335:B335"/>
    <mergeCell ref="A336:B336"/>
    <mergeCell ref="A337:B337"/>
    <mergeCell ref="A326:B326"/>
    <mergeCell ref="A327:B327"/>
    <mergeCell ref="A328:B328"/>
    <mergeCell ref="A329:B329"/>
    <mergeCell ref="A330:B330"/>
    <mergeCell ref="A331:B331"/>
    <mergeCell ref="A320:B320"/>
    <mergeCell ref="A321:B321"/>
    <mergeCell ref="A322:B322"/>
    <mergeCell ref="A323:B323"/>
    <mergeCell ref="A324:B324"/>
    <mergeCell ref="A325:B325"/>
    <mergeCell ref="A314:B314"/>
    <mergeCell ref="A315:B315"/>
    <mergeCell ref="A316:B316"/>
    <mergeCell ref="A317:B317"/>
    <mergeCell ref="A318:B318"/>
    <mergeCell ref="A319:B319"/>
    <mergeCell ref="A308:B308"/>
    <mergeCell ref="A309:B309"/>
    <mergeCell ref="A310:B310"/>
    <mergeCell ref="A311:B311"/>
    <mergeCell ref="A312:B312"/>
    <mergeCell ref="A313:B313"/>
    <mergeCell ref="A302:B302"/>
    <mergeCell ref="A303:B303"/>
    <mergeCell ref="A304:B304"/>
    <mergeCell ref="A305:B305"/>
    <mergeCell ref="A306:B306"/>
    <mergeCell ref="A307:B307"/>
    <mergeCell ref="A296:B296"/>
    <mergeCell ref="A297:B297"/>
    <mergeCell ref="A298:B298"/>
    <mergeCell ref="A299:B299"/>
    <mergeCell ref="A300:B300"/>
    <mergeCell ref="A301:B301"/>
    <mergeCell ref="A290:B290"/>
    <mergeCell ref="A291:B291"/>
    <mergeCell ref="A292:B292"/>
    <mergeCell ref="A293:B293"/>
    <mergeCell ref="A294:B294"/>
    <mergeCell ref="A295:B295"/>
    <mergeCell ref="A284:B284"/>
    <mergeCell ref="A285:B285"/>
    <mergeCell ref="A286:B286"/>
    <mergeCell ref="A287:B287"/>
    <mergeCell ref="A288:B288"/>
    <mergeCell ref="A289:B289"/>
    <mergeCell ref="A278:B278"/>
    <mergeCell ref="A279:B279"/>
    <mergeCell ref="A280:B280"/>
    <mergeCell ref="A281:B281"/>
    <mergeCell ref="A282:B282"/>
    <mergeCell ref="A283:B283"/>
    <mergeCell ref="A272:B272"/>
    <mergeCell ref="A273:B273"/>
    <mergeCell ref="A274:B274"/>
    <mergeCell ref="A275:B275"/>
    <mergeCell ref="A276:B276"/>
    <mergeCell ref="A277:B277"/>
    <mergeCell ref="A266:B266"/>
    <mergeCell ref="A267:B267"/>
    <mergeCell ref="A268:B268"/>
    <mergeCell ref="A269:B269"/>
    <mergeCell ref="A270:B270"/>
    <mergeCell ref="A271:B271"/>
    <mergeCell ref="A260:B260"/>
    <mergeCell ref="A261:B261"/>
    <mergeCell ref="A262:B262"/>
    <mergeCell ref="A263:B263"/>
    <mergeCell ref="A264:B264"/>
    <mergeCell ref="A265:B265"/>
    <mergeCell ref="A254:B254"/>
    <mergeCell ref="A255:B255"/>
    <mergeCell ref="A256:B256"/>
    <mergeCell ref="A257:B257"/>
    <mergeCell ref="A258:B258"/>
    <mergeCell ref="A259:B259"/>
    <mergeCell ref="A248:B248"/>
    <mergeCell ref="A249:B249"/>
    <mergeCell ref="A250:B250"/>
    <mergeCell ref="A251:B251"/>
    <mergeCell ref="A252:B252"/>
    <mergeCell ref="A253:B253"/>
    <mergeCell ref="A242:B242"/>
    <mergeCell ref="A243:B243"/>
    <mergeCell ref="A244:B244"/>
    <mergeCell ref="A245:B245"/>
    <mergeCell ref="A246:B246"/>
    <mergeCell ref="A247:B247"/>
    <mergeCell ref="A236:B236"/>
    <mergeCell ref="A237:B237"/>
    <mergeCell ref="A238:B238"/>
    <mergeCell ref="A239:B239"/>
    <mergeCell ref="A240:B240"/>
    <mergeCell ref="A241:B241"/>
    <mergeCell ref="A230:B230"/>
    <mergeCell ref="A231:B231"/>
    <mergeCell ref="A232:B232"/>
    <mergeCell ref="A233:B233"/>
    <mergeCell ref="A234:B234"/>
    <mergeCell ref="A235:B235"/>
    <mergeCell ref="A224:B224"/>
    <mergeCell ref="A225:B225"/>
    <mergeCell ref="A226:B226"/>
    <mergeCell ref="A227:B227"/>
    <mergeCell ref="A228:B228"/>
    <mergeCell ref="A229:B229"/>
    <mergeCell ref="A218:B218"/>
    <mergeCell ref="A219:B219"/>
    <mergeCell ref="A220:B220"/>
    <mergeCell ref="A221:B221"/>
    <mergeCell ref="A222:B222"/>
    <mergeCell ref="A223:B223"/>
    <mergeCell ref="A212:B212"/>
    <mergeCell ref="A213:B213"/>
    <mergeCell ref="A214:B214"/>
    <mergeCell ref="A215:B215"/>
    <mergeCell ref="A216:B216"/>
    <mergeCell ref="A217:B217"/>
    <mergeCell ref="A206:B206"/>
    <mergeCell ref="A207:B207"/>
    <mergeCell ref="A208:B208"/>
    <mergeCell ref="A209:B209"/>
    <mergeCell ref="A210:B210"/>
    <mergeCell ref="A211:B211"/>
    <mergeCell ref="A200:B200"/>
    <mergeCell ref="A201:B201"/>
    <mergeCell ref="A202:B202"/>
    <mergeCell ref="A203:B203"/>
    <mergeCell ref="A204:B204"/>
    <mergeCell ref="A205:B205"/>
    <mergeCell ref="A194:B194"/>
    <mergeCell ref="A195:B195"/>
    <mergeCell ref="A196:B196"/>
    <mergeCell ref="A197:B197"/>
    <mergeCell ref="A198:B198"/>
    <mergeCell ref="A199:B199"/>
    <mergeCell ref="A188:B188"/>
    <mergeCell ref="A189:B189"/>
    <mergeCell ref="A190:B190"/>
    <mergeCell ref="A191:B191"/>
    <mergeCell ref="A192:B192"/>
    <mergeCell ref="A193:B193"/>
    <mergeCell ref="A182:B182"/>
    <mergeCell ref="A183:B183"/>
    <mergeCell ref="A184:B184"/>
    <mergeCell ref="A185:B185"/>
    <mergeCell ref="A186:B186"/>
    <mergeCell ref="A187:B187"/>
    <mergeCell ref="A176:B176"/>
    <mergeCell ref="A177:B177"/>
    <mergeCell ref="A178:B178"/>
    <mergeCell ref="A179:B179"/>
    <mergeCell ref="A180:B180"/>
    <mergeCell ref="A181:B181"/>
    <mergeCell ref="A170:B170"/>
    <mergeCell ref="A171:B171"/>
    <mergeCell ref="A172:B172"/>
    <mergeCell ref="A173:B173"/>
    <mergeCell ref="A174:B174"/>
    <mergeCell ref="A175:B175"/>
    <mergeCell ref="A164:B164"/>
    <mergeCell ref="A165:B165"/>
    <mergeCell ref="A166:B166"/>
    <mergeCell ref="A167:B167"/>
    <mergeCell ref="A168:B168"/>
    <mergeCell ref="A169:B169"/>
    <mergeCell ref="A158:B158"/>
    <mergeCell ref="A159:B159"/>
    <mergeCell ref="A160:B160"/>
    <mergeCell ref="A161:B161"/>
    <mergeCell ref="A162:B162"/>
    <mergeCell ref="A163:B163"/>
    <mergeCell ref="A152:B152"/>
    <mergeCell ref="A153:B153"/>
    <mergeCell ref="A154:B154"/>
    <mergeCell ref="A155:B155"/>
    <mergeCell ref="A156:B156"/>
    <mergeCell ref="A157:B157"/>
    <mergeCell ref="A146:B146"/>
    <mergeCell ref="A147:B147"/>
    <mergeCell ref="A148:B148"/>
    <mergeCell ref="A149:B149"/>
    <mergeCell ref="A150:B150"/>
    <mergeCell ref="A151:B151"/>
    <mergeCell ref="A140:B140"/>
    <mergeCell ref="A141:B141"/>
    <mergeCell ref="A142:B142"/>
    <mergeCell ref="A143:B143"/>
    <mergeCell ref="A144:B144"/>
    <mergeCell ref="A145:B145"/>
    <mergeCell ref="A134:B134"/>
    <mergeCell ref="A135:B135"/>
    <mergeCell ref="A136:B136"/>
    <mergeCell ref="A137:B137"/>
    <mergeCell ref="A138:B138"/>
    <mergeCell ref="A139:B139"/>
    <mergeCell ref="A128:B128"/>
    <mergeCell ref="A129:B129"/>
    <mergeCell ref="A130:B130"/>
    <mergeCell ref="A131:B131"/>
    <mergeCell ref="A132:B132"/>
    <mergeCell ref="A133:B133"/>
    <mergeCell ref="A122:B122"/>
    <mergeCell ref="A123:B123"/>
    <mergeCell ref="A124:B124"/>
    <mergeCell ref="A125:B125"/>
    <mergeCell ref="A126:B126"/>
    <mergeCell ref="A127:B127"/>
    <mergeCell ref="A116:B116"/>
    <mergeCell ref="A117:B117"/>
    <mergeCell ref="A118:B118"/>
    <mergeCell ref="A119:B119"/>
    <mergeCell ref="A120:B120"/>
    <mergeCell ref="A121:B121"/>
    <mergeCell ref="A110:B110"/>
    <mergeCell ref="A111:B111"/>
    <mergeCell ref="A112:B112"/>
    <mergeCell ref="A113:B113"/>
    <mergeCell ref="A114:B114"/>
    <mergeCell ref="A115:B115"/>
    <mergeCell ref="A104:B104"/>
    <mergeCell ref="A105:B105"/>
    <mergeCell ref="A106:B106"/>
    <mergeCell ref="A107:B107"/>
    <mergeCell ref="A108:B108"/>
    <mergeCell ref="A109:B109"/>
    <mergeCell ref="A98:B98"/>
    <mergeCell ref="A99:B99"/>
    <mergeCell ref="A100:B100"/>
    <mergeCell ref="A101:B101"/>
    <mergeCell ref="A102:B102"/>
    <mergeCell ref="A103:B103"/>
    <mergeCell ref="A92:B92"/>
    <mergeCell ref="A93:B93"/>
    <mergeCell ref="A94:B94"/>
    <mergeCell ref="A95:B95"/>
    <mergeCell ref="A96:B96"/>
    <mergeCell ref="A97:B97"/>
    <mergeCell ref="A86:B86"/>
    <mergeCell ref="A87:B87"/>
    <mergeCell ref="A88:B88"/>
    <mergeCell ref="A89:B89"/>
    <mergeCell ref="A90:B90"/>
    <mergeCell ref="A91:B91"/>
    <mergeCell ref="A80:B80"/>
    <mergeCell ref="A81:B81"/>
    <mergeCell ref="A82:B82"/>
    <mergeCell ref="A83:B83"/>
    <mergeCell ref="A84:B84"/>
    <mergeCell ref="A85:B85"/>
    <mergeCell ref="A74:B74"/>
    <mergeCell ref="A75:B75"/>
    <mergeCell ref="A76:B76"/>
    <mergeCell ref="A77:B77"/>
    <mergeCell ref="A78:B78"/>
    <mergeCell ref="A79:B79"/>
    <mergeCell ref="A68:B68"/>
    <mergeCell ref="A69:B69"/>
    <mergeCell ref="A70:B70"/>
    <mergeCell ref="A71:B71"/>
    <mergeCell ref="A72:B72"/>
    <mergeCell ref="A73:B73"/>
    <mergeCell ref="A62:B62"/>
    <mergeCell ref="A63:B63"/>
    <mergeCell ref="A64:B64"/>
    <mergeCell ref="A65:B65"/>
    <mergeCell ref="A66:B66"/>
    <mergeCell ref="A67:B67"/>
    <mergeCell ref="A56:B56"/>
    <mergeCell ref="A57:B57"/>
    <mergeCell ref="A58:B58"/>
    <mergeCell ref="A59:B59"/>
    <mergeCell ref="A60:B60"/>
    <mergeCell ref="A61:B61"/>
    <mergeCell ref="A50:B50"/>
    <mergeCell ref="A51:B51"/>
    <mergeCell ref="A52:B52"/>
    <mergeCell ref="A53:B53"/>
    <mergeCell ref="A54:B54"/>
    <mergeCell ref="A55:B55"/>
    <mergeCell ref="A44:B44"/>
    <mergeCell ref="A45:B45"/>
    <mergeCell ref="A46:B46"/>
    <mergeCell ref="A47:B47"/>
    <mergeCell ref="A48:B48"/>
    <mergeCell ref="A49:B49"/>
    <mergeCell ref="A39:B39"/>
    <mergeCell ref="A40:B40"/>
    <mergeCell ref="A41:B41"/>
    <mergeCell ref="A42:B42"/>
    <mergeCell ref="A43:B43"/>
    <mergeCell ref="B4:B38"/>
    <mergeCell ref="M4:Q4"/>
    <mergeCell ref="M8:Q8"/>
    <mergeCell ref="M20:Q20"/>
    <mergeCell ref="M22:Q22"/>
    <mergeCell ref="M38:Q38"/>
    <mergeCell ref="B1:L1"/>
    <mergeCell ref="M2:Q2"/>
    <mergeCell ref="G2:I2"/>
    <mergeCell ref="J2:K2"/>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D52F-211F-5F4D-875B-9C4643FC0338}">
  <dimension ref="A1:Q144"/>
  <sheetViews>
    <sheetView showGridLines="0" workbookViewId="0">
      <pane ySplit="2" topLeftCell="A3" activePane="bottomLeft" state="frozen"/>
      <selection pane="bottomLeft" activeCell="D18" sqref="D18"/>
    </sheetView>
  </sheetViews>
  <sheetFormatPr baseColWidth="10" defaultColWidth="8.83203125" defaultRowHeight="15"/>
  <cols>
    <col min="1" max="1" width="4" style="33" customWidth="1"/>
    <col min="2" max="2" width="13.33203125" customWidth="1"/>
    <col min="3" max="5" width="28.5" customWidth="1"/>
    <col min="6" max="10" width="8.83203125" style="33"/>
    <col min="11" max="13" width="0" style="33" hidden="1" customWidth="1"/>
    <col min="14" max="16" width="8.83203125" style="33"/>
  </cols>
  <sheetData>
    <row r="1" spans="2:17" ht="46.5" customHeight="1" thickBot="1">
      <c r="B1" s="203" t="s">
        <v>36</v>
      </c>
      <c r="C1" s="203"/>
      <c r="D1" s="203"/>
      <c r="E1" s="203"/>
      <c r="F1" s="204"/>
      <c r="G1" s="204"/>
      <c r="H1" s="204"/>
      <c r="I1" s="204"/>
      <c r="J1" s="204"/>
      <c r="K1" s="32"/>
      <c r="L1" s="32"/>
    </row>
    <row r="2" spans="2:17" s="33" customFormat="1" ht="20" thickBot="1">
      <c r="B2" s="56"/>
      <c r="C2" s="56"/>
      <c r="D2" s="56"/>
      <c r="E2" s="56"/>
      <c r="L2" s="53" t="e">
        <f>(SUM(L4:L9)/SUM(K4:K9))*5</f>
        <v>#REF!</v>
      </c>
    </row>
    <row r="3" spans="2:17" ht="37" customHeight="1" thickBot="1">
      <c r="B3" s="55" t="s">
        <v>19</v>
      </c>
      <c r="C3" s="55" t="s">
        <v>20</v>
      </c>
      <c r="D3" s="55" t="s">
        <v>435</v>
      </c>
      <c r="E3" s="55" t="s">
        <v>436</v>
      </c>
      <c r="F3" s="205" t="s">
        <v>28</v>
      </c>
      <c r="G3" s="205"/>
      <c r="H3" s="205"/>
      <c r="I3" s="205"/>
      <c r="J3" s="205"/>
    </row>
    <row r="4" spans="2:17" ht="17" thickBot="1">
      <c r="B4" s="41" t="s">
        <v>50</v>
      </c>
      <c r="C4" s="41" t="s">
        <v>437</v>
      </c>
      <c r="D4" s="41" t="s">
        <v>57</v>
      </c>
      <c r="E4" s="41" t="s">
        <v>53</v>
      </c>
      <c r="F4" s="206"/>
      <c r="G4" s="207"/>
      <c r="H4" s="207"/>
      <c r="I4" s="207"/>
      <c r="J4" s="208"/>
      <c r="K4" s="52">
        <f>IF(AND(C4&lt;&gt;"", C4 &lt;&gt; "Actions"),1,0)</f>
        <v>1</v>
      </c>
      <c r="L4" s="32" t="e">
        <f>IF(AND(#REF!="Yes"),1,0)</f>
        <v>#REF!</v>
      </c>
      <c r="M4" s="32" t="e">
        <f>IF(AND(#REF!&lt;&gt;"", C4 &lt;&gt; "Actions"),1,0)</f>
        <v>#REF!</v>
      </c>
    </row>
    <row r="5" spans="2:17" s="33" customFormat="1" ht="17" thickBot="1">
      <c r="B5" s="41"/>
      <c r="C5" s="41" t="s">
        <v>438</v>
      </c>
      <c r="D5" s="41" t="s">
        <v>439</v>
      </c>
      <c r="E5" s="41"/>
      <c r="F5" s="48"/>
      <c r="G5" s="49"/>
      <c r="H5" s="49"/>
      <c r="I5" s="49"/>
      <c r="J5" s="50"/>
      <c r="K5" s="52"/>
      <c r="L5" s="32"/>
      <c r="M5" s="32"/>
      <c r="Q5"/>
    </row>
    <row r="6" spans="2:17" s="33" customFormat="1" ht="16" thickBot="1">
      <c r="B6" s="41"/>
      <c r="C6" s="41"/>
      <c r="D6" s="41"/>
      <c r="E6" s="41"/>
      <c r="F6" s="48"/>
      <c r="G6" s="49"/>
      <c r="H6" s="49"/>
      <c r="I6" s="49"/>
      <c r="J6" s="50"/>
      <c r="K6" s="52"/>
      <c r="L6" s="32"/>
      <c r="M6" s="32"/>
      <c r="Q6"/>
    </row>
    <row r="7" spans="2:17" s="33" customFormat="1" ht="16" thickBot="1">
      <c r="B7" s="41"/>
      <c r="C7" s="41"/>
      <c r="D7" s="41"/>
      <c r="E7" s="41"/>
      <c r="F7" s="48"/>
      <c r="G7" s="49"/>
      <c r="H7" s="49"/>
      <c r="I7" s="49"/>
      <c r="J7" s="50"/>
      <c r="K7" s="52"/>
      <c r="L7" s="32"/>
      <c r="M7" s="32"/>
      <c r="Q7"/>
    </row>
    <row r="8" spans="2:17" s="33" customFormat="1" ht="16" thickBot="1">
      <c r="B8" s="41"/>
      <c r="C8" s="41"/>
      <c r="D8" s="41"/>
      <c r="E8" s="41"/>
      <c r="F8" s="48"/>
      <c r="G8" s="49"/>
      <c r="H8" s="49"/>
      <c r="I8" s="49"/>
      <c r="J8" s="50"/>
      <c r="K8" s="52"/>
      <c r="L8" s="32"/>
      <c r="M8" s="32"/>
      <c r="Q8"/>
    </row>
    <row r="9" spans="2:17" s="33" customFormat="1" ht="16" thickBot="1">
      <c r="B9" s="51"/>
      <c r="C9" s="51"/>
      <c r="D9" s="41"/>
      <c r="E9" s="41"/>
      <c r="F9" s="206"/>
      <c r="G9" s="207"/>
      <c r="H9" s="207"/>
      <c r="I9" s="207"/>
      <c r="J9" s="208"/>
      <c r="K9" s="52">
        <f>IF(AND(C9&lt;&gt;"", C9 &lt;&gt; "Actions"),1,0)</f>
        <v>0</v>
      </c>
      <c r="L9" s="32" t="e">
        <f>IF(AND(#REF!="Yes"),1,0)</f>
        <v>#REF!</v>
      </c>
      <c r="M9" s="32" t="e">
        <f>IF(AND(#REF!&lt;&gt;"", C9 &lt;&gt; "Actions"),1,0)</f>
        <v>#REF!</v>
      </c>
      <c r="Q9"/>
    </row>
    <row r="10" spans="2:17" s="33" customFormat="1"/>
    <row r="11" spans="2:17" s="33" customFormat="1"/>
    <row r="12" spans="2:17" s="33" customFormat="1"/>
    <row r="13" spans="2:17" s="33" customFormat="1">
      <c r="B13" s="33" t="s">
        <v>71</v>
      </c>
    </row>
    <row r="14" spans="2:17" s="33" customFormat="1"/>
    <row r="15" spans="2:17" s="33" customFormat="1"/>
    <row r="16" spans="2:17"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sheetData>
  <mergeCells count="5">
    <mergeCell ref="B1:E1"/>
    <mergeCell ref="F1:J1"/>
    <mergeCell ref="F3:J3"/>
    <mergeCell ref="F4:J4"/>
    <mergeCell ref="F9:J9"/>
  </mergeCells>
  <phoneticPr fontId="22"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D243-5E4F-324C-9487-816EEFD68633}">
  <dimension ref="A1:AC144"/>
  <sheetViews>
    <sheetView showGridLines="0" workbookViewId="0">
      <pane ySplit="2" topLeftCell="A3" activePane="bottomLeft" state="frozen"/>
      <selection pane="bottomLeft" activeCell="P6" sqref="P6"/>
    </sheetView>
  </sheetViews>
  <sheetFormatPr baseColWidth="10" defaultColWidth="8.83203125" defaultRowHeight="15"/>
  <cols>
    <col min="1" max="1" width="4" style="33" customWidth="1"/>
    <col min="2" max="2" width="13.33203125" customWidth="1"/>
    <col min="3" max="3" width="11.6640625" bestFit="1" customWidth="1"/>
    <col min="4" max="4" width="11.6640625" customWidth="1"/>
    <col min="5" max="5" width="18.5" customWidth="1"/>
    <col min="6" max="11" width="27.83203125" customWidth="1"/>
    <col min="12" max="12" width="35.33203125" customWidth="1"/>
    <col min="13" max="13" width="19.1640625" customWidth="1"/>
    <col min="14" max="14" width="14.33203125" customWidth="1"/>
    <col min="15" max="16" width="27.83203125" customWidth="1"/>
    <col min="17" max="17" width="55.6640625" customWidth="1"/>
    <col min="18" max="22" width="8.83203125" style="33"/>
    <col min="23" max="25" width="0" style="33" hidden="1" customWidth="1"/>
    <col min="26" max="28" width="8.83203125" style="33"/>
  </cols>
  <sheetData>
    <row r="1" spans="2:29" ht="46.5" customHeight="1" thickBot="1">
      <c r="B1" s="203" t="s">
        <v>407</v>
      </c>
      <c r="C1" s="203"/>
      <c r="D1" s="203"/>
      <c r="E1" s="203"/>
      <c r="F1" s="203"/>
      <c r="G1" s="203"/>
      <c r="H1" s="203"/>
      <c r="I1" s="203"/>
      <c r="J1" s="203"/>
      <c r="K1" s="203"/>
      <c r="L1" s="203"/>
      <c r="M1" s="203"/>
      <c r="N1" s="203"/>
      <c r="O1" s="203"/>
      <c r="P1" s="203"/>
      <c r="Q1" s="209"/>
      <c r="R1" s="204"/>
      <c r="S1" s="204"/>
      <c r="T1" s="204"/>
      <c r="U1" s="204"/>
      <c r="V1" s="204"/>
      <c r="W1" s="32"/>
      <c r="X1" s="32"/>
    </row>
    <row r="2" spans="2:29" s="33" customFormat="1" ht="20" thickBot="1">
      <c r="B2" s="56"/>
      <c r="C2" s="56"/>
      <c r="D2" s="56"/>
      <c r="E2" s="56"/>
      <c r="F2" s="56"/>
      <c r="G2" s="56"/>
      <c r="H2" s="56"/>
      <c r="I2" s="56"/>
      <c r="J2" s="123">
        <f>(COUNTIF(J4:J1000,"Yes")/COUNTA(J4:J1000))*5</f>
        <v>3.333333333333333</v>
      </c>
      <c r="K2" s="56"/>
      <c r="L2" s="56"/>
      <c r="M2" s="56"/>
      <c r="N2" s="123">
        <f>(COUNTIF(N4:N1000,"Yes")/COUNTA(N4:N1000))*5</f>
        <v>1.6666666666666665</v>
      </c>
      <c r="O2" s="123">
        <f>(COUNTIF(O4:O1000,"Yes")/COUNTA(O4:O1000))*5</f>
        <v>1.6666666666666665</v>
      </c>
      <c r="P2" s="123"/>
      <c r="Q2" s="122"/>
      <c r="X2" s="53">
        <f>(SUM(X4:X9)/SUM(W4:W9))*5</f>
        <v>0</v>
      </c>
    </row>
    <row r="3" spans="2:29" ht="37" customHeight="1" thickBot="1">
      <c r="B3" s="55" t="s">
        <v>19</v>
      </c>
      <c r="C3" s="55" t="s">
        <v>37</v>
      </c>
      <c r="D3" s="55" t="s">
        <v>38</v>
      </c>
      <c r="E3" s="55" t="s">
        <v>39</v>
      </c>
      <c r="F3" s="55" t="s">
        <v>40</v>
      </c>
      <c r="G3" s="55" t="s">
        <v>41</v>
      </c>
      <c r="H3" s="55" t="s">
        <v>42</v>
      </c>
      <c r="I3" s="55" t="s">
        <v>43</v>
      </c>
      <c r="J3" s="55" t="s">
        <v>44</v>
      </c>
      <c r="K3" s="55" t="s">
        <v>45</v>
      </c>
      <c r="L3" s="55" t="s">
        <v>46</v>
      </c>
      <c r="M3" s="55" t="s">
        <v>47</v>
      </c>
      <c r="N3" s="55" t="s">
        <v>48</v>
      </c>
      <c r="O3" s="55" t="s">
        <v>49</v>
      </c>
      <c r="P3" s="55" t="s">
        <v>440</v>
      </c>
      <c r="Q3" s="55" t="s">
        <v>4</v>
      </c>
      <c r="R3" s="205" t="s">
        <v>28</v>
      </c>
      <c r="S3" s="205"/>
      <c r="T3" s="205"/>
      <c r="U3" s="205"/>
      <c r="V3" s="205"/>
    </row>
    <row r="4" spans="2:29" ht="17" thickBot="1">
      <c r="B4" s="41" t="s">
        <v>50</v>
      </c>
      <c r="C4" s="41" t="s">
        <v>51</v>
      </c>
      <c r="D4" s="41" t="s">
        <v>52</v>
      </c>
      <c r="E4" s="41" t="s">
        <v>53</v>
      </c>
      <c r="F4" s="41" t="s">
        <v>54</v>
      </c>
      <c r="G4" s="41" t="s">
        <v>55</v>
      </c>
      <c r="H4" s="41" t="s">
        <v>56</v>
      </c>
      <c r="I4" s="41" t="s">
        <v>57</v>
      </c>
      <c r="J4" s="41" t="s">
        <v>30</v>
      </c>
      <c r="K4" s="41" t="s">
        <v>58</v>
      </c>
      <c r="L4" s="41" t="s">
        <v>59</v>
      </c>
      <c r="M4" s="84">
        <v>44685</v>
      </c>
      <c r="N4" s="78" t="s">
        <v>32</v>
      </c>
      <c r="O4" s="41" t="s">
        <v>30</v>
      </c>
      <c r="P4" s="41"/>
      <c r="Q4" s="43"/>
      <c r="R4" s="206"/>
      <c r="S4" s="207"/>
      <c r="T4" s="207"/>
      <c r="U4" s="207"/>
      <c r="V4" s="208"/>
      <c r="W4" s="52">
        <f>IF(AND(C4&lt;&gt;"", C4 &lt;&gt; "Actions"),1,0)</f>
        <v>1</v>
      </c>
      <c r="X4" s="32">
        <f>IF(AND(Q4="Yes"),1,0)</f>
        <v>0</v>
      </c>
      <c r="Y4" s="32">
        <f>IF(AND(Q4&lt;&gt;"", C4 &lt;&gt; "Actions"),1,0)</f>
        <v>0</v>
      </c>
    </row>
    <row r="5" spans="2:29" s="33" customFormat="1" ht="17" thickBot="1">
      <c r="B5" s="41"/>
      <c r="C5" s="41" t="s">
        <v>60</v>
      </c>
      <c r="D5" s="41" t="s">
        <v>61</v>
      </c>
      <c r="E5" s="41"/>
      <c r="F5" s="41"/>
      <c r="G5" s="41" t="s">
        <v>62</v>
      </c>
      <c r="H5" s="41"/>
      <c r="I5" s="41"/>
      <c r="J5" s="41" t="s">
        <v>30</v>
      </c>
      <c r="K5" s="41" t="s">
        <v>63</v>
      </c>
      <c r="L5" s="41" t="s">
        <v>64</v>
      </c>
      <c r="M5" s="41"/>
      <c r="N5" s="78" t="s">
        <v>30</v>
      </c>
      <c r="O5" s="41" t="s">
        <v>32</v>
      </c>
      <c r="P5" s="41"/>
      <c r="Q5" s="43"/>
      <c r="R5" s="48"/>
      <c r="S5" s="49"/>
      <c r="T5" s="49"/>
      <c r="U5" s="49"/>
      <c r="V5" s="50"/>
      <c r="W5" s="52"/>
      <c r="X5" s="32"/>
      <c r="Y5" s="32"/>
      <c r="AC5"/>
    </row>
    <row r="6" spans="2:29" s="33" customFormat="1" ht="17" thickBot="1">
      <c r="B6" s="41"/>
      <c r="C6" s="41"/>
      <c r="D6" s="41" t="s">
        <v>65</v>
      </c>
      <c r="E6" s="41"/>
      <c r="F6" s="41"/>
      <c r="G6" s="41" t="s">
        <v>66</v>
      </c>
      <c r="H6" s="41"/>
      <c r="I6" s="41"/>
      <c r="J6" s="41" t="s">
        <v>32</v>
      </c>
      <c r="K6" s="41" t="s">
        <v>67</v>
      </c>
      <c r="L6" s="41"/>
      <c r="M6" s="41"/>
      <c r="N6" s="78" t="s">
        <v>32</v>
      </c>
      <c r="O6" s="41" t="s">
        <v>32</v>
      </c>
      <c r="P6" s="41"/>
      <c r="Q6" s="43"/>
      <c r="R6" s="48"/>
      <c r="S6" s="49"/>
      <c r="T6" s="49"/>
      <c r="U6" s="49"/>
      <c r="V6" s="50"/>
      <c r="W6" s="52"/>
      <c r="X6" s="32"/>
      <c r="Y6" s="32"/>
      <c r="AC6"/>
    </row>
    <row r="7" spans="2:29" s="33" customFormat="1" ht="17" thickBot="1">
      <c r="B7" s="41"/>
      <c r="C7" s="41"/>
      <c r="D7" s="41" t="s">
        <v>68</v>
      </c>
      <c r="E7" s="41"/>
      <c r="F7" s="41"/>
      <c r="G7" s="41" t="s">
        <v>69</v>
      </c>
      <c r="H7" s="41"/>
      <c r="I7" s="41"/>
      <c r="J7" s="41"/>
      <c r="K7" s="41"/>
      <c r="L7" s="41"/>
      <c r="M7" s="41"/>
      <c r="N7" s="78"/>
      <c r="O7" s="41"/>
      <c r="P7" s="41"/>
      <c r="Q7" s="43"/>
      <c r="R7" s="48"/>
      <c r="S7" s="49"/>
      <c r="T7" s="49"/>
      <c r="U7" s="49"/>
      <c r="V7" s="50"/>
      <c r="W7" s="52"/>
      <c r="X7" s="32"/>
      <c r="Y7" s="32"/>
      <c r="AC7"/>
    </row>
    <row r="8" spans="2:29" s="33" customFormat="1" ht="17" thickBot="1">
      <c r="B8" s="41"/>
      <c r="C8" s="41"/>
      <c r="D8" s="41"/>
      <c r="E8" s="41"/>
      <c r="F8" s="41"/>
      <c r="G8" s="41" t="s">
        <v>70</v>
      </c>
      <c r="H8" s="41"/>
      <c r="I8" s="41"/>
      <c r="J8" s="41"/>
      <c r="K8" s="41"/>
      <c r="L8" s="41"/>
      <c r="M8" s="41"/>
      <c r="N8" s="78"/>
      <c r="O8" s="41"/>
      <c r="P8" s="41"/>
      <c r="Q8" s="43"/>
      <c r="R8" s="48"/>
      <c r="S8" s="49"/>
      <c r="T8" s="49"/>
      <c r="U8" s="49"/>
      <c r="V8" s="50"/>
      <c r="W8" s="52"/>
      <c r="X8" s="32"/>
      <c r="Y8" s="32"/>
      <c r="AC8"/>
    </row>
    <row r="9" spans="2:29" s="33" customFormat="1" ht="16" thickBot="1">
      <c r="B9" s="51"/>
      <c r="C9" s="51"/>
      <c r="D9" s="41"/>
      <c r="E9" s="41"/>
      <c r="F9" s="43"/>
      <c r="G9" s="43"/>
      <c r="H9" s="43"/>
      <c r="I9" s="43"/>
      <c r="J9" s="43"/>
      <c r="K9" s="43"/>
      <c r="L9" s="43"/>
      <c r="M9" s="43"/>
      <c r="N9" s="81"/>
      <c r="O9" s="43"/>
      <c r="P9" s="43"/>
      <c r="Q9" s="43"/>
      <c r="R9" s="206"/>
      <c r="S9" s="207"/>
      <c r="T9" s="207"/>
      <c r="U9" s="207"/>
      <c r="V9" s="208"/>
      <c r="W9" s="52">
        <f>IF(AND(C9&lt;&gt;"", C9 &lt;&gt; "Actions"),1,0)</f>
        <v>0</v>
      </c>
      <c r="X9" s="32">
        <f t="shared" ref="X9" si="0">IF(AND(Q9="Yes"),1,0)</f>
        <v>0</v>
      </c>
      <c r="Y9" s="32">
        <f>IF(AND(Q9&lt;&gt;"", C9 &lt;&gt; "Actions"),1,0)</f>
        <v>0</v>
      </c>
      <c r="AC9"/>
    </row>
    <row r="10" spans="2:29" s="33" customFormat="1">
      <c r="N10" s="121"/>
    </row>
    <row r="11" spans="2:29" s="33" customFormat="1">
      <c r="N11" s="121"/>
    </row>
    <row r="12" spans="2:29" s="33" customFormat="1">
      <c r="N12" s="121"/>
    </row>
    <row r="13" spans="2:29" s="33" customFormat="1">
      <c r="B13" s="33" t="s">
        <v>71</v>
      </c>
      <c r="N13" s="121"/>
    </row>
    <row r="14" spans="2:29" s="33" customFormat="1">
      <c r="N14" s="121"/>
    </row>
    <row r="15" spans="2:29" s="33" customFormat="1">
      <c r="N15" s="121"/>
    </row>
    <row r="16" spans="2:29"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sheetData>
  <mergeCells count="5">
    <mergeCell ref="R1:V1"/>
    <mergeCell ref="R3:V3"/>
    <mergeCell ref="R4:V4"/>
    <mergeCell ref="R9:V9"/>
    <mergeCell ref="B1:Q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C7F7-F4B5-BC4B-B9ED-FD1055B21133}">
  <dimension ref="A1:AA144"/>
  <sheetViews>
    <sheetView showGridLines="0" workbookViewId="0">
      <pane ySplit="2" topLeftCell="A3" activePane="bottomLeft" state="frozen"/>
      <selection pane="bottomLeft" activeCell="L4" sqref="L4"/>
    </sheetView>
  </sheetViews>
  <sheetFormatPr baseColWidth="10" defaultColWidth="8.83203125" defaultRowHeight="15"/>
  <cols>
    <col min="1" max="1" width="4" style="33" customWidth="1"/>
    <col min="2" max="2" width="13.33203125" customWidth="1"/>
    <col min="3" max="3" width="66.5" customWidth="1"/>
    <col min="4" max="4" width="18.83203125" customWidth="1"/>
    <col min="5" max="5" width="19.5" customWidth="1"/>
    <col min="6" max="15" width="18.83203125" customWidth="1"/>
    <col min="16" max="20" width="8.83203125" style="33"/>
    <col min="21" max="23" width="0" style="33" hidden="1" customWidth="1"/>
    <col min="24" max="26" width="8.83203125" style="33"/>
  </cols>
  <sheetData>
    <row r="1" spans="2:27" ht="46.5" customHeight="1" thickBot="1">
      <c r="B1" s="211" t="s">
        <v>18</v>
      </c>
      <c r="C1" s="211"/>
      <c r="D1" s="211"/>
      <c r="E1" s="79"/>
      <c r="F1" s="79"/>
      <c r="G1" s="79"/>
      <c r="H1" s="79"/>
      <c r="I1" s="79"/>
      <c r="J1" s="79"/>
      <c r="K1" s="79"/>
      <c r="L1" s="79"/>
      <c r="M1" s="79"/>
      <c r="N1" s="79"/>
      <c r="O1" s="79"/>
      <c r="P1" s="204"/>
      <c r="Q1" s="204"/>
      <c r="R1" s="204"/>
      <c r="S1" s="204"/>
      <c r="T1" s="204"/>
      <c r="U1" s="32"/>
      <c r="V1" s="32"/>
    </row>
    <row r="2" spans="2:27" s="33" customFormat="1" ht="20" customHeight="1" thickBot="1">
      <c r="B2" s="212"/>
      <c r="C2" s="212"/>
      <c r="D2" s="212"/>
      <c r="F2" s="80"/>
      <c r="G2" s="80"/>
      <c r="H2" s="80"/>
      <c r="I2" s="80"/>
      <c r="J2" s="80"/>
      <c r="K2" s="80"/>
      <c r="L2" s="80"/>
      <c r="M2" s="80"/>
      <c r="N2" s="80"/>
      <c r="O2" s="80"/>
      <c r="V2" s="53" t="e">
        <f>(SUM(V4:V9)/SUM(U4:U9))*5</f>
        <v>#DIV/0!</v>
      </c>
    </row>
    <row r="3" spans="2:27" ht="35" thickBot="1">
      <c r="B3" s="106" t="s">
        <v>19</v>
      </c>
      <c r="C3" s="106" t="s">
        <v>20</v>
      </c>
      <c r="D3" s="106" t="s">
        <v>4</v>
      </c>
      <c r="E3" s="82" t="s">
        <v>21</v>
      </c>
      <c r="F3" s="82" t="s">
        <v>22</v>
      </c>
      <c r="G3" s="82" t="s">
        <v>23</v>
      </c>
      <c r="H3" s="82" t="s">
        <v>24</v>
      </c>
      <c r="I3" s="82" t="s">
        <v>25</v>
      </c>
      <c r="J3" s="82" t="s">
        <v>26</v>
      </c>
      <c r="K3" s="82" t="s">
        <v>27</v>
      </c>
      <c r="L3" s="82" t="s">
        <v>592</v>
      </c>
      <c r="M3" s="82"/>
      <c r="N3" s="82"/>
      <c r="O3" s="82"/>
      <c r="P3" s="210" t="s">
        <v>28</v>
      </c>
      <c r="Q3" s="205"/>
      <c r="R3" s="205"/>
      <c r="S3" s="205"/>
      <c r="T3" s="205"/>
    </row>
    <row r="4" spans="2:27" ht="16">
      <c r="B4" s="41" t="s">
        <v>29</v>
      </c>
      <c r="C4" s="41"/>
      <c r="D4" s="43"/>
      <c r="E4" s="83"/>
      <c r="F4" s="83"/>
      <c r="G4" s="83"/>
      <c r="H4" s="83"/>
      <c r="I4" s="83"/>
      <c r="J4" s="83" t="s">
        <v>30</v>
      </c>
      <c r="K4" s="83" t="s">
        <v>30</v>
      </c>
      <c r="L4" s="83"/>
      <c r="M4" s="83"/>
      <c r="N4" s="83"/>
      <c r="O4" s="83"/>
      <c r="P4" s="207"/>
      <c r="Q4" s="207"/>
      <c r="R4" s="207"/>
      <c r="S4" s="207"/>
      <c r="T4" s="208"/>
      <c r="U4" s="52">
        <f>IF(AND(C4&lt;&gt;"", C4 &lt;&gt; "Actions"),1,0)</f>
        <v>0</v>
      </c>
      <c r="V4" s="32">
        <f>IF(AND(D4="Yes"),1,0)</f>
        <v>0</v>
      </c>
      <c r="W4" s="32">
        <f>IF(AND(D4&lt;&gt;"", C4 &lt;&gt; "Actions"),1,0)</f>
        <v>0</v>
      </c>
    </row>
    <row r="5" spans="2:27" s="33" customFormat="1" ht="16">
      <c r="B5" s="41" t="s">
        <v>31</v>
      </c>
      <c r="C5" s="41"/>
      <c r="D5" s="43"/>
      <c r="E5" s="83"/>
      <c r="F5" s="83"/>
      <c r="G5" s="83"/>
      <c r="H5" s="83"/>
      <c r="I5" s="83"/>
      <c r="J5" s="83" t="s">
        <v>32</v>
      </c>
      <c r="K5" s="83" t="s">
        <v>32</v>
      </c>
      <c r="L5" s="83"/>
      <c r="M5" s="83"/>
      <c r="N5" s="83"/>
      <c r="O5" s="83"/>
      <c r="P5" s="49"/>
      <c r="Q5" s="49"/>
      <c r="R5" s="49"/>
      <c r="S5" s="49"/>
      <c r="T5" s="50"/>
      <c r="U5" s="52"/>
      <c r="V5" s="32"/>
      <c r="W5" s="32"/>
      <c r="AA5"/>
    </row>
    <row r="6" spans="2:27" s="33" customFormat="1" ht="16">
      <c r="B6" s="41" t="s">
        <v>33</v>
      </c>
      <c r="C6" s="41"/>
      <c r="D6" s="43"/>
      <c r="E6" s="83"/>
      <c r="F6" s="83"/>
      <c r="G6" s="83"/>
      <c r="H6" s="83"/>
      <c r="I6" s="83"/>
      <c r="J6" s="83"/>
      <c r="K6" s="83"/>
      <c r="L6" s="83"/>
      <c r="M6" s="83"/>
      <c r="N6" s="83"/>
      <c r="O6" s="83"/>
      <c r="P6" s="49"/>
      <c r="Q6" s="49"/>
      <c r="R6" s="49"/>
      <c r="S6" s="49"/>
      <c r="T6" s="50"/>
      <c r="U6" s="52"/>
      <c r="V6" s="32"/>
      <c r="W6" s="32"/>
      <c r="AA6"/>
    </row>
    <row r="7" spans="2:27" s="33" customFormat="1" ht="16">
      <c r="B7" s="41" t="s">
        <v>34</v>
      </c>
      <c r="C7" s="41"/>
      <c r="D7" s="43"/>
      <c r="E7" s="83"/>
      <c r="F7" s="83"/>
      <c r="G7" s="83"/>
      <c r="H7" s="83"/>
      <c r="I7" s="83"/>
      <c r="J7" s="83"/>
      <c r="K7" s="83"/>
      <c r="L7" s="83"/>
      <c r="M7" s="83"/>
      <c r="N7" s="83"/>
      <c r="O7" s="83"/>
      <c r="P7" s="49"/>
      <c r="Q7" s="49"/>
      <c r="R7" s="49"/>
      <c r="S7" s="49"/>
      <c r="T7" s="50"/>
      <c r="U7" s="52"/>
      <c r="V7" s="32"/>
      <c r="W7" s="32"/>
      <c r="AA7"/>
    </row>
    <row r="8" spans="2:27" s="33" customFormat="1" ht="16">
      <c r="B8" s="41" t="s">
        <v>35</v>
      </c>
      <c r="C8" s="52"/>
      <c r="D8" s="43"/>
      <c r="E8" s="83"/>
      <c r="F8" s="83"/>
      <c r="G8" s="83"/>
      <c r="H8" s="83"/>
      <c r="I8" s="83"/>
      <c r="J8" s="83"/>
      <c r="K8" s="83"/>
      <c r="L8" s="83"/>
      <c r="M8" s="83"/>
      <c r="N8" s="83"/>
      <c r="O8" s="83"/>
      <c r="P8" s="49"/>
      <c r="Q8" s="49"/>
      <c r="R8" s="49"/>
      <c r="S8" s="49"/>
      <c r="T8" s="50"/>
      <c r="U8" s="52"/>
      <c r="V8" s="32"/>
      <c r="W8" s="32"/>
      <c r="AA8"/>
    </row>
    <row r="9" spans="2:27" s="33" customFormat="1" ht="16" thickBot="1">
      <c r="B9" s="107"/>
      <c r="C9" s="108"/>
      <c r="D9" s="43"/>
      <c r="E9" s="83"/>
      <c r="F9" s="83"/>
      <c r="G9" s="83"/>
      <c r="H9" s="83"/>
      <c r="I9" s="83"/>
      <c r="J9" s="83"/>
      <c r="K9" s="83"/>
      <c r="L9" s="83"/>
      <c r="M9" s="83"/>
      <c r="N9" s="83"/>
      <c r="O9" s="83"/>
      <c r="P9" s="207"/>
      <c r="Q9" s="207"/>
      <c r="R9" s="207"/>
      <c r="S9" s="207"/>
      <c r="T9" s="208"/>
      <c r="U9" s="52">
        <f t="shared" ref="U9" si="0">IF(AND(C9&lt;&gt;"", C9 &lt;&gt; "Actions"),1,0)</f>
        <v>0</v>
      </c>
      <c r="V9" s="32">
        <f t="shared" ref="V9" si="1">IF(AND(D9="Yes"),1,0)</f>
        <v>0</v>
      </c>
      <c r="W9" s="32">
        <f t="shared" ref="W9" si="2">IF(AND(D9&lt;&gt;"", C9 &lt;&gt; "Actions"),1,0)</f>
        <v>0</v>
      </c>
      <c r="AA9"/>
    </row>
    <row r="10" spans="2:27" s="33" customFormat="1"/>
    <row r="11" spans="2:27" s="33" customFormat="1"/>
    <row r="12" spans="2:27" s="33" customFormat="1"/>
    <row r="13" spans="2:27" s="33" customFormat="1"/>
    <row r="14" spans="2:27" s="33" customFormat="1"/>
    <row r="15" spans="2:27" s="33" customFormat="1"/>
    <row r="16" spans="2:27"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sheetData>
  <mergeCells count="5">
    <mergeCell ref="P1:T1"/>
    <mergeCell ref="P3:T3"/>
    <mergeCell ref="P4:T4"/>
    <mergeCell ref="P9:T9"/>
    <mergeCell ref="B1:D2"/>
  </mergeCells>
  <phoneticPr fontId="2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9876-E31D-054C-8513-55CF76CB3B6B}">
  <dimension ref="A1"/>
  <sheetViews>
    <sheetView workbookViewId="0">
      <selection activeCell="D16" sqref="D16"/>
    </sheetView>
  </sheetViews>
  <sheetFormatPr baseColWidth="10"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CCD0-C58E-4D47-823F-62356C8A8E83}">
  <dimension ref="A1:AC144"/>
  <sheetViews>
    <sheetView showGridLines="0" workbookViewId="0">
      <pane ySplit="2" topLeftCell="A3" activePane="bottomLeft" state="frozen"/>
      <selection pane="bottomLeft" activeCell="C11" sqref="C11"/>
    </sheetView>
  </sheetViews>
  <sheetFormatPr baseColWidth="10" defaultColWidth="8.83203125" defaultRowHeight="15"/>
  <cols>
    <col min="1" max="1" width="4" style="33" customWidth="1"/>
    <col min="2" max="2" width="13.33203125" customWidth="1"/>
    <col min="3" max="3" width="66.5" customWidth="1"/>
    <col min="4" max="4" width="22.6640625" customWidth="1"/>
    <col min="5" max="6" width="18.83203125" customWidth="1"/>
    <col min="7" max="7" width="19.5" customWidth="1"/>
    <col min="8" max="17" width="18.83203125" customWidth="1"/>
    <col min="18" max="22" width="8.83203125" style="33"/>
    <col min="23" max="25" width="0" style="33" hidden="1" customWidth="1"/>
    <col min="26" max="28" width="8.83203125" style="33"/>
  </cols>
  <sheetData>
    <row r="1" spans="2:29" ht="46.5" customHeight="1" thickBot="1">
      <c r="B1" s="211" t="s">
        <v>18</v>
      </c>
      <c r="C1" s="211"/>
      <c r="D1" s="211"/>
      <c r="E1" s="211"/>
      <c r="F1" s="79"/>
      <c r="G1" s="79"/>
      <c r="H1" s="79"/>
      <c r="I1" s="79"/>
      <c r="J1" s="79"/>
      <c r="K1" s="79"/>
      <c r="L1" s="79"/>
      <c r="M1" s="79"/>
      <c r="N1" s="79"/>
      <c r="O1" s="79"/>
      <c r="P1" s="79"/>
      <c r="Q1" s="79"/>
      <c r="R1" s="204"/>
      <c r="S1" s="204"/>
      <c r="T1" s="204"/>
      <c r="U1" s="204"/>
      <c r="V1" s="204"/>
      <c r="W1" s="32"/>
      <c r="X1" s="32"/>
    </row>
    <row r="2" spans="2:29" s="33" customFormat="1" ht="20" customHeight="1" thickBot="1">
      <c r="B2" s="211"/>
      <c r="C2" s="211"/>
      <c r="D2" s="211"/>
      <c r="E2" s="211"/>
      <c r="F2" s="79"/>
      <c r="H2" s="80"/>
      <c r="I2" s="80"/>
      <c r="J2" s="80"/>
      <c r="K2" s="80"/>
      <c r="L2" s="80"/>
      <c r="M2" s="80"/>
      <c r="N2" s="80"/>
      <c r="O2" s="80"/>
      <c r="P2" s="80"/>
      <c r="Q2" s="80"/>
      <c r="X2" s="53" t="e">
        <f>(SUM(X4:X9)/SUM(W4:W9))*5</f>
        <v>#DIV/0!</v>
      </c>
    </row>
    <row r="3" spans="2:29" ht="18" thickBot="1">
      <c r="B3" s="158" t="s">
        <v>19</v>
      </c>
      <c r="C3" s="159" t="s">
        <v>20</v>
      </c>
      <c r="D3" s="159" t="s">
        <v>596</v>
      </c>
      <c r="E3" s="159" t="s">
        <v>593</v>
      </c>
      <c r="F3" s="160" t="s">
        <v>595</v>
      </c>
      <c r="G3" s="161" t="s">
        <v>594</v>
      </c>
      <c r="H3" s="154" t="s">
        <v>595</v>
      </c>
      <c r="I3" s="82"/>
      <c r="J3" s="82"/>
      <c r="K3" s="82"/>
      <c r="L3" s="82"/>
      <c r="M3" s="82"/>
      <c r="N3" s="82"/>
      <c r="O3" s="82"/>
      <c r="P3" s="82"/>
      <c r="Q3" s="82"/>
      <c r="R3" s="210" t="s">
        <v>28</v>
      </c>
      <c r="S3" s="205"/>
      <c r="T3" s="205"/>
      <c r="U3" s="205"/>
      <c r="V3" s="205"/>
    </row>
    <row r="4" spans="2:29" ht="17" thickBot="1">
      <c r="B4" s="155" t="s">
        <v>29</v>
      </c>
      <c r="C4" s="155"/>
      <c r="D4" s="155"/>
      <c r="E4" s="156"/>
      <c r="F4" s="157"/>
      <c r="G4" s="157"/>
      <c r="H4" s="83"/>
      <c r="I4" s="83"/>
      <c r="J4" s="83"/>
      <c r="K4" s="83"/>
      <c r="L4" s="83"/>
      <c r="M4" s="83"/>
      <c r="N4" s="83"/>
      <c r="O4" s="83"/>
      <c r="P4" s="83"/>
      <c r="Q4" s="83"/>
      <c r="R4" s="207"/>
      <c r="S4" s="207"/>
      <c r="T4" s="207"/>
      <c r="U4" s="207"/>
      <c r="V4" s="208"/>
      <c r="W4" s="52">
        <f>IF(AND(C4&lt;&gt;"", C4 &lt;&gt; "Actions"),1,0)</f>
        <v>0</v>
      </c>
      <c r="X4" s="32">
        <f>IF(AND(E4="Yes"),1,0)</f>
        <v>0</v>
      </c>
      <c r="Y4" s="32">
        <f>IF(AND(E4&lt;&gt;"", C4 &lt;&gt; "Actions"),1,0)</f>
        <v>0</v>
      </c>
    </row>
    <row r="5" spans="2:29" s="33" customFormat="1" ht="17" thickBot="1">
      <c r="B5" s="41" t="s">
        <v>31</v>
      </c>
      <c r="C5" s="41"/>
      <c r="D5" s="41"/>
      <c r="E5" s="43"/>
      <c r="F5" s="83"/>
      <c r="G5" s="83"/>
      <c r="H5" s="83"/>
      <c r="I5" s="83"/>
      <c r="J5" s="83"/>
      <c r="K5" s="83"/>
      <c r="L5" s="83"/>
      <c r="M5" s="83"/>
      <c r="N5" s="83"/>
      <c r="O5" s="83"/>
      <c r="P5" s="83"/>
      <c r="Q5" s="83"/>
      <c r="R5" s="49"/>
      <c r="S5" s="49"/>
      <c r="T5" s="49"/>
      <c r="U5" s="49"/>
      <c r="V5" s="50"/>
      <c r="W5" s="52"/>
      <c r="X5" s="32"/>
      <c r="Y5" s="32"/>
      <c r="AC5"/>
    </row>
    <row r="6" spans="2:29" s="33" customFormat="1" ht="17" thickBot="1">
      <c r="B6" s="41" t="s">
        <v>33</v>
      </c>
      <c r="C6" s="41"/>
      <c r="D6" s="41"/>
      <c r="E6" s="43"/>
      <c r="F6" s="83"/>
      <c r="G6" s="83"/>
      <c r="H6" s="83"/>
      <c r="I6" s="83"/>
      <c r="J6" s="83"/>
      <c r="K6" s="83"/>
      <c r="L6" s="83"/>
      <c r="M6" s="83"/>
      <c r="N6" s="83"/>
      <c r="O6" s="83"/>
      <c r="P6" s="83"/>
      <c r="Q6" s="83"/>
      <c r="R6" s="49"/>
      <c r="S6" s="49"/>
      <c r="T6" s="49"/>
      <c r="U6" s="49"/>
      <c r="V6" s="50"/>
      <c r="W6" s="52"/>
      <c r="X6" s="32"/>
      <c r="Y6" s="32"/>
      <c r="AC6"/>
    </row>
    <row r="7" spans="2:29" s="33" customFormat="1" ht="33" thickBot="1">
      <c r="B7" s="41" t="s">
        <v>34</v>
      </c>
      <c r="C7" s="41" t="s">
        <v>599</v>
      </c>
      <c r="D7" s="41"/>
      <c r="E7" s="43"/>
      <c r="F7" s="83"/>
      <c r="G7" s="83"/>
      <c r="H7" s="83"/>
      <c r="I7" s="83"/>
      <c r="J7" s="83"/>
      <c r="K7" s="83"/>
      <c r="L7" s="83"/>
      <c r="M7" s="83"/>
      <c r="N7" s="83"/>
      <c r="O7" s="83"/>
      <c r="P7" s="83"/>
      <c r="Q7" s="83"/>
      <c r="R7" s="49"/>
      <c r="S7" s="49"/>
      <c r="T7" s="49"/>
      <c r="U7" s="49"/>
      <c r="V7" s="50"/>
      <c r="W7" s="52"/>
      <c r="X7" s="32"/>
      <c r="Y7" s="32"/>
      <c r="AC7"/>
    </row>
    <row r="8" spans="2:29" s="33" customFormat="1" ht="17" thickBot="1">
      <c r="B8" s="41" t="s">
        <v>35</v>
      </c>
      <c r="C8" s="52"/>
      <c r="D8" s="43"/>
      <c r="E8" s="43"/>
      <c r="F8" s="83"/>
      <c r="G8" s="83"/>
      <c r="H8" s="83"/>
      <c r="I8" s="83"/>
      <c r="J8" s="83"/>
      <c r="K8" s="83"/>
      <c r="L8" s="83"/>
      <c r="M8" s="83"/>
      <c r="N8" s="83"/>
      <c r="O8" s="83"/>
      <c r="P8" s="83"/>
      <c r="Q8" s="83"/>
      <c r="R8" s="49"/>
      <c r="S8" s="49"/>
      <c r="T8" s="49"/>
      <c r="U8" s="49"/>
      <c r="V8" s="50"/>
      <c r="W8" s="52"/>
      <c r="X8" s="32"/>
      <c r="Y8" s="32"/>
      <c r="AC8"/>
    </row>
    <row r="9" spans="2:29" s="33" customFormat="1" ht="16" thickBot="1">
      <c r="B9" s="107"/>
      <c r="C9" s="108"/>
      <c r="D9" s="43"/>
      <c r="E9" s="43"/>
      <c r="F9" s="83"/>
      <c r="G9" s="83"/>
      <c r="H9" s="83"/>
      <c r="I9" s="83"/>
      <c r="J9" s="83"/>
      <c r="K9" s="83"/>
      <c r="L9" s="83"/>
      <c r="M9" s="83"/>
      <c r="N9" s="83"/>
      <c r="O9" s="83"/>
      <c r="P9" s="83"/>
      <c r="Q9" s="83"/>
      <c r="R9" s="207"/>
      <c r="S9" s="207"/>
      <c r="T9" s="207"/>
      <c r="U9" s="207"/>
      <c r="V9" s="208"/>
      <c r="W9" s="52">
        <f t="shared" ref="W9" si="0">IF(AND(C9&lt;&gt;"", C9 &lt;&gt; "Actions"),1,0)</f>
        <v>0</v>
      </c>
      <c r="X9" s="32">
        <f t="shared" ref="X9" si="1">IF(AND(E9="Yes"),1,0)</f>
        <v>0</v>
      </c>
      <c r="Y9" s="32">
        <f t="shared" ref="Y9" si="2">IF(AND(E9&lt;&gt;"", C9 &lt;&gt; "Actions"),1,0)</f>
        <v>0</v>
      </c>
      <c r="AC9"/>
    </row>
    <row r="10" spans="2:29" s="33" customFormat="1"/>
    <row r="11" spans="2:29" s="33" customFormat="1"/>
    <row r="12" spans="2:29" s="33" customFormat="1"/>
    <row r="13" spans="2:29" s="33" customFormat="1"/>
    <row r="14" spans="2:29" s="33" customFormat="1"/>
    <row r="15" spans="2:29" s="33" customFormat="1"/>
    <row r="16" spans="2:29" s="33" customFormat="1"/>
    <row r="17" s="33" customFormat="1"/>
    <row r="18" s="33" customFormat="1"/>
    <row r="19" s="33" customFormat="1"/>
    <row r="20" s="33" customFormat="1"/>
    <row r="21" s="33" customFormat="1"/>
    <row r="22" s="33" customFormat="1"/>
    <row r="23" s="33" customFormat="1"/>
    <row r="24" s="33" customFormat="1"/>
    <row r="25" s="33" customFormat="1"/>
    <row r="26" s="33" customFormat="1"/>
    <row r="27" s="33" customFormat="1"/>
    <row r="28" s="33" customFormat="1"/>
    <row r="29" s="33" customFormat="1"/>
    <row r="30" s="33" customFormat="1"/>
    <row r="31" s="33" customFormat="1"/>
    <row r="3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sheetData>
  <mergeCells count="5">
    <mergeCell ref="B1:E2"/>
    <mergeCell ref="R1:V1"/>
    <mergeCell ref="R3:V3"/>
    <mergeCell ref="R4:V4"/>
    <mergeCell ref="R9:V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D6C3A714FC704F8059939D5B7A3CE7" ma:contentTypeVersion="17" ma:contentTypeDescription="Create a new document." ma:contentTypeScope="" ma:versionID="d3ba9f47ff967f3689d5facefa911e9a">
  <xsd:schema xmlns:xsd="http://www.w3.org/2001/XMLSchema" xmlns:xs="http://www.w3.org/2001/XMLSchema" xmlns:p="http://schemas.microsoft.com/office/2006/metadata/properties" xmlns:ns2="4e2a8481-03e3-4852-b35b-e66cd40ea3ae" xmlns:ns3="17316d68-d322-4c2e-8e78-7eaa25143ebe" targetNamespace="http://schemas.microsoft.com/office/2006/metadata/properties" ma:root="true" ma:fieldsID="27e9a86747b9eab1c5627cdc4ec9631c" ns2:_="" ns3:_="">
    <xsd:import namespace="4e2a8481-03e3-4852-b35b-e66cd40ea3ae"/>
    <xsd:import namespace="17316d68-d322-4c2e-8e78-7eaa25143e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2a8481-03e3-4852-b35b-e66cd40ea3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7f68753-1e36-4716-ad1e-f6d5661a73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316d68-d322-4c2e-8e78-7eaa25143eb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57c5b14-0ed6-46f9-8a93-edd9761dd7a9}" ma:internalName="TaxCatchAll" ma:showField="CatchAllData" ma:web="17316d68-d322-4c2e-8e78-7eaa25143e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17316d68-d322-4c2e-8e78-7eaa25143ebe">
      <UserInfo>
        <DisplayName>Garcia3, Jose</DisplayName>
        <AccountId>365</AccountId>
        <AccountType/>
      </UserInfo>
    </SharedWithUsers>
    <TaxCatchAll xmlns="17316d68-d322-4c2e-8e78-7eaa25143ebe" xsi:nil="true"/>
    <lcf76f155ced4ddcb4097134ff3c332f xmlns="4e2a8481-03e3-4852-b35b-e66cd40ea3a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0697A0-2567-4A30-AC7B-CFBB150C81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2a8481-03e3-4852-b35b-e66cd40ea3ae"/>
    <ds:schemaRef ds:uri="17316d68-d322-4c2e-8e78-7eaa25143e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97E2E3-71D9-4FEE-A9BF-030D943760EF}">
  <ds:schemaRefs>
    <ds:schemaRef ds:uri="http://www.w3.org/XML/1998/namespace"/>
    <ds:schemaRef ds:uri="http://schemas.microsoft.com/office/2006/documentManagement/types"/>
    <ds:schemaRef ds:uri="http://purl.org/dc/elements/1.1/"/>
    <ds:schemaRef ds:uri="http://purl.org/dc/dcmitype/"/>
    <ds:schemaRef ds:uri="http://schemas.microsoft.com/office/infopath/2007/PartnerControls"/>
    <ds:schemaRef ds:uri="4e2a8481-03e3-4852-b35b-e66cd40ea3ae"/>
    <ds:schemaRef ds:uri="http://purl.org/dc/terms/"/>
    <ds:schemaRef ds:uri="http://schemas.openxmlformats.org/package/2006/metadata/core-properties"/>
    <ds:schemaRef ds:uri="17316d68-d322-4c2e-8e78-7eaa25143ebe"/>
    <ds:schemaRef ds:uri="http://schemas.microsoft.com/office/2006/metadata/properties"/>
  </ds:schemaRefs>
</ds:datastoreItem>
</file>

<file path=customXml/itemProps3.xml><?xml version="1.0" encoding="utf-8"?>
<ds:datastoreItem xmlns:ds="http://schemas.openxmlformats.org/officeDocument/2006/customXml" ds:itemID="{D151794B-84A8-4398-AECD-F1CF850DE9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VersionControl</vt:lpstr>
      <vt:lpstr>Results</vt:lpstr>
      <vt:lpstr>1.2 Tools</vt:lpstr>
      <vt:lpstr>1.3 Compare M&amp;O</vt:lpstr>
      <vt:lpstr>1. Env-Datacenters</vt:lpstr>
      <vt:lpstr>2. Services</vt:lpstr>
      <vt:lpstr>1. Applications</vt:lpstr>
      <vt:lpstr>SLA-SLO-SLI</vt:lpstr>
      <vt:lpstr>1. Applications X SLA</vt:lpstr>
      <vt:lpstr>Dashboard </vt:lpstr>
      <vt:lpstr>Dashboard use</vt:lpstr>
      <vt:lpstr>Questions</vt:lpstr>
      <vt:lpstr>3. Scenarios Test</vt:lpstr>
      <vt:lpstr>Enterprise Architecture</vt:lpstr>
      <vt:lpstr>CostOptimization</vt:lpstr>
      <vt:lpstr>Summary</vt:lpstr>
      <vt:lpstr>4. Team</vt:lpstr>
      <vt:lpstr>5. Policies</vt:lpstr>
      <vt:lpstr>ChatOps</vt:lpstr>
      <vt:lpstr>6. Alerts</vt:lpstr>
      <vt:lpstr>7. Services Vs Rules</vt:lpstr>
      <vt:lpstr>Actions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Well-Architected Tool Template</dc:title>
  <dc:subject/>
  <dc:creator>Hugo Alejandro Quintero Guzman</dc:creator>
  <cp:keywords/>
  <dc:description/>
  <cp:lastModifiedBy>Cardenas, Steve</cp:lastModifiedBy>
  <cp:revision/>
  <dcterms:created xsi:type="dcterms:W3CDTF">2021-01-06T16:26:10Z</dcterms:created>
  <dcterms:modified xsi:type="dcterms:W3CDTF">2024-04-24T16:36:32Z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0x0101006AD6C3A714FC704F8059939D5B7A3CE7</vt:lpwstr>
  </property>
  <property fmtid="{D5CDD505-2E9C-101B-9397-08002B2CF9AE}" pid="3" name="_ExtendedDescription">
    <vt:lpwstr/>
  </property>
  <property fmtid="{D5CDD505-2E9C-101B-9397-08002B2CF9AE}" pid="4" name="MediaServiceImageTags">
    <vt:lpwstr/>
  </property>
</Properties>
</file>